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drawings/drawing9.xml" ContentType="application/vnd.openxmlformats-officedocument.drawing+xml"/>
  <Override PartName="/xl/tables/table10.xml" ContentType="application/vnd.openxmlformats-officedocument.spreadsheetml.table+xml"/>
  <Override PartName="/xl/drawings/drawing10.xml" ContentType="application/vnd.openxmlformats-officedocument.drawing+xml"/>
  <Override PartName="/xl/tables/table11.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13.xml" ContentType="application/vnd.openxmlformats-officedocument.spreadsheetml.table+xml"/>
  <Override PartName="/xl/drawings/drawing16.xml" ContentType="application/vnd.openxmlformats-officedocument.drawing+xml"/>
  <Override PartName="/xl/tables/table14.xml" ContentType="application/vnd.openxmlformats-officedocument.spreadsheetml.table+xml"/>
  <Override PartName="/xl/drawings/drawing17.xml" ContentType="application/vnd.openxmlformats-officedocument.drawing+xml"/>
  <Override PartName="/xl/tables/table15.xml" ContentType="application/vnd.openxmlformats-officedocument.spreadsheetml.table+xml"/>
  <Override PartName="/xl/drawings/drawing18.xml" ContentType="application/vnd.openxmlformats-officedocument.drawing+xml"/>
  <Override PartName="/xl/tables/table16.xml" ContentType="application/vnd.openxmlformats-officedocument.spreadsheetml.table+xml"/>
  <Override PartName="/xl/drawings/drawing19.xml" ContentType="application/vnd.openxmlformats-officedocument.drawing+xml"/>
  <Override PartName="/xl/tables/table17.xml" ContentType="application/vnd.openxmlformats-officedocument.spreadsheetml.table+xml"/>
  <Override PartName="/xl/drawings/drawing20.xml" ContentType="application/vnd.openxmlformats-officedocument.drawing+xml"/>
  <Override PartName="/xl/tables/table18.xml" ContentType="application/vnd.openxmlformats-officedocument.spreadsheetml.table+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filterPrivacy="1" codeName="ThisWorkbook"/>
  <xr:revisionPtr revIDLastSave="0" documentId="8_{97E4B9A6-030B-4435-985B-86AA025C035E}" xr6:coauthVersionLast="47" xr6:coauthVersionMax="47" xr10:uidLastSave="{00000000-0000-0000-0000-000000000000}"/>
  <bookViews>
    <workbookView xWindow="-108" yWindow="-108" windowWidth="30936" windowHeight="16896" tabRatio="748" xr2:uid="{00000000-000D-0000-FFFF-FFFF00000000}"/>
  </bookViews>
  <sheets>
    <sheet name="Disclaimer" sheetId="35" r:id="rId1"/>
    <sheet name="Contents" sheetId="22" r:id="rId2"/>
    <sheet name="Version history" sheetId="36" r:id="rId3"/>
    <sheet name="Figure 1.1" sheetId="98" r:id="rId4"/>
    <sheet name="Figure 1.2" sheetId="14" r:id="rId5"/>
    <sheet name="Figure 1.3" sheetId="21" r:id="rId6"/>
    <sheet name="Figure 1.4" sheetId="118" r:id="rId7"/>
    <sheet name="Figure 1.5" sheetId="28" r:id="rId8"/>
    <sheet name="Supplementary 1A" sheetId="119" r:id="rId9"/>
    <sheet name="Figure 1.6" sheetId="60" r:id="rId10"/>
    <sheet name="Supplementary 1B" sheetId="62" r:id="rId11"/>
    <sheet name="Figure 2.1" sheetId="83" r:id="rId12"/>
    <sheet name="Figure 2.2" sheetId="126" r:id="rId13"/>
    <sheet name="Figure 2.3" sheetId="110" r:id="rId14"/>
    <sheet name="Figure 2.4" sheetId="29" r:id="rId15"/>
    <sheet name="Figure 2.5" sheetId="106" r:id="rId16"/>
    <sheet name="Supplementary 2A" sheetId="1" r:id="rId17"/>
    <sheet name="Supplementary 2B" sheetId="10" r:id="rId18"/>
    <sheet name="Figure 3.1" sheetId="101" r:id="rId19"/>
    <sheet name="Figure 3.2" sheetId="125" r:id="rId20"/>
    <sheet name="Figure 3.3" sheetId="103" r:id="rId21"/>
    <sheet name="Supplementary 3A" sheetId="81" r:id="rId22"/>
    <sheet name="Supplementary 3B" sheetId="64" r:id="rId23"/>
    <sheet name="Supplementary 3C" sheetId="3" r:id="rId24"/>
  </sheets>
  <definedNames>
    <definedName name="_xlnm._FilterDatabase" localSheetId="8" hidden="1">'Supplementary 1A'!$A$3:$J$18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62" l="1"/>
  <c r="N4" i="62"/>
  <c r="N16" i="62"/>
  <c r="N12" i="62"/>
  <c r="N8" i="62"/>
  <c r="E11" i="103" l="1"/>
  <c r="E12" i="103"/>
  <c r="E13" i="103"/>
  <c r="E14" i="103"/>
  <c r="E15" i="103"/>
  <c r="E16" i="103"/>
  <c r="E10" i="103"/>
  <c r="F5" i="103"/>
  <c r="F6" i="103"/>
  <c r="F7" i="103"/>
  <c r="F8" i="103"/>
  <c r="F4" i="103"/>
  <c r="E40" i="81"/>
  <c r="G4" i="101" l="1"/>
  <c r="G8" i="101"/>
  <c r="G12" i="101"/>
  <c r="G16" i="101"/>
  <c r="G20" i="101"/>
  <c r="F20" i="101"/>
  <c r="F4" i="101"/>
  <c r="F8" i="101"/>
  <c r="F12" i="101"/>
  <c r="F16" i="101"/>
  <c r="I20" i="10"/>
  <c r="E28" i="83"/>
  <c r="E24" i="83"/>
  <c r="E20" i="83"/>
  <c r="E16" i="83"/>
  <c r="E12" i="83"/>
  <c r="E8" i="83"/>
  <c r="E4" i="83"/>
  <c r="E32" i="83"/>
  <c r="K20" i="60" l="1"/>
  <c r="K12" i="60"/>
  <c r="K8" i="60"/>
  <c r="K4" i="60"/>
  <c r="K16" i="60"/>
  <c r="J16" i="119"/>
  <c r="J20" i="119"/>
  <c r="J12" i="119"/>
  <c r="J8" i="119"/>
  <c r="J4" i="119"/>
</calcChain>
</file>

<file path=xl/sharedStrings.xml><?xml version="1.0" encoding="utf-8"?>
<sst xmlns="http://schemas.openxmlformats.org/spreadsheetml/2006/main" count="588" uniqueCount="232">
  <si>
    <t>A description/explanation of all acronyms can be found in the Clean Energy Regulator Glossary.</t>
  </si>
  <si>
    <t xml:space="preserve">This workbook contains the following figures and corresponding data: </t>
  </si>
  <si>
    <t>Figure no.</t>
  </si>
  <si>
    <t>Figure title</t>
  </si>
  <si>
    <t>Time period</t>
  </si>
  <si>
    <t>Chapter 1. Australian carbon credit units (ACCUs)</t>
  </si>
  <si>
    <t>Figure 1.1</t>
  </si>
  <si>
    <t>Generic ACCU spot price</t>
  </si>
  <si>
    <t xml:space="preserve">Figure 1.2 </t>
  </si>
  <si>
    <t>Figure 1.3</t>
  </si>
  <si>
    <t>ACCU market transactions</t>
  </si>
  <si>
    <t>Figure 1.4</t>
  </si>
  <si>
    <t>Reported ACCU spot trades by method type</t>
  </si>
  <si>
    <t>Figure 1.5</t>
  </si>
  <si>
    <t>Non-Commonwealth ACCU cancellations by demand source</t>
  </si>
  <si>
    <t>Supplementary 1A</t>
  </si>
  <si>
    <t>Non-Commonwealth ACCU cancellations by method type</t>
  </si>
  <si>
    <t>Figure 1.6</t>
  </si>
  <si>
    <t>ACCUs issued by method type</t>
  </si>
  <si>
    <t>ACCU holdings by market participation</t>
  </si>
  <si>
    <t>Supplementary 1B</t>
  </si>
  <si>
    <t>New registered projects per method type</t>
  </si>
  <si>
    <t>Figure 2.1</t>
  </si>
  <si>
    <t>Final investment decision for large-scale renewable generation</t>
  </si>
  <si>
    <t>Supplementary 2A</t>
  </si>
  <si>
    <t>Figure 2.2</t>
  </si>
  <si>
    <t>Figure 2.3</t>
  </si>
  <si>
    <t>Renewables generation share in the National Electricity Market</t>
  </si>
  <si>
    <t>2011 to 2022</t>
  </si>
  <si>
    <t>Figure 2.4</t>
  </si>
  <si>
    <t>Supplementary 2B</t>
  </si>
  <si>
    <t>Figure 2.5</t>
  </si>
  <si>
    <t>Non-RET LGC cancellations by demand source</t>
  </si>
  <si>
    <t>LGCs validated by technology type</t>
  </si>
  <si>
    <t>Small-scale solar PV installations, installed capacity, and average system size</t>
  </si>
  <si>
    <t>2010 to 2022</t>
  </si>
  <si>
    <t>STC market transactions</t>
  </si>
  <si>
    <t>STC supply by quarter</t>
  </si>
  <si>
    <t>Figure 3.1</t>
  </si>
  <si>
    <t>Version history</t>
  </si>
  <si>
    <t>Version</t>
  </si>
  <si>
    <t>Date</t>
  </si>
  <si>
    <t>Changes</t>
  </si>
  <si>
    <t>Initial release</t>
  </si>
  <si>
    <t>Back to contents</t>
  </si>
  <si>
    <t>Year</t>
  </si>
  <si>
    <t>Agriculture</t>
  </si>
  <si>
    <t>Energy Efficiency</t>
  </si>
  <si>
    <t>Industrial Fugitives</t>
  </si>
  <si>
    <t>Transport</t>
  </si>
  <si>
    <t>Vegetation</t>
  </si>
  <si>
    <t>Waste</t>
  </si>
  <si>
    <t>Total</t>
  </si>
  <si>
    <t>Month</t>
  </si>
  <si>
    <t>Number of transactions</t>
  </si>
  <si>
    <t>ACCUs transacted</t>
  </si>
  <si>
    <t>Annual total ACCUs transacted</t>
  </si>
  <si>
    <t>Jan</t>
  </si>
  <si>
    <t>Feb</t>
  </si>
  <si>
    <t>Mar</t>
  </si>
  <si>
    <t>Apr</t>
  </si>
  <si>
    <t>May</t>
  </si>
  <si>
    <t>Jun</t>
  </si>
  <si>
    <t>Jul</t>
  </si>
  <si>
    <t>Aug</t>
  </si>
  <si>
    <t>Sep</t>
  </si>
  <si>
    <t>Oct</t>
  </si>
  <si>
    <t>Nov</t>
  </si>
  <si>
    <t>Dec</t>
  </si>
  <si>
    <t xml:space="preserve">Note: ACCU market transactions refer to the transfer of ACCUs between accounts belonging to separate entities or corporate groups and does not include issuances, delivery to the Commonwealth for ERF contracts, and surrenders or cancellations of ACCUs. Transactions involving the transfer of ACCUs between project proponents, between project proponents and project developers, and between accounts belonging to the same company and/or subsidiaries are excluded. </t>
  </si>
  <si>
    <t>The CER publishes quarterly estimates of transfer activity in the Australian National Registry of Emissions Units (ANREU) associated with the secondary market to provide transparency on liquidity and activity to participants. This estimate is based on known connections between participants, and may not be comprehensive.</t>
  </si>
  <si>
    <t>Figure 1.5 Non-Commonwealth ACCU cancellations by demand source, Q1 2019 to Q1 2023</t>
  </si>
  <si>
    <t>Quarter</t>
  </si>
  <si>
    <t>Voluntary</t>
  </si>
  <si>
    <t>Local, State and Territory</t>
  </si>
  <si>
    <t>Compliance</t>
  </si>
  <si>
    <t>Other</t>
  </si>
  <si>
    <t>Q1</t>
  </si>
  <si>
    <t>Q2</t>
  </si>
  <si>
    <t>Q3</t>
  </si>
  <si>
    <t>Q4</t>
  </si>
  <si>
    <t>Cancellations are experiencing an ongoing period of growth and evolution, including from sources outside of the previously used ‘voluntary demand’ description. To ensure this analysis remains impactful for participants and to better inform the market, CER has redesigned this analysis as “non-Commonwealth demand” and refined its approach to classifying cancellations to reflect the distinctions more accurately in the market.</t>
  </si>
  <si>
    <t>Covered activities</t>
  </si>
  <si>
    <t>Voluntary demand</t>
  </si>
  <si>
    <t>Cancellations made against voluntary certification programs such as Climate Active, and any sort of organisational emissions or energy targets.</t>
  </si>
  <si>
    <t>Local, state and territory government demand (LS&amp;T)</t>
  </si>
  <si>
    <t>Cancellations on behalf of local, state and territory governments, for example to offset emissions from state fleets or meet emissions reduction targets.</t>
  </si>
  <si>
    <t>Compliance demand</t>
  </si>
  <si>
    <r>
      <t xml:space="preserve">Cancellations by private organisations and corporations for compliance or obligations against municipal, local, state and territory government laws, approvals, or contracts. For example, to meet Environmental Protection Agency requirements. </t>
    </r>
    <r>
      <rPr>
        <sz val="8"/>
        <color rgb="FF000000"/>
        <rFont val="Calibri"/>
        <family val="2"/>
      </rPr>
      <t>  </t>
    </r>
  </si>
  <si>
    <t>Other demand</t>
  </si>
  <si>
    <t>All activity not covered in the previous categories, primarily due to lack of information available. This grouping has declined substantially as part of these new classifications.</t>
  </si>
  <si>
    <t>This classification system is uniform across ACCU and LGC cancellations.</t>
  </si>
  <si>
    <t>Supplementary 1A Non-Commonwealth ACCU cancellations by method type, Q1 2019 to Q1 2023</t>
  </si>
  <si>
    <t>Savanna Fire Management</t>
  </si>
  <si>
    <t>Annual total</t>
  </si>
  <si>
    <t>Please note:  Transport and Energy Efficiency are excluded from the graph.</t>
  </si>
  <si>
    <t>The QCMR includes an analysis of cancellations of ACCUs in the Australian National Register of Emissions Units (ANREU) for purposes other than deliveries to the Emissions Reduction Fund (ERF) or surrenders for Safeguard Mechanism obligations. These cancellations could be voluntary to show progress towards reducing net scope 1 emissions or to meet state/territory regulatory requirements.</t>
  </si>
  <si>
    <t>See figure 1.5 for additional details on the new classification system.</t>
  </si>
  <si>
    <t>Figure 1.6 ACCUs issued by method type, Q1 2019 to Q1 2023</t>
  </si>
  <si>
    <t>Please note: Agriculture, Transport, Energy Efficiency, and Industrial Fugitives are grouped as 'Other' on the graph for readability.</t>
  </si>
  <si>
    <t>Project proponent holdings 
(millions of ACCUs)</t>
  </si>
  <si>
    <t>Business and Government enterprise holdings (millions of ACCUs)</t>
  </si>
  <si>
    <t>Intermediary holdings 
(millions of ACCUs)</t>
  </si>
  <si>
    <t>Total holdings **
(millions of ACCUs)</t>
  </si>
  <si>
    <t>Q1-19</t>
  </si>
  <si>
    <t>Q2-19</t>
  </si>
  <si>
    <t>Q3-19</t>
  </si>
  <si>
    <t>Q4-19</t>
  </si>
  <si>
    <t>Q1-20</t>
  </si>
  <si>
    <t>Q2-20</t>
  </si>
  <si>
    <t>Q3-20</t>
  </si>
  <si>
    <t>Q4-20</t>
  </si>
  <si>
    <t>Q1-21</t>
  </si>
  <si>
    <t>Q2-21</t>
  </si>
  <si>
    <t>Q3-21</t>
  </si>
  <si>
    <t>Q4-21</t>
  </si>
  <si>
    <t>Q1-22</t>
  </si>
  <si>
    <t>Q2-22</t>
  </si>
  <si>
    <t>Q3-22</t>
  </si>
  <si>
    <t>Q4-22</t>
  </si>
  <si>
    <t>Q1-23</t>
  </si>
  <si>
    <t>Category</t>
  </si>
  <si>
    <t>Project proponent</t>
  </si>
  <si>
    <t>Business and Government enterprise</t>
  </si>
  <si>
    <t>Intermediary</t>
  </si>
  <si>
    <t>Definition</t>
  </si>
  <si>
    <t>An account holder is connected to one or multiple ERF projects.</t>
  </si>
  <si>
    <t>Account holders that do not have a direct link to ERF projects.^
These include safeguard entities, voluntary participants and local government entities that are accumulating for voluntary or compliance purposes.</t>
  </si>
  <si>
    <t>Account holder’s primary operation is to facilitate trading of units between the supply and demand sides of the market.
This also includes accounts who have accumulated ACCUs through the secondary market without known scheme obligations, offset use, or carbon trading/offset services.</t>
  </si>
  <si>
    <t>Balance at end of quarter 
(millions of ACCUs)</t>
  </si>
  <si>
    <t>Number of accounts*</t>
  </si>
  <si>
    <t xml:space="preserve">*Does not include accounts with nil volume at the end of the quarter. </t>
  </si>
  <si>
    <t>^The connection to projects has been determined based on the available project information. Entities may have linkages to projects that have not been disclosed to the Clean Energy Regulator.</t>
  </si>
  <si>
    <t>**Totals may not sum due to rounding.</t>
  </si>
  <si>
    <t>Final investment decision capacity (MW)</t>
  </si>
  <si>
    <t>Four quarter rolling average (MW)</t>
  </si>
  <si>
    <t>Annual total capacity (MW)</t>
  </si>
  <si>
    <t xml:space="preserve">Note: The CER tracks public announcements and the above information may not be complete and may change retrospectively.  </t>
  </si>
  <si>
    <t>Data as at 5 April 2023.</t>
  </si>
  <si>
    <t>Supplementary 1B New registered projects per method type, Q1 2019 to Q1 2023</t>
  </si>
  <si>
    <t>Agriculture - soil carbon</t>
  </si>
  <si>
    <t>Agriculture - other</t>
  </si>
  <si>
    <t>Carbon Capture</t>
  </si>
  <si>
    <t>Facilities</t>
  </si>
  <si>
    <t xml:space="preserve">Note: the 'Agriculture' method type has been segregated into 'Agriculture - Soil carbon' and 'Agriculture- other' to highlight growth in the soil carbon sector.  
'Agriculture - soil carbon' method includes the ‘measurement of soil carbon sequestration in agricultural systems' method, the ‘sequestering carbon in soils in grazing systems’ method and the 'estimation of soil carbon sequestration using measurement and models' method. </t>
  </si>
  <si>
    <t>Please note: Industrial Fugitives, Transport, Facilities, and Carbon Capture method types are merged as 'Other' in the graph.</t>
  </si>
  <si>
    <t>Note: a small portion of renewable generation including biomass, is not shown.</t>
  </si>
  <si>
    <t>STCs transacted</t>
  </si>
  <si>
    <t>Annual total STCs transacted</t>
  </si>
  <si>
    <t>STC market transactions refer to all direct transfers (i.e. excluding Clearing House transactions) of STCs between accounts.</t>
  </si>
  <si>
    <t>Cancellations made against voluntary certification programs (such as Climate Active and GreenPower) and organisational emissions or energy targets.</t>
  </si>
  <si>
    <t>Cancellations on behalf of local, state and territory governments, such as to meet state renewable energy targets or offset emissions from state fleets.</t>
  </si>
  <si>
    <t xml:space="preserve">Cancellations by private organisations and corporations for compliance or obligations against municipal, local, state and territory government laws, approvals, or contracts. For example, to prove renewable energy for desalination or state Environmental Protection Agency requirements. </t>
  </si>
  <si>
    <t>All activities not covered in the previous categories, primarily due to lack of information available. This grouping has declined substantially as part of these new classifications.</t>
  </si>
  <si>
    <t>Wind</t>
  </si>
  <si>
    <t>Solar PV</t>
  </si>
  <si>
    <t>Biomass</t>
  </si>
  <si>
    <t>Hydro</t>
  </si>
  <si>
    <t>Waste Coal Mine Gas</t>
  </si>
  <si>
    <t>Note: Waste Coal Mine Gas is no longer eligible to create LGCs as of 2021. Any 2021 validations reflect LGCs that were created prior to 2021.</t>
  </si>
  <si>
    <t>Installations</t>
  </si>
  <si>
    <t>Installed capacity (MW)</t>
  </si>
  <si>
    <t>Average system size (kW)</t>
  </si>
  <si>
    <t>Annual total installations</t>
  </si>
  <si>
    <t>Week</t>
  </si>
  <si>
    <t>Weekly STC supply^</t>
  </si>
  <si>
    <t>Required weekly supply for STP*</t>
  </si>
  <si>
    <t>Cumulative deficit</t>
  </si>
  <si>
    <t>Cumulative surplus</t>
  </si>
  <si>
    <t>^STC supply refers to the number of STCs that have passed validation</t>
  </si>
  <si>
    <t xml:space="preserve">*STP requirement refers to the number of STCs required to be created to meet the STP (34,400,000). </t>
  </si>
  <si>
    <t>Note: some weeks are spread across multiple months, the month label refers to the last month in a week. The weekly data will not sum to the quarterly total.</t>
  </si>
  <si>
    <t>STC supply*</t>
  </si>
  <si>
    <t>*STC supply is validations during the quarter. Validations for the quarter will not change over time.</t>
  </si>
  <si>
    <t>ACT</t>
  </si>
  <si>
    <t>NSW</t>
  </si>
  <si>
    <t>NT</t>
  </si>
  <si>
    <t>QLD</t>
  </si>
  <si>
    <t>SA</t>
  </si>
  <si>
    <t>TAS</t>
  </si>
  <si>
    <t>VIC</t>
  </si>
  <si>
    <t>WA</t>
  </si>
  <si>
    <t>This graph shows the volume weighted average of ACCU generic spot price; where the generic spot price refers to the price of ACCU spot trades with an unspecified method. 
Spot trade data is compiled from trades reported by Jarden and CORE markets, and may not be comprehensive.</t>
  </si>
  <si>
    <t>Spot trade data is compiled from trades reported by Jarden and CORE markets, and may not be comprehensive.</t>
  </si>
  <si>
    <t>Pricing data is compiled from trades reported by CORE markets, and may not be comprehensive.</t>
  </si>
  <si>
    <t>Figure 2.5 LGC reported spot and forward prices, April 2022 to March 2023</t>
  </si>
  <si>
    <t>LGC reported spot and forward prices</t>
  </si>
  <si>
    <t>Generation and emissions intensity data sourced from OpenNEM on 18 April 2023</t>
  </si>
  <si>
    <t>STC spot price sourced from CORE markets</t>
  </si>
  <si>
    <t>Final investment decision (LHS)</t>
  </si>
  <si>
    <t>NEM wind price + LGC price (RHS)</t>
  </si>
  <si>
    <t>NEM utility solar PV price + LGC price (RHS)</t>
  </si>
  <si>
    <t>Figure 2.2 Final investment decision and revenue per MWh for utility solar and wind, 2010 to 2022</t>
  </si>
  <si>
    <t>Figure 2.1 Final investment decision for large-scale renewable generation, Q1 2016 to Q1 2023</t>
  </si>
  <si>
    <t>Supplementary 2A LGC spot price, January 2015 to March 2023</t>
  </si>
  <si>
    <t>Supplementary 2B LGCs validated by technology type, Q1 2019 to Q1 2023</t>
  </si>
  <si>
    <t>Figure 3.2 Air-source heat pump installations by State and Territory, Q1 2019 to Q1 2023</t>
  </si>
  <si>
    <t>Figure 3.1 Small-scale solar PV installations, installed capacity, and average system size, Q1 2019 to Q1 2023</t>
  </si>
  <si>
    <t>&lt;20</t>
  </si>
  <si>
    <t>Figure 3.3 Weekly STC supply, required supply to meet STP, and cumulative deficit and surplus, 2023</t>
  </si>
  <si>
    <t>Supplementary 3B STC supply by quarter, Q1 2019 to Q1 2023</t>
  </si>
  <si>
    <t>Quarterly Carbon Market Report - March Quarter 2022</t>
  </si>
  <si>
    <t>Note: The figures are included in the published Quarterly Carbon Market Report - March Quarter 2022.  
Supplementary data sets and graphs are included in this workbook to provide more information on the performance of the schemes administered by the Clean Energy Regulator.</t>
  </si>
  <si>
    <t>Q1 2016 to Q1 2023</t>
  </si>
  <si>
    <t>Q1 2019 to Q1 2023</t>
  </si>
  <si>
    <t>January 2020 to March 2023</t>
  </si>
  <si>
    <t>January 2021 to March 2023</t>
  </si>
  <si>
    <t>April 2022 to March 2023</t>
  </si>
  <si>
    <t>LGC spot price</t>
  </si>
  <si>
    <t>January 2015 to March 2023</t>
  </si>
  <si>
    <t>Final investment decision and revenue per MWh for utility solar and wind</t>
  </si>
  <si>
    <t>Chapter 2. Small-scale Technology Certificates (STCs)</t>
  </si>
  <si>
    <t>Chapter 2. Large-scale generation certificates (LGCs)</t>
  </si>
  <si>
    <t>Figure 3.2</t>
  </si>
  <si>
    <t>Figure 3.3</t>
  </si>
  <si>
    <t>Supplementary 3A</t>
  </si>
  <si>
    <t>Supplementary 3B</t>
  </si>
  <si>
    <t>Supplementary 3C</t>
  </si>
  <si>
    <t>STC reported spot and Clearing House prices</t>
  </si>
  <si>
    <t>Air-source heat pump installations by State and Territory</t>
  </si>
  <si>
    <t>Supplementary 3A STC market transactions, January 2019 to March 2023</t>
  </si>
  <si>
    <t>January 2019 to March 2023</t>
  </si>
  <si>
    <t>Weekly STC supply, required supply to meet STP, cumulative deficit and surplus</t>
  </si>
  <si>
    <t>Supplementary 3C STC reported spot and Clearing House prices, January 2019 to March 2023</t>
  </si>
  <si>
    <t>Figure 2.3 Renewables generation share in the National Electricity Market, 2011 to 2023</t>
  </si>
  <si>
    <t>Classification</t>
  </si>
  <si>
    <t>Figure 1.1 Generic ACCU spot price, April 2022 to March 2023</t>
  </si>
  <si>
    <t>Figure 1.2 ACCU holdings by market participation, Q1 2019 to Q1 2023</t>
  </si>
  <si>
    <t>Figure 1.3 ACCU market transactions, January 2020 to March 2023</t>
  </si>
  <si>
    <t>Figure 1.4 Reported ACCU spot trades by method type, January 2021 to March 2023</t>
  </si>
  <si>
    <t>Figure 2.4 Non-RET LGC cancellations by demand source, Q1 2019 to Q1 2023</t>
  </si>
  <si>
    <r>
      <t xml:space="preserve">The Clean Energy Regulator consents to the data in this workbook that is generated from its sources being used if it is attributed appropriately as a source of that data. Attribution cannot be done in any way that suggests that the Clean Energy Regulator endorses you or your use of the data. 
Clean Energy Regulator material (including but not limited to data and images) is used 'as supplied' provided it has not been modified or transformed in any way. This should be referenced as follows, </t>
    </r>
    <r>
      <rPr>
        <b/>
        <i/>
        <sz val="11"/>
        <color theme="1"/>
        <rFont val="Calibri"/>
        <family val="2"/>
        <scheme val="major"/>
      </rPr>
      <t>Source: Clean Energy Regulator</t>
    </r>
    <r>
      <rPr>
        <i/>
        <sz val="11"/>
        <color theme="1"/>
        <rFont val="Calibri"/>
        <family val="2"/>
        <scheme val="major"/>
      </rPr>
      <t>.
Clean Energy Regulator material that has been modified or transformed is considered derivative (this includes changing graphing or tabular data, calculating percentage changes or deriving new statistics). This should be referenced as follows,</t>
    </r>
    <r>
      <rPr>
        <b/>
        <i/>
        <sz val="11"/>
        <color theme="1"/>
        <rFont val="Calibri"/>
        <family val="2"/>
        <scheme val="major"/>
      </rPr>
      <t xml:space="preserve"> Based on Clean Energy Regulator data</t>
    </r>
    <r>
      <rPr>
        <i/>
        <sz val="11"/>
        <color theme="1"/>
        <rFont val="Calibri"/>
        <family val="2"/>
        <scheme val="maj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</si>
</sst>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0.00_ ;\-0.00\ "/>
    <numFmt numFmtId="168" formatCode="_-&quot;$&quot;* #,##0_-;\-&quot;$&quot;* #,##0_-;_-&quot;$&quot;* &quot;-&quot;??_-;_-@_-"/>
  </numFmts>
  <fonts count="26" x14ac:knownFonts="1">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sz val="11"/>
      <name val="Calibri"/>
      <family val="2"/>
    </font>
    <font>
      <sz val="9"/>
      <color theme="1"/>
      <name val="Verdana"/>
      <family val="2"/>
    </font>
    <font>
      <sz val="8"/>
      <name val="Calibri"/>
      <family val="2"/>
      <scheme val="minor"/>
    </font>
    <font>
      <b/>
      <sz val="11"/>
      <color theme="1"/>
      <name val="Calibri"/>
      <family val="2"/>
    </font>
    <font>
      <u/>
      <sz val="11"/>
      <color theme="10"/>
      <name val="Calibri"/>
      <family val="2"/>
      <scheme val="minor"/>
    </font>
    <font>
      <sz val="11"/>
      <name val="Calibri"/>
      <family val="2"/>
      <scheme val="minor"/>
    </font>
    <font>
      <b/>
      <sz val="11"/>
      <name val="Calibri"/>
      <family val="2"/>
    </font>
    <font>
      <b/>
      <sz val="14"/>
      <name val="Calibri"/>
      <family val="2"/>
      <scheme val="minor"/>
    </font>
    <font>
      <b/>
      <sz val="11"/>
      <name val="Calibri"/>
      <family val="2"/>
      <scheme val="minor"/>
    </font>
    <font>
      <u/>
      <sz val="11"/>
      <name val="Calibri"/>
      <family val="2"/>
      <scheme val="minor"/>
    </font>
    <font>
      <b/>
      <sz val="20"/>
      <name val="Calibri"/>
      <family val="2"/>
    </font>
    <font>
      <b/>
      <sz val="20"/>
      <name val="Calibri"/>
      <family val="2"/>
      <scheme val="minor"/>
    </font>
    <font>
      <sz val="12"/>
      <name val="Calibri"/>
      <family val="2"/>
    </font>
    <font>
      <u/>
      <sz val="11"/>
      <color rgb="FF005874"/>
      <name val="Calibri"/>
      <family val="2"/>
      <scheme val="minor"/>
    </font>
    <font>
      <b/>
      <u/>
      <sz val="11"/>
      <color theme="10"/>
      <name val="Calibri"/>
      <family val="2"/>
      <scheme val="minor"/>
    </font>
    <font>
      <sz val="11"/>
      <color theme="10"/>
      <name val="Calibri"/>
      <family val="2"/>
      <scheme val="minor"/>
    </font>
    <font>
      <sz val="11"/>
      <color rgb="FF000000"/>
      <name val="Calibri"/>
      <family val="2"/>
    </font>
    <font>
      <b/>
      <sz val="11"/>
      <color rgb="FF000000"/>
      <name val="Calibri"/>
      <family val="2"/>
    </font>
    <font>
      <sz val="8"/>
      <color rgb="FF000000"/>
      <name val="Calibri"/>
      <family val="2"/>
    </font>
    <font>
      <sz val="11"/>
      <color rgb="FFFF0000"/>
      <name val="Calibri"/>
      <family val="2"/>
      <scheme val="minor"/>
    </font>
    <font>
      <i/>
      <sz val="11"/>
      <color theme="1"/>
      <name val="Calibri"/>
      <family val="2"/>
      <scheme val="major"/>
    </font>
    <font>
      <b/>
      <i/>
      <sz val="11"/>
      <color theme="1"/>
      <name val="Calibri"/>
      <family val="2"/>
      <scheme val="major"/>
    </font>
  </fonts>
  <fills count="6">
    <fill>
      <patternFill patternType="none"/>
    </fill>
    <fill>
      <patternFill patternType="gray125"/>
    </fill>
    <fill>
      <patternFill patternType="solid">
        <fgColor theme="0"/>
        <bgColor indexed="64"/>
      </patternFill>
    </fill>
    <fill>
      <patternFill patternType="solid">
        <fgColor rgb="FFDADBD9"/>
        <bgColor indexed="64"/>
      </patternFill>
    </fill>
    <fill>
      <patternFill patternType="solid">
        <fgColor rgb="FFFFFF00"/>
        <bgColor indexed="64"/>
      </patternFill>
    </fill>
    <fill>
      <patternFill patternType="solid">
        <fgColor theme="3" tint="0.79998168889431442"/>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3">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5" fillId="0" borderId="0" applyFont="0" applyFill="0" applyBorder="0" applyAlignment="0" applyProtection="0"/>
    <xf numFmtId="0" fontId="1" fillId="0" borderId="0"/>
    <xf numFmtId="44"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05">
    <xf numFmtId="0" fontId="0" fillId="0" borderId="0" xfId="0"/>
    <xf numFmtId="0" fontId="0" fillId="2" borderId="0" xfId="0" applyFill="1"/>
    <xf numFmtId="14" fontId="0" fillId="2" borderId="0" xfId="0" applyNumberFormat="1" applyFill="1"/>
    <xf numFmtId="0" fontId="9" fillId="0" borderId="0" xfId="0" applyFont="1"/>
    <xf numFmtId="0" fontId="11" fillId="2" borderId="0" xfId="0" applyFont="1" applyFill="1" applyAlignment="1">
      <alignment horizontal="left" vertical="center" readingOrder="1"/>
    </xf>
    <xf numFmtId="0" fontId="13" fillId="2" borderId="0" xfId="42" applyFont="1" applyFill="1"/>
    <xf numFmtId="0" fontId="12" fillId="0" borderId="0" xfId="0" applyFont="1"/>
    <xf numFmtId="0" fontId="10" fillId="0" borderId="0" xfId="0" applyFont="1"/>
    <xf numFmtId="0" fontId="0" fillId="2" borderId="0" xfId="0" applyFill="1" applyAlignment="1">
      <alignment vertical="top"/>
    </xf>
    <xf numFmtId="3" fontId="0" fillId="0" borderId="0" xfId="1" applyNumberFormat="1" applyFont="1" applyFill="1" applyBorder="1"/>
    <xf numFmtId="0" fontId="13" fillId="0" borderId="0" xfId="42" applyFont="1" applyFill="1" applyBorder="1"/>
    <xf numFmtId="0" fontId="11" fillId="0" borderId="0" xfId="0" applyFont="1" applyAlignment="1">
      <alignment horizontal="left" vertical="center" readingOrder="1"/>
    </xf>
    <xf numFmtId="0" fontId="12" fillId="0" borderId="0" xfId="25" applyFont="1"/>
    <xf numFmtId="0" fontId="0" fillId="0" borderId="0" xfId="0" applyAlignment="1">
      <alignment vertical="top" wrapText="1"/>
    </xf>
    <xf numFmtId="164" fontId="0" fillId="3" borderId="0" xfId="1" applyNumberFormat="1" applyFont="1" applyFill="1" applyBorder="1" applyAlignment="1">
      <alignment horizontal="center"/>
    </xf>
    <xf numFmtId="164" fontId="1" fillId="3" borderId="0" xfId="1" applyNumberFormat="1" applyFont="1" applyFill="1" applyBorder="1" applyAlignment="1">
      <alignment vertical="top"/>
    </xf>
    <xf numFmtId="0" fontId="3" fillId="0" borderId="0" xfId="0" applyFont="1"/>
    <xf numFmtId="0" fontId="21" fillId="0" borderId="0" xfId="0" applyFont="1" applyAlignment="1">
      <alignment vertical="center" wrapText="1"/>
    </xf>
    <xf numFmtId="0" fontId="8" fillId="0" borderId="0" xfId="42" applyFill="1" applyBorder="1"/>
    <xf numFmtId="0" fontId="12" fillId="0" borderId="0" xfId="0" applyFont="1" applyAlignment="1">
      <alignment horizontal="left"/>
    </xf>
    <xf numFmtId="164" fontId="0" fillId="0" borderId="0" xfId="1" applyNumberFormat="1" applyFont="1" applyFill="1" applyBorder="1"/>
    <xf numFmtId="164" fontId="0" fillId="3" borderId="0" xfId="1" applyNumberFormat="1" applyFont="1" applyFill="1" applyBorder="1"/>
    <xf numFmtId="17" fontId="10" fillId="0" borderId="0" xfId="0" applyNumberFormat="1" applyFont="1"/>
    <xf numFmtId="17" fontId="12" fillId="0" borderId="0" xfId="0" applyNumberFormat="1" applyFont="1"/>
    <xf numFmtId="3" fontId="4" fillId="3" borderId="0" xfId="1" applyNumberFormat="1" applyFont="1" applyFill="1" applyBorder="1" applyAlignment="1">
      <alignment horizontal="right"/>
    </xf>
    <xf numFmtId="0" fontId="11" fillId="0" borderId="0" xfId="0" applyFont="1" applyAlignment="1">
      <alignment horizontal="left"/>
    </xf>
    <xf numFmtId="0" fontId="7" fillId="0" borderId="0" xfId="0" applyFont="1"/>
    <xf numFmtId="0" fontId="3" fillId="3" borderId="0" xfId="0" applyFont="1" applyFill="1"/>
    <xf numFmtId="164" fontId="0" fillId="0" borderId="0" xfId="0" applyNumberFormat="1"/>
    <xf numFmtId="3" fontId="0" fillId="0" borderId="0" xfId="0" applyNumberFormat="1"/>
    <xf numFmtId="0" fontId="0" fillId="0" borderId="0" xfId="0" applyAlignment="1">
      <alignment horizontal="left" vertical="top" wrapText="1"/>
    </xf>
    <xf numFmtId="3" fontId="2" fillId="0" borderId="0" xfId="1" applyNumberFormat="1" applyFont="1" applyFill="1" applyBorder="1" applyAlignment="1">
      <alignment horizontal="right"/>
    </xf>
    <xf numFmtId="0" fontId="0" fillId="0" borderId="0" xfId="0" applyAlignment="1">
      <alignment vertical="top"/>
    </xf>
    <xf numFmtId="0" fontId="0" fillId="0" borderId="0" xfId="0" applyAlignment="1">
      <alignment horizontal="right"/>
    </xf>
    <xf numFmtId="0" fontId="3" fillId="3" borderId="0" xfId="0" applyFont="1" applyFill="1" applyAlignment="1">
      <alignment horizontal="right"/>
    </xf>
    <xf numFmtId="14" fontId="0" fillId="0" borderId="0" xfId="0" applyNumberFormat="1"/>
    <xf numFmtId="44" fontId="1" fillId="0" borderId="0" xfId="3" applyFont="1" applyFill="1" applyBorder="1"/>
    <xf numFmtId="44" fontId="0" fillId="0" borderId="0" xfId="3" applyFont="1" applyFill="1"/>
    <xf numFmtId="0" fontId="3" fillId="0" borderId="0" xfId="0" applyFont="1" applyAlignment="1">
      <alignment horizontal="right"/>
    </xf>
    <xf numFmtId="164" fontId="0" fillId="3" borderId="0" xfId="1" applyNumberFormat="1" applyFont="1" applyFill="1" applyBorder="1" applyAlignment="1">
      <alignment horizontal="right"/>
    </xf>
    <xf numFmtId="9" fontId="0" fillId="0" borderId="0" xfId="43" applyFont="1" applyFill="1" applyBorder="1"/>
    <xf numFmtId="0" fontId="12" fillId="3" borderId="0" xfId="0" applyFont="1" applyFill="1" applyAlignment="1">
      <alignment horizontal="right"/>
    </xf>
    <xf numFmtId="166" fontId="0" fillId="0" borderId="0" xfId="0" applyNumberFormat="1"/>
    <xf numFmtId="164" fontId="7" fillId="3" borderId="0" xfId="1" applyNumberFormat="1" applyFont="1" applyFill="1" applyBorder="1" applyAlignment="1">
      <alignment horizontal="right"/>
    </xf>
    <xf numFmtId="3" fontId="2" fillId="0" borderId="0" xfId="1" applyNumberFormat="1" applyFont="1" applyFill="1" applyBorder="1"/>
    <xf numFmtId="3" fontId="2" fillId="3" borderId="0" xfId="1" applyNumberFormat="1" applyFont="1" applyFill="1" applyBorder="1"/>
    <xf numFmtId="3" fontId="2" fillId="3" borderId="0" xfId="1" applyNumberFormat="1" applyFont="1" applyFill="1" applyBorder="1" applyAlignment="1">
      <alignment horizontal="right"/>
    </xf>
    <xf numFmtId="3" fontId="0" fillId="0" borderId="0" xfId="1" applyNumberFormat="1" applyFont="1" applyFill="1" applyBorder="1" applyAlignment="1">
      <alignment horizontal="right"/>
    </xf>
    <xf numFmtId="164" fontId="3" fillId="3" borderId="0" xfId="1" applyNumberFormat="1" applyFont="1" applyFill="1" applyBorder="1" applyAlignment="1">
      <alignment horizontal="right"/>
    </xf>
    <xf numFmtId="164" fontId="10" fillId="3" borderId="0" xfId="1" applyNumberFormat="1" applyFont="1" applyFill="1" applyBorder="1" applyAlignment="1">
      <alignment horizontal="right"/>
    </xf>
    <xf numFmtId="3" fontId="4" fillId="0" borderId="0" xfId="1" applyNumberFormat="1" applyFont="1" applyFill="1" applyBorder="1"/>
    <xf numFmtId="165" fontId="0" fillId="0" borderId="0" xfId="43" applyNumberFormat="1" applyFont="1" applyFill="1" applyBorder="1"/>
    <xf numFmtId="0" fontId="9" fillId="0" borderId="0" xfId="0" applyFont="1" applyAlignment="1">
      <alignment horizontal="left" vertical="center"/>
    </xf>
    <xf numFmtId="17" fontId="9" fillId="0" borderId="0" xfId="0" applyNumberFormat="1" applyFont="1" applyAlignment="1">
      <alignment horizontal="left" vertical="top" wrapText="1"/>
    </xf>
    <xf numFmtId="0" fontId="0" fillId="0" borderId="0" xfId="0" applyAlignment="1">
      <alignment horizontal="center" vertical="center"/>
    </xf>
    <xf numFmtId="43" fontId="0" fillId="0" borderId="0" xfId="1" applyFont="1" applyFill="1" applyBorder="1"/>
    <xf numFmtId="0" fontId="3" fillId="0" borderId="0" xfId="0" applyFont="1" applyAlignment="1">
      <alignment horizontal="left" vertical="top" wrapText="1"/>
    </xf>
    <xf numFmtId="0" fontId="3" fillId="0" borderId="0" xfId="0" applyFont="1" applyAlignment="1">
      <alignment wrapText="1"/>
    </xf>
    <xf numFmtId="3" fontId="0" fillId="3" borderId="0" xfId="1" applyNumberFormat="1" applyFont="1" applyFill="1" applyBorder="1" applyAlignment="1">
      <alignment horizontal="right"/>
    </xf>
    <xf numFmtId="0" fontId="5" fillId="0" borderId="0" xfId="4"/>
    <xf numFmtId="0" fontId="8" fillId="0" borderId="0" xfId="42" quotePrefix="1" applyFill="1" applyBorder="1"/>
    <xf numFmtId="0" fontId="18" fillId="0" borderId="0" xfId="42" applyFont="1" applyFill="1" applyBorder="1"/>
    <xf numFmtId="0" fontId="19" fillId="0" borderId="0" xfId="42" applyFont="1" applyFill="1" applyBorder="1"/>
    <xf numFmtId="167" fontId="0" fillId="0" borderId="0" xfId="1" applyNumberFormat="1" applyFont="1" applyFill="1" applyBorder="1" applyAlignment="1"/>
    <xf numFmtId="164" fontId="0" fillId="3" borderId="0" xfId="1" applyNumberFormat="1" applyFont="1" applyFill="1" applyBorder="1" applyAlignment="1"/>
    <xf numFmtId="164" fontId="0" fillId="3" borderId="0" xfId="1" applyNumberFormat="1" applyFont="1" applyFill="1" applyBorder="1" applyAlignment="1">
      <alignment vertical="top"/>
    </xf>
    <xf numFmtId="3" fontId="2" fillId="0" borderId="0" xfId="1" applyNumberFormat="1" applyFont="1" applyFill="1" applyAlignment="1">
      <alignment horizontal="right"/>
    </xf>
    <xf numFmtId="3" fontId="0" fillId="0" borderId="0" xfId="1" applyNumberFormat="1" applyFont="1" applyFill="1"/>
    <xf numFmtId="0" fontId="0" fillId="4" borderId="0" xfId="0" applyFill="1"/>
    <xf numFmtId="3" fontId="7" fillId="5" borderId="0" xfId="1" applyNumberFormat="1" applyFont="1" applyFill="1" applyBorder="1" applyAlignment="1">
      <alignment horizontal="right"/>
    </xf>
    <xf numFmtId="3" fontId="7" fillId="5" borderId="0" xfId="1" applyNumberFormat="1" applyFont="1" applyFill="1" applyAlignment="1">
      <alignment horizontal="right"/>
    </xf>
    <xf numFmtId="3" fontId="0" fillId="5" borderId="0" xfId="1" applyNumberFormat="1" applyFont="1" applyFill="1"/>
    <xf numFmtId="3" fontId="12" fillId="5" borderId="0" xfId="1" applyNumberFormat="1" applyFont="1" applyFill="1" applyBorder="1" applyAlignment="1">
      <alignment horizontal="right"/>
    </xf>
    <xf numFmtId="3" fontId="12" fillId="5" borderId="0" xfId="1" applyNumberFormat="1" applyFont="1" applyFill="1" applyAlignment="1">
      <alignment horizontal="right"/>
    </xf>
    <xf numFmtId="0" fontId="7" fillId="5" borderId="0" xfId="0" applyFont="1" applyFill="1"/>
    <xf numFmtId="0" fontId="9" fillId="0" borderId="0" xfId="0" applyFont="1" applyAlignment="1">
      <alignment wrapText="1"/>
    </xf>
    <xf numFmtId="9" fontId="0" fillId="0" borderId="0" xfId="43" applyFont="1"/>
    <xf numFmtId="9" fontId="0" fillId="0" borderId="0" xfId="43" applyFont="1" applyFill="1"/>
    <xf numFmtId="9" fontId="0" fillId="0" borderId="0" xfId="43" applyFont="1" applyAlignment="1">
      <alignment horizontal="right"/>
    </xf>
    <xf numFmtId="9" fontId="0" fillId="0" borderId="0" xfId="43" applyFont="1" applyFill="1" applyAlignment="1">
      <alignment horizontal="right"/>
    </xf>
    <xf numFmtId="164" fontId="0" fillId="0" borderId="0" xfId="1" applyNumberFormat="1" applyFont="1" applyAlignment="1">
      <alignment horizontal="right"/>
    </xf>
    <xf numFmtId="168" fontId="0" fillId="0" borderId="0" xfId="3" applyNumberFormat="1" applyFont="1" applyAlignment="1">
      <alignment horizontal="right"/>
    </xf>
    <xf numFmtId="168" fontId="0" fillId="0" borderId="0" xfId="3" applyNumberFormat="1" applyFont="1" applyAlignment="1"/>
    <xf numFmtId="0" fontId="17" fillId="0" borderId="0" xfId="0" quotePrefix="1" applyFont="1"/>
    <xf numFmtId="0" fontId="17" fillId="0" borderId="0" xfId="0" applyFont="1"/>
    <xf numFmtId="0" fontId="0" fillId="0" borderId="0" xfId="0" applyAlignment="1">
      <alignment horizontal="left"/>
    </xf>
    <xf numFmtId="0" fontId="23" fillId="0" borderId="0" xfId="0" applyFont="1"/>
    <xf numFmtId="0" fontId="24" fillId="0" borderId="1" xfId="4" applyFont="1" applyBorder="1" applyAlignment="1">
      <alignment horizontal="left" vertical="center" wrapText="1" indent="1"/>
    </xf>
    <xf numFmtId="0" fontId="5" fillId="0" borderId="2" xfId="4" applyBorder="1" applyAlignment="1">
      <alignment horizontal="left" vertical="center" wrapText="1" indent="1"/>
    </xf>
    <xf numFmtId="0" fontId="5" fillId="0" borderId="3" xfId="4" applyBorder="1" applyAlignment="1">
      <alignment horizontal="left" vertical="center" wrapText="1" indent="1"/>
    </xf>
    <xf numFmtId="0" fontId="15" fillId="0" borderId="0" xfId="0" applyFont="1" applyAlignment="1">
      <alignment horizontal="left"/>
    </xf>
    <xf numFmtId="0" fontId="16" fillId="0" borderId="0" xfId="0" applyFont="1" applyAlignment="1">
      <alignment horizontal="left"/>
    </xf>
    <xf numFmtId="0" fontId="8" fillId="0" borderId="0" xfId="42" applyFill="1" applyBorder="1" applyAlignment="1">
      <alignment horizontal="left"/>
    </xf>
    <xf numFmtId="0" fontId="16" fillId="0" borderId="0" xfId="0" applyFont="1" applyAlignment="1">
      <alignment horizontal="left" vertical="center" wrapText="1"/>
    </xf>
    <xf numFmtId="0" fontId="14" fillId="0" borderId="0" xfId="4" applyFont="1" applyAlignment="1">
      <alignment horizontal="left"/>
    </xf>
    <xf numFmtId="0" fontId="0" fillId="0" borderId="0" xfId="0" applyAlignment="1">
      <alignment horizontal="left" vertical="top" wrapText="1"/>
    </xf>
    <xf numFmtId="0" fontId="0" fillId="0" borderId="0" xfId="0" applyAlignment="1">
      <alignment horizontal="left"/>
    </xf>
    <xf numFmtId="0" fontId="13" fillId="0" borderId="0" xfId="42" applyFont="1" applyFill="1" applyBorder="1" applyAlignment="1">
      <alignment horizontal="left"/>
    </xf>
    <xf numFmtId="0" fontId="11" fillId="0" borderId="0" xfId="0" applyFont="1" applyAlignment="1">
      <alignment horizontal="left" vertical="center" readingOrder="1"/>
    </xf>
    <xf numFmtId="0" fontId="0" fillId="0" borderId="0" xfId="0" applyAlignment="1">
      <alignment horizontal="center"/>
    </xf>
    <xf numFmtId="0" fontId="2" fillId="0" borderId="0" xfId="11" applyFont="1" applyAlignment="1">
      <alignment horizontal="left" vertical="top" wrapText="1"/>
    </xf>
    <xf numFmtId="0" fontId="11" fillId="0" borderId="0" xfId="0" applyFont="1" applyAlignment="1">
      <alignment horizontal="left"/>
    </xf>
    <xf numFmtId="0" fontId="21" fillId="0" borderId="0" xfId="0" applyFont="1" applyAlignment="1">
      <alignment horizontal="left" vertical="center" wrapText="1"/>
    </xf>
    <xf numFmtId="0" fontId="20" fillId="0" borderId="0" xfId="0" applyFont="1" applyAlignment="1">
      <alignment horizontal="left" vertical="center" wrapText="1"/>
    </xf>
    <xf numFmtId="0" fontId="13" fillId="0" borderId="0" xfId="42" applyFont="1" applyAlignment="1">
      <alignment horizontal="left"/>
    </xf>
  </cellXfs>
  <cellStyles count="63">
    <cellStyle name="Comma" xfId="1" builtinId="3"/>
    <cellStyle name="Comma 2" xfId="6" xr:uid="{69E0EF19-D49C-47B8-9097-7872C7D4CF09}"/>
    <cellStyle name="Comma 2 2" xfId="17" xr:uid="{B039D486-96ED-44E9-8D8F-BE7019B62B9F}"/>
    <cellStyle name="Comma 2 2 2" xfId="55" xr:uid="{E386C268-8947-4F51-B358-01BECFE3DE88}"/>
    <cellStyle name="Comma 2 3" xfId="48" xr:uid="{1DA5099B-D1DC-4035-89C4-A64EE6A5FC03}"/>
    <cellStyle name="Comma 3" xfId="13" xr:uid="{A63A7AF0-5AC0-4280-A304-7A744109EDE9}"/>
    <cellStyle name="Comma 3 2" xfId="20" xr:uid="{5532251C-58BD-46D3-9304-C7F3347ED038}"/>
    <cellStyle name="Comma 3 2 2" xfId="56" xr:uid="{F0AC7716-D931-4999-82B3-A0F8F1D823C2}"/>
    <cellStyle name="Comma 3 2 2 2" xfId="37" xr:uid="{0B2F20DA-E837-4D08-9289-B140EB22D874}"/>
    <cellStyle name="Comma 3 2 2 2 2" xfId="62" xr:uid="{371020B6-A6C7-4A14-9197-54ACAB3E0909}"/>
    <cellStyle name="Comma 3 2 3" xfId="32" xr:uid="{A0478686-A7C5-47C6-BDAC-A38F5214B2F4}"/>
    <cellStyle name="Comma 3 2 3 2" xfId="60" xr:uid="{BAC9E20D-DDDE-41ED-ACE3-B577DE2EAEBD}"/>
    <cellStyle name="Comma 3 3" xfId="31" xr:uid="{5A289ADF-C643-4444-A523-C24EC2980309}"/>
    <cellStyle name="Comma 3 3 2" xfId="59" xr:uid="{4364E70D-C9A7-4752-BEF5-2EED18E758A3}"/>
    <cellStyle name="Comma 3 4" xfId="34" xr:uid="{AE2E1DB9-B25C-4A74-8915-D1E3FE35D17A}"/>
    <cellStyle name="Comma 3 4 2" xfId="61" xr:uid="{B47C9638-3D1F-4592-B71E-5B4E78D8F00E}"/>
    <cellStyle name="Comma 3 5" xfId="53" xr:uid="{90019C4B-ECD0-408D-9B2A-711ECC0C7BB7}"/>
    <cellStyle name="Comma 4" xfId="23" xr:uid="{166A7D99-581B-48CD-A769-875AD35930F2}"/>
    <cellStyle name="Comma 4 2" xfId="57" xr:uid="{8BA85210-569F-4449-BBAF-B77F8C400304}"/>
    <cellStyle name="Comma 5" xfId="26" xr:uid="{3FAA7E29-23B3-41C5-B1B9-9DE5F07AB6F3}"/>
    <cellStyle name="Comma 5 2" xfId="58" xr:uid="{F196F117-A098-46F5-B952-B31EF9281F99}"/>
    <cellStyle name="Comma 6" xfId="10" xr:uid="{9A5AB7D4-E7BF-479F-AFC9-0218A44F4CFE}"/>
    <cellStyle name="Comma 6 2" xfId="51" xr:uid="{98C685F1-42CA-47DC-9B96-15BC803074A7}"/>
    <cellStyle name="Comma 7" xfId="44" xr:uid="{9D4B1D09-7A4B-4CE9-857A-CD6489FDF98B}"/>
    <cellStyle name="Comma 8" xfId="46" xr:uid="{A3B29076-5EEB-4DEA-8775-7D08987712E3}"/>
    <cellStyle name="Currency" xfId="3" builtinId="4"/>
    <cellStyle name="Currency 2" xfId="7" xr:uid="{4B8F3CA5-3978-4FAE-9F9E-5EFAEB85FFBC}"/>
    <cellStyle name="Currency 2 2" xfId="49" xr:uid="{81E02D1D-D57D-4687-BE62-C2469241D3FF}"/>
    <cellStyle name="Currency 3" xfId="8" xr:uid="{52BFA58D-4BE5-4044-9659-545505205822}"/>
    <cellStyle name="Currency 3 2" xfId="50" xr:uid="{28B97030-1897-440B-87B8-8DF324D89E71}"/>
    <cellStyle name="Currency 4" xfId="16" xr:uid="{5BC1EB72-7733-484E-BE57-E226FDBC0388}"/>
    <cellStyle name="Currency 4 2" xfId="54" xr:uid="{CF3A580A-1C9D-4801-B554-E9D74ACFC912}"/>
    <cellStyle name="Currency 5" xfId="12" xr:uid="{0CC6CB73-12BB-482C-9FF7-D44D70676E3C}"/>
    <cellStyle name="Currency 5 2" xfId="52" xr:uid="{9520293E-28C0-444D-8C93-74E4E1E4DFB9}"/>
    <cellStyle name="Currency 6" xfId="45" xr:uid="{BD685D69-0969-40C4-88EB-5BA99287D466}"/>
    <cellStyle name="Currency 7" xfId="47" xr:uid="{B2F9B816-DA56-436B-A64B-C625E93ADE12}"/>
    <cellStyle name="Hyperlink" xfId="42" builtinId="8"/>
    <cellStyle name="Normal" xfId="0" builtinId="0"/>
    <cellStyle name="Normal 2" xfId="5" xr:uid="{4445A33E-83BB-4A59-8441-498FE10CE2EA}"/>
    <cellStyle name="Normal 2 2" xfId="11" xr:uid="{5435F821-E14A-4812-9DA6-F89D03E94CEA}"/>
    <cellStyle name="Normal 2 2 2" xfId="19" xr:uid="{7B38326F-2988-4ECF-A0DA-5E300ABAA8E1}"/>
    <cellStyle name="Normal 2 2 2 2" xfId="38" xr:uid="{94D6295E-EA57-44DB-BF3E-A3D7469FA9ED}"/>
    <cellStyle name="Normal 2 2 2 2 2" xfId="40" xr:uid="{DA9ACF8C-5B2D-4F7F-BC13-379096F6C619}"/>
    <cellStyle name="Normal 2 2 3" xfId="24" xr:uid="{F8F8C51F-A26F-4AAD-8D06-CC96ED4CCE75}"/>
    <cellStyle name="Normal 2 2 3 2" xfId="27" xr:uid="{E6187B9B-1F22-46E0-BD27-852DD3A2C0B6}"/>
    <cellStyle name="Normal 2 2 4" xfId="28" xr:uid="{F5602F66-3780-49A7-AA96-1C4D4A6CB262}"/>
    <cellStyle name="Normal 2 2 5" xfId="29" xr:uid="{B13F9495-F2CE-4517-B5E6-27402F2E5098}"/>
    <cellStyle name="Normal 2 2 5 2" xfId="39" xr:uid="{2EF5FA03-10E9-47F5-8A90-C4066EB43FF5}"/>
    <cellStyle name="Normal 2 2 5 2 2" xfId="41" xr:uid="{581B7496-AF32-452F-89BD-01C48571A138}"/>
    <cellStyle name="Normal 2 2 6" xfId="33" xr:uid="{058A7C93-E330-4E72-8874-86403D7E3F66}"/>
    <cellStyle name="Normal 2 2 7" xfId="30" xr:uid="{8E2A2709-C478-4941-B241-FD291C21BB7E}"/>
    <cellStyle name="Normal 3" xfId="9" xr:uid="{A4C83AAC-8FED-451E-BBDF-8E99DE8BCF4C}"/>
    <cellStyle name="Normal 4" xfId="18" xr:uid="{3B7CFD4B-9760-41B9-BEB5-5A13945703BA}"/>
    <cellStyle name="Normal 5" xfId="21" xr:uid="{D48AEF17-32CB-468A-89CC-96AC4A9769C0}"/>
    <cellStyle name="Normal 5 2" xfId="2" xr:uid="{E51803A1-7000-4196-9887-DFE6897BB8DD}"/>
    <cellStyle name="Normal 6" xfId="25" xr:uid="{901B753C-D163-4C69-B61C-32225CD1E043}"/>
    <cellStyle name="Normal 7" xfId="35" xr:uid="{35DF882A-5C0D-4F35-A0F9-178C42C47DFE}"/>
    <cellStyle name="Normal 8" xfId="36" xr:uid="{E8976121-F01A-4350-89BD-810B9828D9DB}"/>
    <cellStyle name="Normal 9" xfId="4" xr:uid="{06A1A3E4-E299-4D42-AB72-BB0147C50899}"/>
    <cellStyle name="Percent" xfId="43" builtinId="5"/>
    <cellStyle name="Percent 2" xfId="14" xr:uid="{7211D3B9-018C-459E-8FCF-C89AC86370D0}"/>
    <cellStyle name="Percent 3" xfId="22" xr:uid="{3962F938-523B-42CC-8EDA-2413A27F118A}"/>
    <cellStyle name="Percent 4" xfId="15" xr:uid="{F0DB1174-57EA-46A5-858C-D9B83B4DF319}"/>
  </cellStyles>
  <dxfs count="175">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numFmt numFmtId="164" formatCode="_-* #,##0_-;\-* #,##0_-;_-* &quot;-&quot;??_-;_-@_-"/>
      <fill>
        <patternFill patternType="none">
          <fgColor indexed="64"/>
          <bgColor auto="1"/>
        </patternFill>
      </fill>
    </dxf>
    <dxf>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font>
        <b/>
        <strike val="0"/>
        <outline val="0"/>
        <shadow val="0"/>
        <u val="none"/>
        <vertAlign val="baseline"/>
        <sz val="11"/>
        <color auto="1"/>
        <name val="Calibri"/>
        <family val="2"/>
        <scheme val="minor"/>
      </font>
      <fill>
        <patternFill patternType="solid">
          <fgColor indexed="64"/>
          <bgColor rgb="FFDADBD9"/>
        </patternFill>
      </fill>
      <alignment horizontal="right" vertical="bottom" textRotation="0" wrapText="0" indent="0" justifyLastLine="0" shrinkToFit="0" readingOrder="0"/>
    </dxf>
    <dxf>
      <font>
        <b/>
        <strike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numFmt numFmtId="164" formatCode="_-* #,##0_-;\-* #,##0_-;_-* &quot;-&quot;??_-;_-@_-"/>
      <fill>
        <patternFill patternType="none">
          <fgColor indexed="64"/>
          <bgColor auto="1"/>
        </patternFill>
      </fill>
    </dxf>
    <dxf>
      <numFmt numFmtId="164" formatCode="_-* #,##0_-;\-* #,##0_-;_-* &quot;-&quot;??_-;_-@_-"/>
      <alignment horizontal="right" vertical="bottom" textRotation="0" wrapText="0" indent="0" justifyLastLine="0" shrinkToFit="0" readingOrder="0"/>
    </dxf>
    <dxf>
      <numFmt numFmtId="164" formatCode="_-* #,##0_-;\-* #,##0_-;_-* &quot;-&quot;??_-;_-@_-"/>
      <alignment horizontal="right" vertical="bottom" textRotation="0" wrapText="0" indent="0" justifyLastLine="0" shrinkToFit="0" readingOrder="0"/>
    </dxf>
    <dxf>
      <numFmt numFmtId="164" formatCode="_-* #,##0_-;\-* #,##0_-;_-* &quot;-&quot;??_-;_-@_-"/>
      <alignment horizontal="right" vertical="bottom" textRotation="0" wrapText="0" indent="0" justifyLastLine="0" shrinkToFit="0" readingOrder="0"/>
    </dxf>
    <dxf>
      <numFmt numFmtId="164" formatCode="_-* #,##0_-;\-* #,##0_-;_-* &quot;-&quot;??_-;_-@_-"/>
      <alignment horizontal="right" vertical="bottom" textRotation="0" wrapText="0" indent="0" justifyLastLine="0" shrinkToFit="0" readingOrder="0"/>
    </dxf>
    <dxf>
      <numFmt numFmtId="164" formatCode="_-* #,##0_-;\-* #,##0_-;_-* &quot;-&quot;??_-;_-@_-"/>
      <alignment horizontal="right" vertical="bottom" textRotation="0" wrapText="0" indent="0" justifyLastLine="0" shrinkToFit="0" readingOrder="0"/>
    </dxf>
    <dxf>
      <numFmt numFmtId="164" formatCode="_-* #,##0_-;\-* #,##0_-;_-* &quot;-&quot;??_-;_-@_-"/>
      <alignment horizontal="right" vertical="bottom" textRotation="0" wrapText="0" indent="0" justifyLastLine="0" shrinkToFit="0" readingOrder="0"/>
    </dxf>
    <dxf>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rgb="FF000000"/>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numFmt numFmtId="166" formatCode="_-* #,##0.0_-;\-* #,##0.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auto="1"/>
        <name val="Calibri"/>
        <family val="2"/>
        <scheme val="minor"/>
      </font>
      <numFmt numFmtId="3" formatCode="#,##0"/>
      <fill>
        <patternFill patternType="solid">
          <fgColor indexed="64"/>
          <bgColor theme="3"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numFmt numFmtId="168" formatCode="_-&quot;$&quot;* #,##0_-;\-&quot;$&quot;* #,##0_-;_-&quot;$&quot;* &quot;-&quot;??_-;_-@_-"/>
      <alignment horizontal="right" vertical="bottom" textRotation="0" wrapText="0" indent="0" justifyLastLine="0" shrinkToFit="0" readingOrder="0"/>
    </dxf>
    <dxf>
      <numFmt numFmtId="168" formatCode="_-&quot;$&quot;* #,##0_-;\-&quot;$&quot;* #,##0_-;_-&quot;$&quot;* &quot;-&quot;??_-;_-@_-"/>
      <alignment horizontal="general" vertical="bottom" textRotation="0" wrapText="0" indent="0" justifyLastLine="0" shrinkToFit="0" readingOrder="0"/>
    </dxf>
    <dxf>
      <numFmt numFmtId="164" formatCode="_-* #,##0_-;\-* #,##0_-;_-* &quot;-&quot;??_-;_-@_-"/>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rgb="FF000000"/>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dxf>
    <dxf>
      <font>
        <b/>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auto="1"/>
        <name val="Calibri"/>
        <family val="2"/>
        <scheme val="none"/>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dxf>
    <dxf>
      <font>
        <b/>
        <i val="0"/>
        <strike val="0"/>
        <condense val="0"/>
        <extend val="0"/>
        <outline val="0"/>
        <shadow val="0"/>
        <u val="none"/>
        <vertAlign val="baseline"/>
        <sz val="11"/>
        <color theme="1"/>
        <name val="Calibri"/>
        <family val="2"/>
        <scheme val="none"/>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3" tint="0.79998168889431442"/>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solid">
          <fgColor indexed="64"/>
          <bgColor theme="3"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fill>
        <patternFill patternType="none">
          <fgColor indexed="64"/>
          <bgColor auto="1"/>
        </patternFill>
      </fill>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fill>
        <patternFill patternType="none">
          <fgColor indexed="64"/>
          <bgColor auto="1"/>
        </patternFill>
      </fill>
    </dxf>
    <dxf>
      <numFmt numFmtId="22" formatCode="mmm\-yy"/>
      <fill>
        <patternFill patternType="none">
          <fgColor indexed="64"/>
          <bgColor auto="1"/>
        </patternFill>
      </fill>
    </dxf>
    <dxf>
      <font>
        <strike val="0"/>
        <outline val="0"/>
        <shadow val="0"/>
        <u val="none"/>
        <vertAlign val="baseline"/>
        <sz val="11"/>
        <color auto="1"/>
        <name val="Calibri"/>
        <family val="2"/>
        <scheme val="minor"/>
      </font>
      <numFmt numFmtId="22" formatCode="mmm\-yy"/>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numFmt numFmtId="19" formatCode="d/mm/yyyy"/>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fill>
        <patternFill patternType="none">
          <fgColor indexed="64"/>
          <bgColor auto="1"/>
        </patternFill>
      </fill>
    </dxf>
    <dxf>
      <fill>
        <patternFill patternType="none">
          <fgColor indexed="64"/>
          <bgColor auto="1"/>
        </patternFill>
      </fill>
    </dxf>
    <dxf>
      <font>
        <b/>
        <strike val="0"/>
        <outline val="0"/>
        <shadow val="0"/>
        <u val="none"/>
        <vertAlign val="baseline"/>
        <sz val="11"/>
        <color auto="1"/>
        <name val="Calibri"/>
        <family val="2"/>
        <scheme val="minor"/>
      </font>
      <fill>
        <patternFill patternType="none">
          <fgColor indexed="64"/>
          <bgColor auto="1"/>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E8E8E8"/>
        </patternFill>
      </fill>
      <border diagonalUp="0" diagonalDown="0">
        <left/>
        <right/>
        <top/>
        <bottom style="thick">
          <color rgb="FFFCBA5C"/>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patternType="solid">
          <fgColor auto="1"/>
          <bgColor theme="1" tint="0.499984740745262"/>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6" defaultTableStyle="TableStyleMedium2" defaultPivotStyle="PivotStyleLight16">
    <tableStyle name="CER Table" pivot="0" count="0" xr9:uid="{3531A67F-0286-43EE-8FEC-100D079CB5E5}"/>
    <tableStyle name="CER Table 2" pivot="0" count="4" xr9:uid="{B4E835D4-F028-46C0-915C-A906F8D53DC2}">
      <tableStyleElement type="wholeTable" dxfId="174"/>
      <tableStyleElement type="headerRow" dxfId="173"/>
      <tableStyleElement type="firstColumn" dxfId="172"/>
      <tableStyleElement type="firstRowStripe" dxfId="171"/>
    </tableStyle>
    <tableStyle name="CER Table 3" pivot="0" count="4" xr9:uid="{3D29F7E7-5202-453A-A691-17EF7B1F0419}">
      <tableStyleElement type="wholeTable" dxfId="170"/>
      <tableStyleElement type="headerRow" dxfId="169"/>
      <tableStyleElement type="firstColumn" dxfId="168"/>
      <tableStyleElement type="firstRowStripe" dxfId="167"/>
    </tableStyle>
    <tableStyle name="CER Table 4" pivot="0" count="4" xr9:uid="{DEB70C48-CDC3-4CCB-B7CA-42E53A04C1F0}">
      <tableStyleElement type="wholeTable" dxfId="166"/>
      <tableStyleElement type="headerRow" dxfId="165"/>
      <tableStyleElement type="firstColumn" dxfId="164"/>
      <tableStyleElement type="firstRowStripe" dxfId="163"/>
    </tableStyle>
    <tableStyle name="CER Table 5" pivot="0" count="4" xr9:uid="{C98BE682-C5C4-43B8-8205-F82DDC7A7EEC}">
      <tableStyleElement type="wholeTable" dxfId="162"/>
      <tableStyleElement type="headerRow" dxfId="161"/>
      <tableStyleElement type="firstColumn" dxfId="160"/>
      <tableStyleElement type="firstRowStripe" dxfId="159"/>
    </tableStyle>
    <tableStyle name="CER Table 6" pivot="0" count="4" xr9:uid="{2DAC8F69-924E-4F5D-B471-A76199D863C0}">
      <tableStyleElement type="wholeTable" dxfId="158"/>
      <tableStyleElement type="headerRow" dxfId="157"/>
      <tableStyleElement type="firstColumn" dxfId="156"/>
      <tableStyleElement type="firstRowStripe" dxfId="155"/>
    </tableStyle>
  </tableStyles>
  <colors>
    <mruColors>
      <color rgb="FFDADBD9"/>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31828</xdr:colOff>
      <xdr:row>6</xdr:row>
      <xdr:rowOff>168153</xdr:rowOff>
    </xdr:from>
    <xdr:to>
      <xdr:col>7</xdr:col>
      <xdr:colOff>312866</xdr:colOff>
      <xdr:row>30</xdr:row>
      <xdr:rowOff>66849</xdr:rowOff>
    </xdr:to>
    <xdr:pic>
      <xdr:nvPicPr>
        <xdr:cNvPr id="6" name="Picture 4" descr="This graph shows the volume weighed generic ACCU spot price over time, annotated with major events.">
          <a:extLst>
            <a:ext uri="{FF2B5EF4-FFF2-40B4-BE49-F238E27FC236}">
              <a16:creationId xmlns:a16="http://schemas.microsoft.com/office/drawing/2014/main" id="{B8F77A50-3A46-C2CE-C97F-3130C2423E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828" y="1341354"/>
          <a:ext cx="6960154" cy="435918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94450</xdr:colOff>
      <xdr:row>16</xdr:row>
      <xdr:rowOff>114065</xdr:rowOff>
    </xdr:from>
    <xdr:to>
      <xdr:col>3</xdr:col>
      <xdr:colOff>2349743</xdr:colOff>
      <xdr:row>39</xdr:row>
      <xdr:rowOff>52565</xdr:rowOff>
    </xdr:to>
    <xdr:pic>
      <xdr:nvPicPr>
        <xdr:cNvPr id="6" name="Picture 1" descr="This graph shows the combined LGC spot and NEM wholesale price for large-scale wind and solar PV generation. ">
          <a:extLst>
            <a:ext uri="{FF2B5EF4-FFF2-40B4-BE49-F238E27FC236}">
              <a16:creationId xmlns:a16="http://schemas.microsoft.com/office/drawing/2014/main" id="{3712D146-6E2B-4C38-AF43-CC7383E843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450" y="3209690"/>
          <a:ext cx="7179718" cy="432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5</xdr:row>
      <xdr:rowOff>49960</xdr:rowOff>
    </xdr:from>
    <xdr:to>
      <xdr:col>12</xdr:col>
      <xdr:colOff>169430</xdr:colOff>
      <xdr:row>27</xdr:row>
      <xdr:rowOff>26118</xdr:rowOff>
    </xdr:to>
    <xdr:pic>
      <xdr:nvPicPr>
        <xdr:cNvPr id="5" name="Picture 4" descr="This graph shows the share of NEM generation contributed by renewables and the emissions intensity of the NEM. ">
          <a:extLst>
            <a:ext uri="{FF2B5EF4-FFF2-40B4-BE49-F238E27FC236}">
              <a16:creationId xmlns:a16="http://schemas.microsoft.com/office/drawing/2014/main" id="{23B46723-76F3-9E2F-ED1A-6972E94A85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725" y="1050085"/>
          <a:ext cx="6941705" cy="41671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20</xdr:row>
      <xdr:rowOff>134694</xdr:rowOff>
    </xdr:from>
    <xdr:to>
      <xdr:col>7</xdr:col>
      <xdr:colOff>66494</xdr:colOff>
      <xdr:row>43</xdr:row>
      <xdr:rowOff>149394</xdr:rowOff>
    </xdr:to>
    <xdr:pic>
      <xdr:nvPicPr>
        <xdr:cNvPr id="3" name="Picture 2" descr="This graph shows LGC cancellations broken out by demand source.">
          <a:extLst>
            <a:ext uri="{FF2B5EF4-FFF2-40B4-BE49-F238E27FC236}">
              <a16:creationId xmlns:a16="http://schemas.microsoft.com/office/drawing/2014/main" id="{3CE294AE-2CF8-8D02-6973-C2BC0634DC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500" y="3992319"/>
          <a:ext cx="7394394" cy="432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107951</xdr:colOff>
      <xdr:row>4</xdr:row>
      <xdr:rowOff>35060</xdr:rowOff>
    </xdr:from>
    <xdr:to>
      <xdr:col>12</xdr:col>
      <xdr:colOff>126606</xdr:colOff>
      <xdr:row>26</xdr:row>
      <xdr:rowOff>159277</xdr:rowOff>
    </xdr:to>
    <xdr:pic>
      <xdr:nvPicPr>
        <xdr:cNvPr id="5" name="Picture 4" descr="This graph shows the LGC spot and forward prices over the last 12 months. ">
          <a:extLst>
            <a:ext uri="{FF2B5EF4-FFF2-40B4-BE49-F238E27FC236}">
              <a16:creationId xmlns:a16="http://schemas.microsoft.com/office/drawing/2014/main" id="{BC39F968-B07F-3712-F0BA-B73EEC2809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7951" y="822460"/>
          <a:ext cx="7181455" cy="41755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101600</xdr:colOff>
      <xdr:row>4</xdr:row>
      <xdr:rowOff>74472</xdr:rowOff>
    </xdr:from>
    <xdr:to>
      <xdr:col>10</xdr:col>
      <xdr:colOff>215900</xdr:colOff>
      <xdr:row>22</xdr:row>
      <xdr:rowOff>165134</xdr:rowOff>
    </xdr:to>
    <xdr:pic>
      <xdr:nvPicPr>
        <xdr:cNvPr id="3" name="Picture 2" descr="This graph shows the LGC spot price over time. ">
          <a:extLst>
            <a:ext uri="{FF2B5EF4-FFF2-40B4-BE49-F238E27FC236}">
              <a16:creationId xmlns:a16="http://schemas.microsoft.com/office/drawing/2014/main" id="{288AF877-D916-99E5-62A9-C8F5706E8C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1600" y="861872"/>
          <a:ext cx="6083300" cy="34053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182996</xdr:colOff>
      <xdr:row>22</xdr:row>
      <xdr:rowOff>103187</xdr:rowOff>
    </xdr:from>
    <xdr:to>
      <xdr:col>6</xdr:col>
      <xdr:colOff>355395</xdr:colOff>
      <xdr:row>45</xdr:row>
      <xdr:rowOff>41687</xdr:rowOff>
    </xdr:to>
    <xdr:pic>
      <xdr:nvPicPr>
        <xdr:cNvPr id="2" name="Picture 3" descr="This graph shows the number of LGCs validated by technology type for each quarter.">
          <a:extLst>
            <a:ext uri="{FF2B5EF4-FFF2-40B4-BE49-F238E27FC236}">
              <a16:creationId xmlns:a16="http://schemas.microsoft.com/office/drawing/2014/main" id="{6F1A88C1-21E2-1014-D6AF-75FD8EE298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2996" y="4341812"/>
          <a:ext cx="6525574" cy="432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11900</xdr:colOff>
      <xdr:row>21</xdr:row>
      <xdr:rowOff>78703</xdr:rowOff>
    </xdr:from>
    <xdr:to>
      <xdr:col>5</xdr:col>
      <xdr:colOff>1300244</xdr:colOff>
      <xdr:row>43</xdr:row>
      <xdr:rowOff>56644</xdr:rowOff>
    </xdr:to>
    <xdr:pic>
      <xdr:nvPicPr>
        <xdr:cNvPr id="3" name="Picture 2" descr="This graph shows the quarterly total capacity, average system size, and number of small-scale solar PV installations.">
          <a:extLst>
            <a:ext uri="{FF2B5EF4-FFF2-40B4-BE49-F238E27FC236}">
              <a16:creationId xmlns:a16="http://schemas.microsoft.com/office/drawing/2014/main" id="{84CB0638-6E62-2CAC-7E08-B6AF28F4FB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900" y="4107778"/>
          <a:ext cx="6936669" cy="416894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72627</xdr:colOff>
      <xdr:row>20</xdr:row>
      <xdr:rowOff>123590</xdr:rowOff>
    </xdr:from>
    <xdr:to>
      <xdr:col>10</xdr:col>
      <xdr:colOff>232436</xdr:colOff>
      <xdr:row>43</xdr:row>
      <xdr:rowOff>62090</xdr:rowOff>
    </xdr:to>
    <xdr:pic>
      <xdr:nvPicPr>
        <xdr:cNvPr id="4" name="Picture 1" descr="This graph shows the quarterly number of air-source heat pump installations under the Small-scale renewable energy scheme by State and Territory. ">
          <a:extLst>
            <a:ext uri="{FF2B5EF4-FFF2-40B4-BE49-F238E27FC236}">
              <a16:creationId xmlns:a16="http://schemas.microsoft.com/office/drawing/2014/main" id="{A84F0468-6852-444F-A5E9-2BCB1511A6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627" y="3857390"/>
          <a:ext cx="7525809" cy="41739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85726</xdr:colOff>
      <xdr:row>20</xdr:row>
      <xdr:rowOff>84544</xdr:rowOff>
    </xdr:from>
    <xdr:to>
      <xdr:col>5</xdr:col>
      <xdr:colOff>987438</xdr:colOff>
      <xdr:row>44</xdr:row>
      <xdr:rowOff>64319</xdr:rowOff>
    </xdr:to>
    <xdr:pic>
      <xdr:nvPicPr>
        <xdr:cNvPr id="3" name="Picture 2" descr="This graph shows the number of STCs required each week to meet the STP, the weekly STC supply, and the cumulative supply deficit as a proportion of cumulative required supply.">
          <a:extLst>
            <a:ext uri="{FF2B5EF4-FFF2-40B4-BE49-F238E27FC236}">
              <a16:creationId xmlns:a16="http://schemas.microsoft.com/office/drawing/2014/main" id="{8B69BBD3-B987-C9A4-386D-7A3C4FB84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726" y="3761194"/>
          <a:ext cx="7419987" cy="43263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217256</xdr:colOff>
      <xdr:row>3</xdr:row>
      <xdr:rowOff>0</xdr:rowOff>
    </xdr:from>
    <xdr:to>
      <xdr:col>17</xdr:col>
      <xdr:colOff>278381</xdr:colOff>
      <xdr:row>26</xdr:row>
      <xdr:rowOff>163925</xdr:rowOff>
    </xdr:to>
    <xdr:pic>
      <xdr:nvPicPr>
        <xdr:cNvPr id="6" name="Picture 5" descr="This graph shows the volume of STCs transacted and the number of transactions excluding STC Clearing House transactions. ">
          <a:extLst>
            <a:ext uri="{FF2B5EF4-FFF2-40B4-BE49-F238E27FC236}">
              <a16:creationId xmlns:a16="http://schemas.microsoft.com/office/drawing/2014/main" id="{883BE35E-A296-658F-99AC-44C9B440C6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32281" y="895349"/>
          <a:ext cx="7265200" cy="43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254253</xdr:colOff>
      <xdr:row>31</xdr:row>
      <xdr:rowOff>15145</xdr:rowOff>
    </xdr:from>
    <xdr:to>
      <xdr:col>3</xdr:col>
      <xdr:colOff>455004</xdr:colOff>
      <xdr:row>54</xdr:row>
      <xdr:rowOff>16428</xdr:rowOff>
    </xdr:to>
    <xdr:pic>
      <xdr:nvPicPr>
        <xdr:cNvPr id="2" name="Picture 2" descr="This graph shows ACCU holdings in ANREU accounts by three different holder categories.">
          <a:extLst>
            <a:ext uri="{FF2B5EF4-FFF2-40B4-BE49-F238E27FC236}">
              <a16:creationId xmlns:a16="http://schemas.microsoft.com/office/drawing/2014/main" id="{A414168D-0E4C-360B-752A-77B7A02BA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4253" y="7349395"/>
          <a:ext cx="7566751" cy="413936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95250</xdr:colOff>
      <xdr:row>22</xdr:row>
      <xdr:rowOff>95015</xdr:rowOff>
    </xdr:from>
    <xdr:to>
      <xdr:col>6</xdr:col>
      <xdr:colOff>428273</xdr:colOff>
      <xdr:row>42</xdr:row>
      <xdr:rowOff>1457</xdr:rowOff>
    </xdr:to>
    <xdr:pic>
      <xdr:nvPicPr>
        <xdr:cNvPr id="2" name="Picture 1" descr="This graph shows STC supply each quarter.">
          <a:extLst>
            <a:ext uri="{FF2B5EF4-FFF2-40B4-BE49-F238E27FC236}">
              <a16:creationId xmlns:a16="http://schemas.microsoft.com/office/drawing/2014/main" id="{FCA836E2-0E61-3C47-2962-A23E5D114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0" y="4333640"/>
          <a:ext cx="6190898" cy="371644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120483</xdr:colOff>
      <xdr:row>4</xdr:row>
      <xdr:rowOff>85192</xdr:rowOff>
    </xdr:from>
    <xdr:to>
      <xdr:col>11</xdr:col>
      <xdr:colOff>473996</xdr:colOff>
      <xdr:row>25</xdr:row>
      <xdr:rowOff>72273</xdr:rowOff>
    </xdr:to>
    <xdr:pic>
      <xdr:nvPicPr>
        <xdr:cNvPr id="2" name="Picture 1" descr="This graph shows the STC spot price and STC Clearing House price over time.">
          <a:extLst>
            <a:ext uri="{FF2B5EF4-FFF2-40B4-BE49-F238E27FC236}">
              <a16:creationId xmlns:a16="http://schemas.microsoft.com/office/drawing/2014/main" id="{CF1EFF0E-DB98-4F76-30A9-2F750BF476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483" y="894817"/>
          <a:ext cx="6640013" cy="3987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177800</xdr:colOff>
      <xdr:row>4</xdr:row>
      <xdr:rowOff>41769</xdr:rowOff>
    </xdr:from>
    <xdr:to>
      <xdr:col>13</xdr:col>
      <xdr:colOff>564412</xdr:colOff>
      <xdr:row>28</xdr:row>
      <xdr:rowOff>2077</xdr:rowOff>
    </xdr:to>
    <xdr:pic>
      <xdr:nvPicPr>
        <xdr:cNvPr id="3" name="Picture 2" descr="This graph shows the volume of ACCUs transacted on the secondary market.">
          <a:extLst>
            <a:ext uri="{FF2B5EF4-FFF2-40B4-BE49-F238E27FC236}">
              <a16:creationId xmlns:a16="http://schemas.microsoft.com/office/drawing/2014/main" id="{1A22C8F9-1BED-CEE9-9DEF-1DE3EE99D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78336" y="858198"/>
          <a:ext cx="7462326" cy="45041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73025</xdr:colOff>
      <xdr:row>3</xdr:row>
      <xdr:rowOff>59638</xdr:rowOff>
    </xdr:from>
    <xdr:to>
      <xdr:col>7</xdr:col>
      <xdr:colOff>294375</xdr:colOff>
      <xdr:row>26</xdr:row>
      <xdr:rowOff>75615</xdr:rowOff>
    </xdr:to>
    <xdr:pic>
      <xdr:nvPicPr>
        <xdr:cNvPr id="3" name="Picture 4" descr="This graph shows reported ACCU spot trades broken out by method type.">
          <a:extLst>
            <a:ext uri="{FF2B5EF4-FFF2-40B4-BE49-F238E27FC236}">
              <a16:creationId xmlns:a16="http://schemas.microsoft.com/office/drawing/2014/main" id="{FBEA3CD7-72E6-6AF2-771E-1E78D31D52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3025" y="678763"/>
          <a:ext cx="7187300" cy="42514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143087</xdr:colOff>
      <xdr:row>20</xdr:row>
      <xdr:rowOff>85261</xdr:rowOff>
    </xdr:from>
    <xdr:to>
      <xdr:col>6</xdr:col>
      <xdr:colOff>72227</xdr:colOff>
      <xdr:row>44</xdr:row>
      <xdr:rowOff>50087</xdr:rowOff>
    </xdr:to>
    <xdr:pic>
      <xdr:nvPicPr>
        <xdr:cNvPr id="5" name="Picture 4" descr="This graph shows ACCU cancellations broken out by demand source.">
          <a:extLst>
            <a:ext uri="{FF2B5EF4-FFF2-40B4-BE49-F238E27FC236}">
              <a16:creationId xmlns:a16="http://schemas.microsoft.com/office/drawing/2014/main" id="{581ACA23-E743-AB10-1DA5-E662D4E11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3087" y="3942886"/>
          <a:ext cx="6844290" cy="45368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125413</xdr:colOff>
      <xdr:row>20</xdr:row>
      <xdr:rowOff>125413</xdr:rowOff>
    </xdr:from>
    <xdr:to>
      <xdr:col>7</xdr:col>
      <xdr:colOff>658873</xdr:colOff>
      <xdr:row>44</xdr:row>
      <xdr:rowOff>92488</xdr:rowOff>
    </xdr:to>
    <xdr:pic>
      <xdr:nvPicPr>
        <xdr:cNvPr id="4" name="Picture 3" descr="This graph shows ACCU cancellations broken out by method type.">
          <a:extLst>
            <a:ext uri="{FF2B5EF4-FFF2-40B4-BE49-F238E27FC236}">
              <a16:creationId xmlns:a16="http://schemas.microsoft.com/office/drawing/2014/main" id="{505735D2-79E6-28CF-AF3E-025DD6356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5413" y="3859213"/>
          <a:ext cx="7178735" cy="4386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208057</xdr:colOff>
      <xdr:row>20</xdr:row>
      <xdr:rowOff>92076</xdr:rowOff>
    </xdr:from>
    <xdr:to>
      <xdr:col>6</xdr:col>
      <xdr:colOff>65926</xdr:colOff>
      <xdr:row>43</xdr:row>
      <xdr:rowOff>33751</xdr:rowOff>
    </xdr:to>
    <xdr:pic>
      <xdr:nvPicPr>
        <xdr:cNvPr id="2" name="Picture 3" descr="This graph shows ACCUs issued per method type for each quarter.">
          <a:extLst>
            <a:ext uri="{FF2B5EF4-FFF2-40B4-BE49-F238E27FC236}">
              <a16:creationId xmlns:a16="http://schemas.microsoft.com/office/drawing/2014/main" id="{48A12843-EFA1-9A2A-C31F-3F47A96DFE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057" y="3825876"/>
          <a:ext cx="7515969" cy="4177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26</xdr:row>
      <xdr:rowOff>81517</xdr:rowOff>
    </xdr:from>
    <xdr:to>
      <xdr:col>6</xdr:col>
      <xdr:colOff>436200</xdr:colOff>
      <xdr:row>48</xdr:row>
      <xdr:rowOff>77083</xdr:rowOff>
    </xdr:to>
    <xdr:pic>
      <xdr:nvPicPr>
        <xdr:cNvPr id="7" name="Picture 6" descr="This graph shows new registered projects under the ACCU scheme by method type for each quarter.">
          <a:extLst>
            <a:ext uri="{FF2B5EF4-FFF2-40B4-BE49-F238E27FC236}">
              <a16:creationId xmlns:a16="http://schemas.microsoft.com/office/drawing/2014/main" id="{E974DF01-B695-9EDE-A447-CF1AD1AF3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200" y="5072617"/>
          <a:ext cx="6798900" cy="41865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133092</xdr:colOff>
      <xdr:row>35</xdr:row>
      <xdr:rowOff>114300</xdr:rowOff>
    </xdr:from>
    <xdr:to>
      <xdr:col>4</xdr:col>
      <xdr:colOff>1752126</xdr:colOff>
      <xdr:row>63</xdr:row>
      <xdr:rowOff>124436</xdr:rowOff>
    </xdr:to>
    <xdr:pic>
      <xdr:nvPicPr>
        <xdr:cNvPr id="2" name="Picture 1" descr="This graph shows final investment decision capacity of large-scale renewable energy power stations each quarter, and a four-quarter moving average.">
          <a:extLst>
            <a:ext uri="{FF2B5EF4-FFF2-40B4-BE49-F238E27FC236}">
              <a16:creationId xmlns:a16="http://schemas.microsoft.com/office/drawing/2014/main" id="{98718823-37EE-4FF6-6521-5049ADF9FE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3092" y="6505575"/>
          <a:ext cx="8457984" cy="50742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6E7F0-3859-4C48-83B3-34BD3335568B}" name="Table18" displayName="Table18" ref="A7:C31" totalsRowShown="0" headerRowDxfId="154" dataDxfId="153">
  <tableColumns count="3">
    <tableColumn id="1" xr3:uid="{CD37952E-0C6A-4084-972B-E8F527E66387}" name="Figure no." dataDxfId="152" dataCellStyle="Hyperlink"/>
    <tableColumn id="2" xr3:uid="{6951351A-F0F4-44E8-A648-3084E3495069}" name="Figure title" dataDxfId="151" dataCellStyle="Normal"/>
    <tableColumn id="3" xr3:uid="{73F92960-A7AF-4966-9D39-CF463039F382}" name="Time period" dataDxfId="150" dataCellStyle="Normal"/>
  </tableColumns>
  <tableStyleInfo name="CER Table 4"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91A3B14-3DA1-4BCA-A828-449459041880}" name="Table15" displayName="Table15" ref="A3:E32" totalsRowShown="0" headerRowDxfId="75" dataDxfId="74">
  <autoFilter ref="A3:E32" xr:uid="{291A3B14-3DA1-4BCA-A828-449459041880}"/>
  <tableColumns count="5">
    <tableColumn id="1" xr3:uid="{BF2A8088-415F-400F-8019-73262C003DAA}" name="Year" dataDxfId="73"/>
    <tableColumn id="2" xr3:uid="{C5F06A5A-425D-450C-8BE3-14068F282B2D}" name="Quarter" dataDxfId="72" dataCellStyle="Comma"/>
    <tableColumn id="3" xr3:uid="{08B2AEB4-936E-457B-932F-AA8208386A81}" name="Final investment decision capacity (MW)" dataDxfId="71" dataCellStyle="Comma"/>
    <tableColumn id="4" xr3:uid="{595DCDA2-3375-4F43-A52D-936D4B365935}" name="Four quarter rolling average (MW)" dataDxfId="70" dataCellStyle="Comma"/>
    <tableColumn id="6" xr3:uid="{85E46835-1F14-4DD0-8E0B-8AA699A1A67A}" name="Annual total capacity (MW)" dataDxfId="69" dataCellStyle="Comma"/>
  </tableColumns>
  <tableStyleInfo name="CER Table 4"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4A5942-046E-445B-9E06-F3D4F122806E}" name="Table923" displayName="Table923" ref="A3:D16" totalsRowShown="0" headerRowDxfId="68" dataDxfId="67">
  <autoFilter ref="A3:D16" xr:uid="{8EE3BE72-3E77-4E2A-97F2-F6A15480ADDA}"/>
  <tableColumns count="4">
    <tableColumn id="1" xr3:uid="{7D2EAD7A-D9C8-4EED-BA6D-890AD1995199}" name="Year" dataDxfId="66"/>
    <tableColumn id="7" xr3:uid="{262E4C3B-4C74-49E9-AB8B-449EBBA52216}" name="Final investment decision (LHS)" dataDxfId="65" dataCellStyle="Comma"/>
    <tableColumn id="9" xr3:uid="{F0DD5D44-7337-428A-92F5-BA67BA4F16F4}" name="NEM wind price + LGC price (RHS)" dataDxfId="64" dataCellStyle="Currency"/>
    <tableColumn id="8" xr3:uid="{DCD278AC-E0BA-43D7-8147-76CCF029BBAB}" name="NEM utility solar PV price + LGC price (RHS)" dataDxfId="63" dataCellStyle="Currency"/>
  </tableColumns>
  <tableStyleInfo name="CER Table 4"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E82EC9-6CBE-4264-9383-10C56806AD5E}" name="Table8" displayName="Table8" ref="A3:G20" totalsRowShown="0" headerRowDxfId="62" dataDxfId="61" dataCellStyle="Comma">
  <autoFilter ref="A3:G20" xr:uid="{EBE82EC9-6CBE-4264-9383-10C56806AD5E}"/>
  <tableColumns count="7">
    <tableColumn id="1" xr3:uid="{1B278402-4FAE-4868-AFB2-1C1BE1A0771C}" name="Year" dataDxfId="60"/>
    <tableColumn id="2" xr3:uid="{EB87D20A-A94C-4641-AB48-336354B77559}" name="Quarter" dataDxfId="59" dataCellStyle="Comma"/>
    <tableColumn id="3" xr3:uid="{E8D14E70-1A16-4E9C-8F63-9CFAF7EE07A4}" name="Voluntary" dataDxfId="58" dataCellStyle="Comma"/>
    <tableColumn id="4" xr3:uid="{BBC1677A-7DF0-4D51-9C23-45C0624A6AD3}" name="Local, State and Territory" dataDxfId="57" dataCellStyle="Comma"/>
    <tableColumn id="5" xr3:uid="{FE19D724-CA03-40B8-907E-51AD5315DA92}" name="Compliance" dataDxfId="56" dataCellStyle="Comma"/>
    <tableColumn id="6" xr3:uid="{652BE21B-9CBA-402C-98AC-E8FC70461D97}" name="Other" dataDxfId="55" dataCellStyle="Comma"/>
    <tableColumn id="7" xr3:uid="{7E5B8E3D-2F39-45A3-8457-551C1EA74C82}" name="Total" dataDxfId="54" dataCellStyle="Comma"/>
  </tableColumns>
  <tableStyleInfo name="CER Table 4"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D993DF1-8DCD-4E94-9F47-419B20EDA48C}" name="Table14" displayName="Table14" ref="A3:I20" totalsRowShown="0" headerRowDxfId="53" dataDxfId="52" dataCellStyle="Comma">
  <autoFilter ref="A3:I20" xr:uid="{1D993DF1-8DCD-4E94-9F47-419B20EDA48C}"/>
  <tableColumns count="9">
    <tableColumn id="1" xr3:uid="{EB33922E-40F8-4EF6-B56B-2CDC402114EB}" name="Year" dataDxfId="51"/>
    <tableColumn id="2" xr3:uid="{A0A3C12B-7346-4276-B8AA-F5D17A9330FD}" name="Quarter" dataDxfId="50" dataCellStyle="Comma"/>
    <tableColumn id="3" xr3:uid="{09C96287-98F0-48BD-98CF-E21969819FA8}" name="Wind" dataDxfId="49" dataCellStyle="Comma"/>
    <tableColumn id="4" xr3:uid="{42A02176-2545-40B6-A34E-5AC706B32E8E}" name="Solar PV" dataDxfId="48" dataCellStyle="Comma"/>
    <tableColumn id="5" xr3:uid="{5D500B18-3835-4EFC-8049-5432C06C748C}" name="Biomass" dataDxfId="47" dataCellStyle="Comma"/>
    <tableColumn id="6" xr3:uid="{F7A0F464-109D-4FDB-87FC-EA6C9E09EC6D}" name="Hydro" dataDxfId="46" dataCellStyle="Comma"/>
    <tableColumn id="7" xr3:uid="{26A7D1D2-CD67-4514-BA7D-E2F52293CB5E}" name="Waste Coal Mine Gas" dataDxfId="45" dataCellStyle="Comma"/>
    <tableColumn id="8" xr3:uid="{1EEFDAB5-BDB7-4A7B-9899-01B249163C4D}" name="Total" dataDxfId="44" dataCellStyle="Comma"/>
    <tableColumn id="9" xr3:uid="{DCC9BD35-27CB-452D-9E99-86A3EA79322C}" name="Annual total" dataDxfId="43" dataCellStyle="Comma"/>
  </tableColumns>
  <tableStyleInfo name="CER Table 4"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A175F7D-971E-42E5-B9AB-053941F1DFFE}" name="Table13" displayName="Table13" ref="A3:G20" totalsRowShown="0" headerRowDxfId="42">
  <autoFilter ref="A3:G20" xr:uid="{8A175F7D-971E-42E5-B9AB-053941F1DFFE}"/>
  <tableColumns count="7">
    <tableColumn id="1" xr3:uid="{AC3DC009-E079-485A-B23C-8C6DFFE0D59D}" name="Year" dataDxfId="41"/>
    <tableColumn id="2" xr3:uid="{A685197F-3C6A-44E8-BAB2-F16C7A60ADA6}" name="Quarter" dataDxfId="40"/>
    <tableColumn id="3" xr3:uid="{D3E4C1FB-E6CB-4B09-AC98-1EE57BE13291}" name="Installations" dataDxfId="39" dataCellStyle="Comma"/>
    <tableColumn id="4" xr3:uid="{AA4103B5-CC69-4749-9329-2482FB9D7C5B}" name="Installed capacity (MW)" dataDxfId="38" dataCellStyle="Comma"/>
    <tableColumn id="5" xr3:uid="{4272156B-C47A-4DBA-9233-CC4DFF5C8385}" name="Average system size (kW)" dataDxfId="37"/>
    <tableColumn id="6" xr3:uid="{F4EFD91B-0AE6-4944-891D-1B71B61689F4}" name="Annual total installations" dataDxfId="36" dataCellStyle="Comma"/>
    <tableColumn id="7" xr3:uid="{F9A2AB29-628E-472D-A00A-87F6CB4A9939}" name="Annual total capacity (MW)" dataDxfId="35" dataCellStyle="Comma"/>
  </tableColumns>
  <tableStyleInfo name="CER Table 4"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A7C888-C3F5-41B7-AFB0-2C6B3EAC2F02}" name="Table92" displayName="Table92" ref="A3:K20" totalsRowShown="0" headerRowDxfId="34" dataDxfId="33">
  <autoFilter ref="A3:K20" xr:uid="{8EE3BE72-3E77-4E2A-97F2-F6A15480ADDA}"/>
  <tableColumns count="11">
    <tableColumn id="1" xr3:uid="{2F5E2F88-C591-4BA2-B6F6-9B424766C84C}" name="Year" dataDxfId="32"/>
    <tableColumn id="2" xr3:uid="{7556FA92-0ABF-4C2D-AEF8-A36AEE81B12E}" name="Quarter" dataDxfId="31"/>
    <tableColumn id="11" xr3:uid="{621B1E47-6054-4323-AF14-8CC6A733096A}" name="ACT" dataDxfId="30" dataCellStyle="Comma"/>
    <tableColumn id="7" xr3:uid="{B187D56D-595E-4463-8708-4DFF669DB4B2}" name="NSW" dataDxfId="29" dataCellStyle="Comma"/>
    <tableColumn id="10" xr3:uid="{72F2F8DC-7F9F-4626-A771-C739802EA3A9}" name="NT" dataDxfId="28" dataCellStyle="Comma"/>
    <tableColumn id="9" xr3:uid="{2A9FA13D-E4D9-4AE7-BE09-4694A4BA48B6}" name="QLD" dataDxfId="27" dataCellStyle="Comma"/>
    <tableColumn id="8" xr3:uid="{DDB48023-0C5F-4E2F-BB1D-D12E331207D7}" name="SA" dataDxfId="26" dataCellStyle="Comma"/>
    <tableColumn id="6" xr3:uid="{E9507BB3-EB7B-4F58-B52A-03BF49390652}" name="TAS" dataDxfId="25" dataCellStyle="Comma"/>
    <tableColumn id="5" xr3:uid="{F724A4C9-DB32-4CD5-8D7C-A35EF4B43609}" name="VIC" dataDxfId="24" dataCellStyle="Comma"/>
    <tableColumn id="3" xr3:uid="{C356AAA6-659C-4FDF-86A7-51B074F657BD}" name="WA" dataDxfId="23" dataCellStyle="Comma"/>
    <tableColumn id="4" xr3:uid="{06BEFCB4-2792-49CD-85A1-E9107678970F}" name="Annual total" dataDxfId="22" dataCellStyle="Comma"/>
  </tableColumns>
  <tableStyleInfo name="CER Table 4"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EDCF51-7928-4A05-ADF0-70435E798DA3}" name="Table16610" displayName="Table16610" ref="A3:F16" totalsRowShown="0" headerRowDxfId="21" dataDxfId="20">
  <autoFilter ref="A3:F16" xr:uid="{C9EDCF51-7928-4A05-ADF0-70435E798DA3}"/>
  <tableColumns count="6">
    <tableColumn id="1" xr3:uid="{A8C5383A-3B55-48C8-BBC0-C1585004D16B}" name="Month" dataDxfId="19"/>
    <tableColumn id="2" xr3:uid="{746A28A9-8E05-42BE-B395-AF1C972E3898}" name="Week" dataDxfId="18" totalsRowDxfId="17" totalsRowCellStyle="Comma"/>
    <tableColumn id="7" xr3:uid="{CC12D6C4-0222-4077-BCF0-409EEF15E16F}" name="Weekly STC supply^" dataDxfId="16" dataCellStyle="Comma" totalsRowCellStyle="Comma"/>
    <tableColumn id="3" xr3:uid="{B0B5DEAE-E3DD-4CF0-9505-8F75553ED5FA}" name="Required weekly supply for STP*" dataDxfId="15" totalsRowDxfId="14" dataCellStyle="Comma" totalsRowCellStyle="Comma"/>
    <tableColumn id="5" xr3:uid="{09470FFE-2C40-4D03-BBEB-CE7803F77238}" name="Cumulative deficit" dataDxfId="13"/>
    <tableColumn id="4" xr3:uid="{31CDB7F7-8376-4C64-B905-AFD9D663E954}" name="Cumulative surplus" dataDxfId="12"/>
  </tableColumns>
  <tableStyleInfo name="CER Table 4"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4E9D159-8448-40C5-B535-26951FB6339F}" name="Table12" displayName="Table12" ref="A3:E42" totalsRowShown="0" headerRowDxfId="11">
  <autoFilter ref="A3:E42" xr:uid="{D4E9D159-8448-40C5-B535-26951FB6339F}"/>
  <tableColumns count="5">
    <tableColumn id="1" xr3:uid="{336F056A-0557-4F32-9CDB-DA440831D4C1}" name="Year" dataDxfId="10"/>
    <tableColumn id="2" xr3:uid="{C5A96C67-4B43-47DC-9643-CE9B54BB085C}" name="Month" dataDxfId="9"/>
    <tableColumn id="3" xr3:uid="{2458B305-A242-4200-AB0C-FC94FCB94000}" name="STCs transacted" dataDxfId="8" dataCellStyle="Comma"/>
    <tableColumn id="4" xr3:uid="{9D535031-64DF-43F4-9363-71D3CF67CE8F}" name="Number of transactions" dataDxfId="7" dataCellStyle="Comma"/>
    <tableColumn id="5" xr3:uid="{0542F39A-C9C1-4BB3-BEF6-D4C2CCA844EE}" name="Annual total STCs transacted" dataDxfId="6" dataCellStyle="Comma"/>
  </tableColumns>
  <tableStyleInfo name="CER Table 4"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E3BE72-3E77-4E2A-97F2-F6A15480ADDA}" name="Table9" displayName="Table9" ref="A3:D20" totalsRowShown="0" headerRowDxfId="5" dataDxfId="4">
  <autoFilter ref="A3:D20" xr:uid="{8EE3BE72-3E77-4E2A-97F2-F6A15480ADDA}"/>
  <tableColumns count="4">
    <tableColumn id="1" xr3:uid="{0CAF1929-E542-4DFC-B784-1F4C2B61A4BB}" name="Year" dataDxfId="3"/>
    <tableColumn id="2" xr3:uid="{19C0C675-DF56-4C3B-A1C5-C97724B632AB}" name="Quarter" dataDxfId="2"/>
    <tableColumn id="3" xr3:uid="{4E6FEA1B-AA79-40B4-9396-3752559FEC5C}" name="STC supply*" dataDxfId="1"/>
    <tableColumn id="4" xr3:uid="{9D0913A8-300D-4260-B7C5-B81C52EAF7C2}" name="Annual total" dataDxfId="0" dataCellStyle="Comma"/>
  </tableColumns>
  <tableStyleInfo name="CER Table 4"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18840B1-A543-4030-8825-774B1F909014}" name="Table21" displayName="Table21" ref="A2:C3" totalsRowShown="0" headerRowDxfId="149" dataDxfId="148">
  <tableColumns count="3">
    <tableColumn id="1" xr3:uid="{DC0ABEA4-7ABC-4C59-BC82-5BE1C1369DFB}" name="Version" dataDxfId="147"/>
    <tableColumn id="2" xr3:uid="{88D93114-80E7-4359-9925-F0D62E6A8E4C}" name="Date" dataDxfId="146"/>
    <tableColumn id="3" xr3:uid="{451E6CF8-1237-4BDE-9445-60E3F16148A0}" name="Changes" dataDxfId="145"/>
  </tableColumns>
  <tableStyleInfo name="CER Tab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D478A4-AB5C-4E22-BF13-BDE2F1B8261D}" name="Table3" displayName="Table3" ref="A3:E20" totalsRowShown="0" headerRowDxfId="144" dataDxfId="143">
  <autoFilter ref="A3:E20" xr:uid="{BBD478A4-AB5C-4E22-BF13-BDE2F1B8261D}"/>
  <tableColumns count="5">
    <tableColumn id="1" xr3:uid="{DE15973B-0FD0-47BD-B8B0-07BA26BE9352}" name="Quarter" dataDxfId="142"/>
    <tableColumn id="2" xr3:uid="{C63C9410-963A-45AE-89FF-B03D7C78EB3D}" name="Project proponent holdings _x000a_(millions of ACCUs)" dataDxfId="141" dataCellStyle="Comma"/>
    <tableColumn id="3" xr3:uid="{6A298C08-CE16-474E-B1F8-00C0CF281CF7}" name="Business and Government enterprise holdings (millions of ACCUs)" dataDxfId="140" dataCellStyle="Comma"/>
    <tableColumn id="4" xr3:uid="{695967B6-1071-461C-A612-30A3EFAA78F4}" name="Intermediary holdings _x000a_(millions of ACCUs)" dataDxfId="139" dataCellStyle="Comma"/>
    <tableColumn id="5" xr3:uid="{A4966CCB-ADD6-4ADC-9F61-333C95E1D823}" name="Total holdings **_x000a_(millions of ACCUs)" dataDxfId="138" dataCellStyle="Comma"/>
  </tableColumns>
  <tableStyleInfo name="CER Table 4"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ED9AFAF-FBE4-4A18-9265-06F22E287485}" name="Table23" displayName="Table23" ref="A22:D25" totalsRowShown="0" headerRowDxfId="137" dataDxfId="136">
  <tableColumns count="4">
    <tableColumn id="1" xr3:uid="{3918A9C9-99B2-4197-A480-A68BD8CD9711}" name="Category" dataDxfId="135"/>
    <tableColumn id="2" xr3:uid="{D33FE5FD-4365-4C9F-9CFF-5B86D841B77B}" name="Project proponent" dataDxfId="134"/>
    <tableColumn id="3" xr3:uid="{56A497D2-0C37-43A1-8308-45A54AC345E0}" name="Business and Government enterprise" dataDxfId="133"/>
    <tableColumn id="4" xr3:uid="{93A4740F-99C0-4866-9742-1F6726225A83}" name="Intermediary" dataDxfId="132"/>
  </tableColumns>
  <tableStyleInfo name="CER Table 4"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3E3C849-6482-47D5-ABED-9BBAB4F358F5}" name="Table20" displayName="Table20" ref="A3:E42" totalsRowShown="0" headerRowDxfId="131">
  <autoFilter ref="A3:E42" xr:uid="{43E3C849-6482-47D5-ABED-9BBAB4F358F5}"/>
  <tableColumns count="5">
    <tableColumn id="1" xr3:uid="{E0E78186-F385-4B2F-ADE7-9B13C1DCF966}" name="Year" dataDxfId="130"/>
    <tableColumn id="2" xr3:uid="{6A7E4EA6-C17F-4E19-B791-285C33BD16FC}" name="Month" dataDxfId="129"/>
    <tableColumn id="3" xr3:uid="{13803CDA-D301-4A6D-9FEB-AAE9916DBFFC}" name="Number of transactions" dataDxfId="128" dataCellStyle="Comma"/>
    <tableColumn id="4" xr3:uid="{591DE2D9-93EE-4610-87FE-DFA4E73E7B9D}" name="ACCUs transacted" dataDxfId="127" dataCellStyle="Comma"/>
    <tableColumn id="6" xr3:uid="{3258D07F-CCB8-4368-81B7-E136B317EF63}" name="Annual total ACCUs transacted" dataDxfId="126" dataCellStyle="Comma"/>
  </tableColumns>
  <tableStyleInfo name="CER Table 4"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DBBE37-6287-4F68-B331-DB84145F3985}" name="Table4" displayName="Table4" ref="A3:G20" totalsRowShown="0" headerRowDxfId="125" dataDxfId="124" dataCellStyle="Comma">
  <autoFilter ref="A3:G20" xr:uid="{C6DBBE37-6287-4F68-B331-DB84145F3985}"/>
  <tableColumns count="7">
    <tableColumn id="1" xr3:uid="{33357DD2-799C-487A-9FC3-E390DD48310D}" name="Year" dataDxfId="123"/>
    <tableColumn id="2" xr3:uid="{64290402-9501-4691-B44B-74C6A3628FD3}" name="Quarter" dataDxfId="122" dataCellStyle="Comma"/>
    <tableColumn id="4" xr3:uid="{8B12F8AF-FC9A-4363-8178-4CCE8CFA9AF3}" name="Voluntary" dataDxfId="121" dataCellStyle="Comma"/>
    <tableColumn id="3" xr3:uid="{0E02DDF6-5D9A-4505-93F7-9E9AB17DD7D6}" name="Local, State and Territory" dataDxfId="120" dataCellStyle="Comma"/>
    <tableColumn id="5" xr3:uid="{4774A73F-0556-4404-81D2-3FBEB48A4A69}" name="Compliance" dataDxfId="119" dataCellStyle="Comma"/>
    <tableColumn id="6" xr3:uid="{0B0ABC43-A40E-49C8-A1B7-FA0389D74074}" name="Other" dataDxfId="118" dataCellStyle="Comma"/>
    <tableColumn id="7" xr3:uid="{8074D789-ECBE-4E1F-8767-133F8322233B}" name="Total" dataDxfId="117" dataCellStyle="Comma"/>
  </tableColumns>
  <tableStyleInfo name="CER Table 4"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1A5EAE-8F74-46C4-9400-88AE8E66384A}" name="Table7" displayName="Table7" ref="A3:J20" totalsRowShown="0" headerRowDxfId="116" dataDxfId="115">
  <autoFilter ref="A3:J20" xr:uid="{8A1A5EAE-8F74-46C4-9400-88AE8E66384A}"/>
  <tableColumns count="10">
    <tableColumn id="1" xr3:uid="{74EA069C-7223-4D9F-AEDE-621BC62AA578}" name="Year" dataDxfId="114"/>
    <tableColumn id="2" xr3:uid="{4C17024C-5175-452B-B22D-C4583B260985}" name="Quarter" dataDxfId="113"/>
    <tableColumn id="3" xr3:uid="{E8AB3846-BA29-4393-A3D3-DFA23DA68A45}" name="Savanna Fire Management" dataDxfId="112" dataCellStyle="Comma"/>
    <tableColumn id="4" xr3:uid="{9120B055-50AD-4B08-9337-863BAAA6AB2B}" name="Vegetation" dataDxfId="111" dataCellStyle="Comma"/>
    <tableColumn id="5" xr3:uid="{14C2C4A0-A5DF-41E1-BF70-8A565D55D21B}" name="Waste" dataDxfId="110" dataCellStyle="Comma"/>
    <tableColumn id="6" xr3:uid="{6D368575-E45B-42E3-A837-E6BE47D87982}" name="Agriculture" dataDxfId="109" dataCellStyle="Comma"/>
    <tableColumn id="7" xr3:uid="{2D6D7BBE-FF63-4838-9909-7B22769C9687}" name="Transport" dataDxfId="108" dataCellStyle="Comma"/>
    <tableColumn id="8" xr3:uid="{4DC4F74A-8531-40E0-B34A-55E8F0C66FFE}" name="Energy Efficiency" dataDxfId="107"/>
    <tableColumn id="9" xr3:uid="{665CBD99-8C30-4A73-899F-A7A8D8D4D91C}" name="Total" dataDxfId="106" dataCellStyle="Comma"/>
    <tableColumn id="10" xr3:uid="{2D053CC0-6723-4FB8-9C7D-77BBBE49D647}" name="Annual total" dataDxfId="105" dataCellStyle="Comma"/>
  </tableColumns>
  <tableStyleInfo name="CER Table 4"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3F9DABE-07A0-439F-A450-979051A65FFA}" name="Table19" displayName="Table19" ref="A3:K20" totalsRowShown="0" headerRowDxfId="104" dataDxfId="103" dataCellStyle="Comma">
  <autoFilter ref="A3:K20" xr:uid="{B3F9DABE-07A0-439F-A450-979051A65FFA}"/>
  <tableColumns count="11">
    <tableColumn id="1" xr3:uid="{D42728EA-15D3-4116-AD67-A3B80D541899}" name="Year" dataDxfId="102"/>
    <tableColumn id="2" xr3:uid="{0367AD84-AFA0-49D0-84E1-BD9E950E3D40}" name="Quarter" dataDxfId="101"/>
    <tableColumn id="3" xr3:uid="{28FCB728-F0F7-4840-B0A8-6C18063ADC5E}" name="Vegetation" dataDxfId="100" dataCellStyle="Comma"/>
    <tableColumn id="4" xr3:uid="{4E21520A-D14C-442B-A99F-692E860182E8}" name="Waste" dataDxfId="99" dataCellStyle="Comma"/>
    <tableColumn id="5" xr3:uid="{377A9CB1-3B97-44BB-94E4-18CDB46BB9B1}" name="Savanna Fire Management" dataDxfId="98" dataCellStyle="Comma"/>
    <tableColumn id="6" xr3:uid="{83E0D17F-515A-4B14-9FB2-D35D49B00B41}" name="Energy Efficiency" dataDxfId="97" dataCellStyle="Comma"/>
    <tableColumn id="7" xr3:uid="{A28AE257-E5BC-4DE8-A924-295DBB91705E}" name="Industrial Fugitives" dataDxfId="96" dataCellStyle="Comma"/>
    <tableColumn id="8" xr3:uid="{DAF5AA85-30AE-428D-AF5F-A5757CD9A5E3}" name="Agriculture" dataDxfId="95" dataCellStyle="Comma"/>
    <tableColumn id="9" xr3:uid="{814933F5-C3DA-4039-93F5-FB3106F105A0}" name="Transport" dataDxfId="94" dataCellStyle="Comma"/>
    <tableColumn id="10" xr3:uid="{FBEB0105-1D7C-4CA7-A1EA-D2F359314A22}" name="Total" dataDxfId="93" dataCellStyle="Comma"/>
    <tableColumn id="11" xr3:uid="{1DCAC6A0-09C3-4272-AD28-1E78F31499A5}" name="Annual total" dataDxfId="92" dataCellStyle="Comma"/>
  </tableColumns>
  <tableStyleInfo name="CER Table 4"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B2100AC-D769-47DE-B23E-DDF903D36501}" name="Table17" displayName="Table17" ref="A3:N20" totalsRowShown="0" headerRowDxfId="91" dataDxfId="90" dataCellStyle="Comma">
  <autoFilter ref="A3:N20" xr:uid="{2B2100AC-D769-47DE-B23E-DDF903D36501}"/>
  <tableColumns count="14">
    <tableColumn id="1" xr3:uid="{D17DD726-CCF8-416F-8D40-484AD0AF8092}" name="Year" dataDxfId="89"/>
    <tableColumn id="2" xr3:uid="{B999FE4A-83DD-4C68-A77C-899AEFA61DEC}" name="Quarter" dataDxfId="88" dataCellStyle="Comma"/>
    <tableColumn id="3" xr3:uid="{BDE17E38-5F28-4F1D-ABE8-F3F5F20FD17D}" name="Vegetation" dataDxfId="87" dataCellStyle="Comma"/>
    <tableColumn id="4" xr3:uid="{767B1ED1-29EC-4C54-BE13-280800CF1BF8}" name="Agriculture - soil carbon" dataDxfId="86" dataCellStyle="Comma"/>
    <tableColumn id="5" xr3:uid="{5F08E7E4-A5EC-4DCC-B846-E3A96B2C5D48}" name="Agriculture - other" dataDxfId="85" dataCellStyle="Comma"/>
    <tableColumn id="6" xr3:uid="{BF6D3F72-E23B-47BB-B277-E015CB7E9B4E}" name="Carbon Capture" dataDxfId="84" dataCellStyle="Comma"/>
    <tableColumn id="7" xr3:uid="{2766AAC5-BD65-4D13-9B2B-9CFF7E924A0B}" name="Energy Efficiency" dataDxfId="83" dataCellStyle="Comma"/>
    <tableColumn id="8" xr3:uid="{DD43887D-440E-4F9C-87B7-154A123900D5}" name="Facilities" dataDxfId="82" dataCellStyle="Comma"/>
    <tableColumn id="9" xr3:uid="{6F4031BD-1949-4247-A525-E89BF8C28917}" name="Industrial Fugitives" dataDxfId="81" dataCellStyle="Comma"/>
    <tableColumn id="10" xr3:uid="{37EF9288-9FEC-41B1-ACCE-61FBAA489570}" name="Savanna Fire Management" dataDxfId="80" dataCellStyle="Comma"/>
    <tableColumn id="11" xr3:uid="{088520ED-1E65-44DA-9CCB-41D3C1964CE2}" name="Transport" dataDxfId="79" dataCellStyle="Comma"/>
    <tableColumn id="12" xr3:uid="{72841176-AF30-4D94-8585-DDA2BCE7A040}" name="Waste" dataDxfId="78" dataCellStyle="Comma"/>
    <tableColumn id="13" xr3:uid="{DCCF3A72-90C4-448A-BE33-E5F8696A6921}" name="Total" dataDxfId="77" dataCellStyle="Comma"/>
    <tableColumn id="14" xr3:uid="{9F334E62-11D0-4120-8F2E-EDA0C424AE70}" name="Annual total" dataDxfId="76" dataCellStyle="Comma"/>
  </tableColumns>
  <tableStyleInfo name="CER Table 4" showFirstColumn="1" showLastColumn="0" showRowStripes="1" showColumnStripes="0"/>
</table>
</file>

<file path=xl/theme/theme1.xml><?xml version="1.0" encoding="utf-8"?>
<a:theme xmlns:a="http://schemas.openxmlformats.org/drawingml/2006/main" name="CER 2022 Corrected">
  <a:themeElements>
    <a:clrScheme name="Custom 2">
      <a:dk1>
        <a:sysClr val="windowText" lastClr="000000"/>
      </a:dk1>
      <a:lt1>
        <a:sysClr val="window" lastClr="FFFFFF"/>
      </a:lt1>
      <a:dk2>
        <a:srgbClr val="454743"/>
      </a:dk2>
      <a:lt2>
        <a:srgbClr val="E8E8E8"/>
      </a:lt2>
      <a:accent1>
        <a:srgbClr val="006C93"/>
      </a:accent1>
      <a:accent2>
        <a:srgbClr val="FCBA5C"/>
      </a:accent2>
      <a:accent3>
        <a:srgbClr val="9FB76F"/>
      </a:accent3>
      <a:accent4>
        <a:srgbClr val="4FC2CC"/>
      </a:accent4>
      <a:accent5>
        <a:srgbClr val="C34D33"/>
      </a:accent5>
      <a:accent6>
        <a:srgbClr val="969696"/>
      </a:accent6>
      <a:hlink>
        <a:srgbClr val="00516E"/>
      </a:hlink>
      <a:folHlink>
        <a:srgbClr val="74747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CER-updated fonts and colours" id="{D0ED4916-A0D3-4FB3-9E63-AD9D1DD4368E}" vid="{A1269B48-6600-4777-8E01-42A1278B1AA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leanenergyregulator.gov.au/About/Pages/Glossary.aspx" TargetMode="External"/><Relationship Id="rId1" Type="http://schemas.openxmlformats.org/officeDocument/2006/relationships/hyperlink" Target="https://www-default.cleanenergyregulator.gov.au/About/Pages/Glossary.aspx" TargetMode="Externa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242C-B9CB-4769-8DEB-F4D06437E0D5}">
  <sheetPr codeName="Sheet1"/>
  <dimension ref="B1:J2"/>
  <sheetViews>
    <sheetView showGridLines="0" tabSelected="1" zoomScaleNormal="100" workbookViewId="0"/>
  </sheetViews>
  <sheetFormatPr defaultColWidth="8.5546875" defaultRowHeight="11.4" x14ac:dyDescent="0.2"/>
  <cols>
    <col min="1" max="9" width="8.5546875" style="59"/>
    <col min="10" max="10" width="6.44140625" style="59" customWidth="1"/>
    <col min="11" max="16384" width="8.5546875" style="59"/>
  </cols>
  <sheetData>
    <row r="1" spans="2:10" ht="15.75" customHeight="1" thickBot="1" x14ac:dyDescent="0.25"/>
    <row r="2" spans="2:10" ht="206.25" customHeight="1" thickBot="1" x14ac:dyDescent="0.25">
      <c r="B2" s="87" t="s">
        <v>231</v>
      </c>
      <c r="C2" s="88"/>
      <c r="D2" s="88"/>
      <c r="E2" s="88"/>
      <c r="F2" s="88"/>
      <c r="G2" s="88"/>
      <c r="H2" s="88"/>
      <c r="I2" s="88"/>
      <c r="J2" s="89"/>
    </row>
  </sheetData>
  <mergeCells count="1">
    <mergeCell ref="B2:J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6FF8-8DB4-41BF-9B5F-67604EB6F08D}">
  <sheetPr codeName="Sheet9"/>
  <dimension ref="A1:K46"/>
  <sheetViews>
    <sheetView showGridLines="0" zoomScaleNormal="100" workbookViewId="0">
      <selection sqref="A1:K1"/>
    </sheetView>
  </sheetViews>
  <sheetFormatPr defaultColWidth="8.5546875" defaultRowHeight="14.4" x14ac:dyDescent="0.3"/>
  <cols>
    <col min="1" max="1" width="12.44140625" customWidth="1"/>
    <col min="2" max="2" width="10.109375" bestFit="1" customWidth="1"/>
    <col min="3" max="3" width="14.44140625" customWidth="1"/>
    <col min="4" max="4" width="26" bestFit="1" customWidth="1"/>
    <col min="5" max="5" width="27.109375" bestFit="1" customWidth="1"/>
    <col min="6" max="6" width="19.5546875" bestFit="1" customWidth="1"/>
    <col min="7" max="7" width="20.44140625" bestFit="1" customWidth="1"/>
    <col min="8" max="8" width="17.109375" customWidth="1"/>
    <col min="9" max="9" width="13.44140625" customWidth="1"/>
    <col min="10" max="10" width="15" customWidth="1"/>
    <col min="11" max="11" width="13.44140625" customWidth="1"/>
    <col min="12" max="13" width="10.5546875" bestFit="1" customWidth="1"/>
  </cols>
  <sheetData>
    <row r="1" spans="1:11" x14ac:dyDescent="0.3">
      <c r="A1" s="97" t="s">
        <v>44</v>
      </c>
      <c r="B1" s="97"/>
      <c r="C1" s="97"/>
      <c r="D1" s="97"/>
      <c r="E1" s="97"/>
      <c r="F1" s="97"/>
      <c r="G1" s="97"/>
      <c r="H1" s="97"/>
      <c r="I1" s="97"/>
      <c r="J1" s="97"/>
      <c r="K1" s="97"/>
    </row>
    <row r="2" spans="1:11" ht="18" x14ac:dyDescent="0.35">
      <c r="A2" s="101" t="s">
        <v>98</v>
      </c>
      <c r="B2" s="101"/>
      <c r="C2" s="101"/>
      <c r="D2" s="101"/>
      <c r="E2" s="101"/>
      <c r="F2" s="101"/>
      <c r="G2" s="101"/>
      <c r="H2" s="101"/>
      <c r="I2" s="101"/>
      <c r="J2" s="101"/>
      <c r="K2" s="101"/>
    </row>
    <row r="3" spans="1:11" x14ac:dyDescent="0.3">
      <c r="A3" s="6" t="s">
        <v>45</v>
      </c>
      <c r="B3" s="6" t="s">
        <v>72</v>
      </c>
      <c r="C3" s="6" t="s">
        <v>50</v>
      </c>
      <c r="D3" s="6" t="s">
        <v>51</v>
      </c>
      <c r="E3" s="6" t="s">
        <v>93</v>
      </c>
      <c r="F3" s="6" t="s">
        <v>47</v>
      </c>
      <c r="G3" s="6" t="s">
        <v>48</v>
      </c>
      <c r="H3" s="6" t="s">
        <v>46</v>
      </c>
      <c r="I3" s="6" t="s">
        <v>49</v>
      </c>
      <c r="J3" s="6" t="s">
        <v>52</v>
      </c>
      <c r="K3" s="6" t="s">
        <v>94</v>
      </c>
    </row>
    <row r="4" spans="1:11" x14ac:dyDescent="0.3">
      <c r="A4" s="26">
        <v>2019</v>
      </c>
      <c r="B4" s="41" t="s">
        <v>77</v>
      </c>
      <c r="C4" s="9">
        <v>1491980</v>
      </c>
      <c r="D4" s="9">
        <v>1159172</v>
      </c>
      <c r="E4" s="9">
        <v>0</v>
      </c>
      <c r="F4" s="9">
        <v>173205</v>
      </c>
      <c r="G4" s="9">
        <v>0</v>
      </c>
      <c r="H4" s="9">
        <v>11876</v>
      </c>
      <c r="I4" s="9">
        <v>0</v>
      </c>
      <c r="J4" s="9">
        <v>2836233</v>
      </c>
      <c r="K4" s="58">
        <f>SUM(J4:J7)</f>
        <v>14830105</v>
      </c>
    </row>
    <row r="5" spans="1:11" x14ac:dyDescent="0.3">
      <c r="A5" s="26">
        <v>2019</v>
      </c>
      <c r="B5" s="41" t="s">
        <v>78</v>
      </c>
      <c r="C5" s="9">
        <v>2832089</v>
      </c>
      <c r="D5" s="9">
        <v>887966</v>
      </c>
      <c r="E5" s="9">
        <v>766238</v>
      </c>
      <c r="F5" s="9">
        <v>47250</v>
      </c>
      <c r="G5" s="9">
        <v>337647</v>
      </c>
      <c r="H5" s="9">
        <v>26921</v>
      </c>
      <c r="I5" s="9">
        <v>0</v>
      </c>
      <c r="J5" s="9">
        <v>4898111</v>
      </c>
      <c r="K5" s="58"/>
    </row>
    <row r="6" spans="1:11" x14ac:dyDescent="0.3">
      <c r="A6" s="26">
        <v>2019</v>
      </c>
      <c r="B6" s="41" t="s">
        <v>79</v>
      </c>
      <c r="C6" s="9">
        <v>1486212</v>
      </c>
      <c r="D6" s="9">
        <v>1774611</v>
      </c>
      <c r="E6" s="9">
        <v>249890</v>
      </c>
      <c r="F6" s="9">
        <v>22594</v>
      </c>
      <c r="G6" s="9">
        <v>13861</v>
      </c>
      <c r="H6" s="9">
        <v>64104</v>
      </c>
      <c r="I6" s="9">
        <v>9489</v>
      </c>
      <c r="J6" s="9">
        <v>3620761</v>
      </c>
      <c r="K6" s="58"/>
    </row>
    <row r="7" spans="1:11" x14ac:dyDescent="0.3">
      <c r="A7" s="26">
        <v>2019</v>
      </c>
      <c r="B7" s="41" t="s">
        <v>80</v>
      </c>
      <c r="C7" s="9">
        <v>2494348</v>
      </c>
      <c r="D7" s="9">
        <v>619376</v>
      </c>
      <c r="E7" s="9">
        <v>25560</v>
      </c>
      <c r="F7" s="9">
        <v>204386</v>
      </c>
      <c r="G7" s="9">
        <v>0</v>
      </c>
      <c r="H7" s="9">
        <v>131330</v>
      </c>
      <c r="I7" s="9">
        <v>0</v>
      </c>
      <c r="J7" s="9">
        <v>3475000</v>
      </c>
      <c r="K7" s="58"/>
    </row>
    <row r="8" spans="1:11" x14ac:dyDescent="0.3">
      <c r="A8" s="26">
        <v>2020</v>
      </c>
      <c r="B8" s="41" t="s">
        <v>77</v>
      </c>
      <c r="C8" s="9">
        <v>2409504</v>
      </c>
      <c r="D8" s="9">
        <v>936022</v>
      </c>
      <c r="E8" s="9">
        <v>185221</v>
      </c>
      <c r="F8" s="9">
        <v>15929</v>
      </c>
      <c r="G8" s="9">
        <v>0</v>
      </c>
      <c r="H8" s="9">
        <v>47789</v>
      </c>
      <c r="I8" s="9">
        <v>0</v>
      </c>
      <c r="J8" s="9">
        <v>3594465</v>
      </c>
      <c r="K8" s="58">
        <f>SUM(J8:J11)</f>
        <v>16052805</v>
      </c>
    </row>
    <row r="9" spans="1:11" x14ac:dyDescent="0.3">
      <c r="A9" s="26">
        <v>2020</v>
      </c>
      <c r="B9" s="41" t="s">
        <v>78</v>
      </c>
      <c r="C9" s="9">
        <v>2662324</v>
      </c>
      <c r="D9" s="9">
        <v>606166</v>
      </c>
      <c r="E9" s="9">
        <v>982557</v>
      </c>
      <c r="F9" s="9">
        <v>186830</v>
      </c>
      <c r="G9" s="9">
        <v>302761</v>
      </c>
      <c r="H9" s="9">
        <v>33141</v>
      </c>
      <c r="I9" s="9">
        <v>12453</v>
      </c>
      <c r="J9" s="9">
        <v>4786232</v>
      </c>
      <c r="K9" s="58"/>
    </row>
    <row r="10" spans="1:11" x14ac:dyDescent="0.3">
      <c r="A10" s="26">
        <v>2020</v>
      </c>
      <c r="B10" s="41" t="s">
        <v>79</v>
      </c>
      <c r="C10" s="9">
        <v>1597098</v>
      </c>
      <c r="D10" s="9">
        <v>688192</v>
      </c>
      <c r="E10" s="9">
        <v>119158</v>
      </c>
      <c r="F10" s="9">
        <v>10787</v>
      </c>
      <c r="G10" s="9">
        <v>0</v>
      </c>
      <c r="H10" s="9">
        <v>56073</v>
      </c>
      <c r="I10" s="9">
        <v>12261</v>
      </c>
      <c r="J10" s="9">
        <v>2483569</v>
      </c>
      <c r="K10" s="58"/>
    </row>
    <row r="11" spans="1:11" x14ac:dyDescent="0.3">
      <c r="A11" s="26">
        <v>2020</v>
      </c>
      <c r="B11" s="41" t="s">
        <v>80</v>
      </c>
      <c r="C11" s="9">
        <v>3010930</v>
      </c>
      <c r="D11" s="9">
        <v>1816561</v>
      </c>
      <c r="E11" s="9">
        <v>17163</v>
      </c>
      <c r="F11" s="9">
        <v>241694</v>
      </c>
      <c r="G11" s="9">
        <v>0</v>
      </c>
      <c r="H11" s="9">
        <v>102191</v>
      </c>
      <c r="I11" s="9">
        <v>0</v>
      </c>
      <c r="J11" s="9">
        <v>5188539</v>
      </c>
      <c r="K11" s="58"/>
    </row>
    <row r="12" spans="1:11" x14ac:dyDescent="0.3">
      <c r="A12" s="26">
        <v>2021</v>
      </c>
      <c r="B12" s="41" t="s">
        <v>77</v>
      </c>
      <c r="C12" s="9">
        <v>1840204</v>
      </c>
      <c r="D12" s="9">
        <v>852778</v>
      </c>
      <c r="E12" s="9">
        <v>50477</v>
      </c>
      <c r="F12" s="9">
        <v>198504</v>
      </c>
      <c r="G12" s="9">
        <v>0</v>
      </c>
      <c r="H12" s="9">
        <v>165365</v>
      </c>
      <c r="I12" s="9">
        <v>0</v>
      </c>
      <c r="J12" s="9">
        <v>3107328</v>
      </c>
      <c r="K12" s="58">
        <f>SUM(J12:J15)</f>
        <v>17040782</v>
      </c>
    </row>
    <row r="13" spans="1:11" x14ac:dyDescent="0.3">
      <c r="A13" s="26">
        <v>2021</v>
      </c>
      <c r="B13" s="41" t="s">
        <v>78</v>
      </c>
      <c r="C13" s="9">
        <v>2670300</v>
      </c>
      <c r="D13" s="9">
        <v>1568119</v>
      </c>
      <c r="E13" s="9">
        <v>970180</v>
      </c>
      <c r="F13" s="9">
        <v>74083</v>
      </c>
      <c r="G13" s="9">
        <v>274463</v>
      </c>
      <c r="H13" s="9">
        <v>110189</v>
      </c>
      <c r="I13" s="9">
        <v>19505</v>
      </c>
      <c r="J13" s="9">
        <v>5686839</v>
      </c>
      <c r="K13" s="58"/>
    </row>
    <row r="14" spans="1:11" x14ac:dyDescent="0.3">
      <c r="A14" s="26">
        <v>2021</v>
      </c>
      <c r="B14" s="41" t="s">
        <v>79</v>
      </c>
      <c r="C14" s="9">
        <v>2261226</v>
      </c>
      <c r="D14" s="9">
        <v>1907849</v>
      </c>
      <c r="E14" s="9">
        <v>599099</v>
      </c>
      <c r="F14" s="9">
        <v>16295</v>
      </c>
      <c r="G14" s="9">
        <v>0</v>
      </c>
      <c r="H14" s="9">
        <v>27980</v>
      </c>
      <c r="I14" s="9">
        <v>2324</v>
      </c>
      <c r="J14" s="9">
        <v>4814773</v>
      </c>
      <c r="K14" s="58"/>
    </row>
    <row r="15" spans="1:11" x14ac:dyDescent="0.3">
      <c r="A15" s="26">
        <v>2021</v>
      </c>
      <c r="B15" s="41" t="s">
        <v>80</v>
      </c>
      <c r="C15" s="9">
        <v>2571002</v>
      </c>
      <c r="D15" s="9">
        <v>625412</v>
      </c>
      <c r="E15" s="9">
        <v>20958</v>
      </c>
      <c r="F15" s="9">
        <v>122888</v>
      </c>
      <c r="G15" s="9">
        <v>0</v>
      </c>
      <c r="H15" s="9">
        <v>91582</v>
      </c>
      <c r="I15" s="9">
        <v>0</v>
      </c>
      <c r="J15" s="9">
        <v>3431842</v>
      </c>
      <c r="K15" s="58"/>
    </row>
    <row r="16" spans="1:11" x14ac:dyDescent="0.3">
      <c r="A16" s="26">
        <v>2022</v>
      </c>
      <c r="B16" s="41" t="s">
        <v>77</v>
      </c>
      <c r="C16" s="9">
        <v>2099793</v>
      </c>
      <c r="D16" s="9">
        <v>880188</v>
      </c>
      <c r="E16" s="9">
        <v>17753</v>
      </c>
      <c r="F16" s="9">
        <v>180107</v>
      </c>
      <c r="G16" s="9">
        <v>0</v>
      </c>
      <c r="H16" s="9">
        <v>160812</v>
      </c>
      <c r="I16" s="9">
        <v>0</v>
      </c>
      <c r="J16" s="9">
        <v>3338653</v>
      </c>
      <c r="K16" s="58">
        <f>SUM(J16:J19)</f>
        <v>17738059</v>
      </c>
    </row>
    <row r="17" spans="1:11" x14ac:dyDescent="0.3">
      <c r="A17" s="26">
        <v>2022</v>
      </c>
      <c r="B17" s="41" t="s">
        <v>78</v>
      </c>
      <c r="C17" s="9">
        <v>2631819</v>
      </c>
      <c r="D17" s="9">
        <v>676403</v>
      </c>
      <c r="E17" s="9">
        <v>1130902</v>
      </c>
      <c r="F17" s="9">
        <v>178081</v>
      </c>
      <c r="G17" s="9">
        <v>240758</v>
      </c>
      <c r="H17" s="9">
        <v>30401</v>
      </c>
      <c r="I17" s="9">
        <v>34895</v>
      </c>
      <c r="J17" s="9">
        <v>4923259</v>
      </c>
      <c r="K17" s="58"/>
    </row>
    <row r="18" spans="1:11" x14ac:dyDescent="0.3">
      <c r="A18" s="26">
        <v>2022</v>
      </c>
      <c r="B18" s="41" t="s">
        <v>79</v>
      </c>
      <c r="C18" s="9">
        <v>2129636</v>
      </c>
      <c r="D18" s="9">
        <v>3316622</v>
      </c>
      <c r="E18" s="9">
        <v>123304</v>
      </c>
      <c r="F18" s="9">
        <v>35791</v>
      </c>
      <c r="G18" s="9">
        <v>0</v>
      </c>
      <c r="H18" s="9">
        <v>73592</v>
      </c>
      <c r="I18" s="9">
        <v>0</v>
      </c>
      <c r="J18" s="9">
        <v>5678945</v>
      </c>
      <c r="K18" s="58"/>
    </row>
    <row r="19" spans="1:11" x14ac:dyDescent="0.3">
      <c r="A19" s="26">
        <v>2022</v>
      </c>
      <c r="B19" s="41" t="s">
        <v>80</v>
      </c>
      <c r="C19" s="9">
        <v>2949405</v>
      </c>
      <c r="D19" s="9">
        <v>646281</v>
      </c>
      <c r="E19" s="9">
        <v>44335</v>
      </c>
      <c r="F19" s="9">
        <v>136533</v>
      </c>
      <c r="G19" s="9">
        <v>0</v>
      </c>
      <c r="H19" s="9">
        <v>10134</v>
      </c>
      <c r="I19" s="9">
        <v>10514</v>
      </c>
      <c r="J19" s="9">
        <v>3797202</v>
      </c>
      <c r="K19" s="58"/>
    </row>
    <row r="20" spans="1:11" x14ac:dyDescent="0.3">
      <c r="A20" s="26">
        <v>2023</v>
      </c>
      <c r="B20" s="41" t="s">
        <v>77</v>
      </c>
      <c r="C20" s="9">
        <v>1029657</v>
      </c>
      <c r="D20" s="9">
        <v>394145</v>
      </c>
      <c r="E20" s="9">
        <v>104511</v>
      </c>
      <c r="F20" s="9">
        <v>13695</v>
      </c>
      <c r="G20" s="9">
        <v>0</v>
      </c>
      <c r="H20" s="9">
        <v>290414</v>
      </c>
      <c r="I20" s="9">
        <v>0</v>
      </c>
      <c r="J20" s="9">
        <v>1832422</v>
      </c>
      <c r="K20" s="58">
        <f>Table19[[#This Row],[Total]]</f>
        <v>1832422</v>
      </c>
    </row>
    <row r="23" spans="1:11" x14ac:dyDescent="0.3">
      <c r="D23" s="29"/>
      <c r="E23" s="29"/>
      <c r="F23" s="29"/>
      <c r="G23" s="29"/>
      <c r="H23" s="29"/>
      <c r="I23" s="29"/>
      <c r="J23" s="29"/>
      <c r="K23" s="29"/>
    </row>
    <row r="46" spans="1:1" x14ac:dyDescent="0.3">
      <c r="A46" t="s">
        <v>99</v>
      </c>
    </row>
  </sheetData>
  <mergeCells count="2">
    <mergeCell ref="A1:K1"/>
    <mergeCell ref="A2:K2"/>
  </mergeCells>
  <hyperlinks>
    <hyperlink ref="A1" location="Contents!A1" display="Back to contents" xr:uid="{4EA41CC3-1A90-4B95-B6DD-8B5773171752}"/>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F23A-6A76-484E-A844-796785C457B4}">
  <sheetPr codeName="Sheet14"/>
  <dimension ref="A1:O26"/>
  <sheetViews>
    <sheetView showGridLines="0" zoomScaleNormal="100" workbookViewId="0">
      <selection sqref="A1:N1"/>
    </sheetView>
  </sheetViews>
  <sheetFormatPr defaultColWidth="8.5546875" defaultRowHeight="14.4" x14ac:dyDescent="0.3"/>
  <cols>
    <col min="1" max="1" width="12.44140625" customWidth="1"/>
    <col min="2" max="2" width="9.88671875" bestFit="1" customWidth="1"/>
    <col min="3" max="3" width="12.5546875" bestFit="1" customWidth="1"/>
    <col min="4" max="4" width="24.6640625" bestFit="1" customWidth="1"/>
    <col min="5" max="5" width="19.88671875" bestFit="1" customWidth="1"/>
    <col min="6" max="6" width="17.109375" bestFit="1" customWidth="1"/>
    <col min="7" max="7" width="18.44140625" bestFit="1" customWidth="1"/>
    <col min="8" max="8" width="11.109375" bestFit="1" customWidth="1"/>
    <col min="9" max="9" width="20.44140625" bestFit="1" customWidth="1"/>
    <col min="10" max="10" width="27.109375" bestFit="1" customWidth="1"/>
    <col min="11" max="11" width="11.44140625" bestFit="1" customWidth="1"/>
    <col min="12" max="12" width="9" bestFit="1" customWidth="1"/>
    <col min="13" max="13" width="7.6640625" bestFit="1" customWidth="1"/>
    <col min="14" max="14" width="14.109375" bestFit="1" customWidth="1"/>
  </cols>
  <sheetData>
    <row r="1" spans="1:15" x14ac:dyDescent="0.3">
      <c r="A1" s="97" t="s">
        <v>44</v>
      </c>
      <c r="B1" s="97"/>
      <c r="C1" s="97"/>
      <c r="D1" s="97"/>
      <c r="E1" s="97"/>
      <c r="F1" s="97"/>
      <c r="G1" s="97"/>
      <c r="H1" s="97"/>
      <c r="I1" s="97"/>
      <c r="J1" s="97"/>
      <c r="K1" s="97"/>
      <c r="L1" s="97"/>
      <c r="M1" s="97"/>
      <c r="N1" s="97"/>
    </row>
    <row r="2" spans="1:15" ht="18" x14ac:dyDescent="0.3">
      <c r="A2" s="98" t="s">
        <v>139</v>
      </c>
      <c r="B2" s="98"/>
      <c r="C2" s="98"/>
      <c r="D2" s="98"/>
      <c r="E2" s="98"/>
      <c r="F2" s="98"/>
      <c r="G2" s="98"/>
      <c r="H2" s="98"/>
      <c r="I2" s="98"/>
      <c r="J2" s="98"/>
      <c r="K2" s="98"/>
      <c r="L2" s="98"/>
      <c r="M2" s="98"/>
      <c r="N2" s="98"/>
    </row>
    <row r="3" spans="1:15" x14ac:dyDescent="0.3">
      <c r="A3" s="6" t="s">
        <v>45</v>
      </c>
      <c r="B3" s="6" t="s">
        <v>72</v>
      </c>
      <c r="C3" s="22" t="s">
        <v>50</v>
      </c>
      <c r="D3" s="23" t="s">
        <v>140</v>
      </c>
      <c r="E3" s="23" t="s">
        <v>141</v>
      </c>
      <c r="F3" s="23" t="s">
        <v>142</v>
      </c>
      <c r="G3" s="23" t="s">
        <v>47</v>
      </c>
      <c r="H3" s="23" t="s">
        <v>143</v>
      </c>
      <c r="I3" s="23" t="s">
        <v>48</v>
      </c>
      <c r="J3" s="23" t="s">
        <v>93</v>
      </c>
      <c r="K3" s="23" t="s">
        <v>49</v>
      </c>
      <c r="L3" s="23" t="s">
        <v>51</v>
      </c>
      <c r="M3" s="22" t="s">
        <v>52</v>
      </c>
      <c r="N3" s="7" t="s">
        <v>94</v>
      </c>
    </row>
    <row r="4" spans="1:15" x14ac:dyDescent="0.3">
      <c r="A4" s="26">
        <v>2019</v>
      </c>
      <c r="B4" s="49" t="s">
        <v>77</v>
      </c>
      <c r="C4" s="50">
        <v>3</v>
      </c>
      <c r="D4" s="50">
        <v>0</v>
      </c>
      <c r="E4" s="50">
        <v>0</v>
      </c>
      <c r="F4" s="50">
        <v>0</v>
      </c>
      <c r="G4" s="50">
        <v>0</v>
      </c>
      <c r="H4" s="50">
        <v>0</v>
      </c>
      <c r="I4" s="50">
        <v>0</v>
      </c>
      <c r="J4" s="50">
        <v>0</v>
      </c>
      <c r="K4" s="50">
        <v>0</v>
      </c>
      <c r="L4" s="50">
        <v>0</v>
      </c>
      <c r="M4" s="50">
        <v>3</v>
      </c>
      <c r="N4" s="24">
        <f>SUM(M4:M7)</f>
        <v>33</v>
      </c>
    </row>
    <row r="5" spans="1:15" x14ac:dyDescent="0.3">
      <c r="A5" s="26">
        <v>2019</v>
      </c>
      <c r="B5" s="49" t="s">
        <v>78</v>
      </c>
      <c r="C5" s="50">
        <v>9</v>
      </c>
      <c r="D5" s="50">
        <v>0</v>
      </c>
      <c r="E5" s="50">
        <v>1</v>
      </c>
      <c r="F5" s="50">
        <v>0</v>
      </c>
      <c r="G5" s="50">
        <v>1</v>
      </c>
      <c r="H5" s="50">
        <v>0</v>
      </c>
      <c r="I5" s="50">
        <v>0</v>
      </c>
      <c r="J5" s="50">
        <v>0</v>
      </c>
      <c r="K5" s="50">
        <v>0</v>
      </c>
      <c r="L5" s="50">
        <v>1</v>
      </c>
      <c r="M5" s="50">
        <v>12</v>
      </c>
      <c r="N5" s="24"/>
    </row>
    <row r="6" spans="1:15" x14ac:dyDescent="0.3">
      <c r="A6" s="26">
        <v>2019</v>
      </c>
      <c r="B6" s="49" t="s">
        <v>79</v>
      </c>
      <c r="C6" s="50">
        <v>6</v>
      </c>
      <c r="D6" s="50">
        <v>0</v>
      </c>
      <c r="E6" s="50">
        <v>0</v>
      </c>
      <c r="F6" s="50">
        <v>0</v>
      </c>
      <c r="G6" s="50">
        <v>1</v>
      </c>
      <c r="H6" s="50">
        <v>0</v>
      </c>
      <c r="I6" s="50">
        <v>0</v>
      </c>
      <c r="J6" s="50">
        <v>1</v>
      </c>
      <c r="K6" s="50">
        <v>0</v>
      </c>
      <c r="L6" s="50">
        <v>0</v>
      </c>
      <c r="M6" s="50">
        <v>8</v>
      </c>
      <c r="N6" s="24"/>
    </row>
    <row r="7" spans="1:15" x14ac:dyDescent="0.3">
      <c r="A7" s="26">
        <v>2019</v>
      </c>
      <c r="B7" s="49" t="s">
        <v>80</v>
      </c>
      <c r="C7" s="50">
        <v>5</v>
      </c>
      <c r="D7" s="50">
        <v>1</v>
      </c>
      <c r="E7" s="50">
        <v>1</v>
      </c>
      <c r="F7" s="50">
        <v>0</v>
      </c>
      <c r="G7" s="50">
        <v>1</v>
      </c>
      <c r="H7" s="50">
        <v>0</v>
      </c>
      <c r="I7" s="50">
        <v>0</v>
      </c>
      <c r="J7" s="50">
        <v>1</v>
      </c>
      <c r="K7" s="50">
        <v>0</v>
      </c>
      <c r="L7" s="50">
        <v>1</v>
      </c>
      <c r="M7" s="50">
        <v>10</v>
      </c>
      <c r="N7" s="24"/>
    </row>
    <row r="8" spans="1:15" x14ac:dyDescent="0.3">
      <c r="A8" s="26">
        <v>2020</v>
      </c>
      <c r="B8" s="49" t="s">
        <v>77</v>
      </c>
      <c r="C8" s="50">
        <v>10</v>
      </c>
      <c r="D8" s="50">
        <v>4</v>
      </c>
      <c r="E8" s="50">
        <v>0</v>
      </c>
      <c r="F8" s="50">
        <v>0</v>
      </c>
      <c r="G8" s="50">
        <v>2</v>
      </c>
      <c r="H8" s="50">
        <v>0</v>
      </c>
      <c r="I8" s="50">
        <v>0</v>
      </c>
      <c r="J8" s="50">
        <v>0</v>
      </c>
      <c r="K8" s="50">
        <v>0</v>
      </c>
      <c r="L8" s="50">
        <v>3</v>
      </c>
      <c r="M8" s="50">
        <v>19</v>
      </c>
      <c r="N8" s="24">
        <f>SUM(M8:M11)</f>
        <v>153</v>
      </c>
    </row>
    <row r="9" spans="1:15" x14ac:dyDescent="0.3">
      <c r="A9" s="26">
        <v>2020</v>
      </c>
      <c r="B9" s="49" t="s">
        <v>78</v>
      </c>
      <c r="C9" s="50">
        <v>9</v>
      </c>
      <c r="D9" s="50">
        <v>5</v>
      </c>
      <c r="E9" s="50">
        <v>0</v>
      </c>
      <c r="F9" s="50">
        <v>0</v>
      </c>
      <c r="G9" s="50">
        <v>2</v>
      </c>
      <c r="H9" s="50">
        <v>0</v>
      </c>
      <c r="I9" s="50">
        <v>0</v>
      </c>
      <c r="J9" s="50">
        <v>1</v>
      </c>
      <c r="K9" s="50">
        <v>0</v>
      </c>
      <c r="L9" s="50">
        <v>5</v>
      </c>
      <c r="M9" s="50">
        <v>22</v>
      </c>
      <c r="N9" s="24"/>
    </row>
    <row r="10" spans="1:15" x14ac:dyDescent="0.3">
      <c r="A10" s="26">
        <v>2020</v>
      </c>
      <c r="B10" s="49" t="s">
        <v>79</v>
      </c>
      <c r="C10" s="50">
        <v>32</v>
      </c>
      <c r="D10" s="50">
        <v>11</v>
      </c>
      <c r="E10" s="50">
        <v>0</v>
      </c>
      <c r="F10" s="50">
        <v>0</v>
      </c>
      <c r="G10" s="50">
        <v>0</v>
      </c>
      <c r="H10" s="50">
        <v>0</v>
      </c>
      <c r="I10" s="50">
        <v>0</v>
      </c>
      <c r="J10" s="50">
        <v>0</v>
      </c>
      <c r="K10" s="50">
        <v>0</v>
      </c>
      <c r="L10" s="50">
        <v>0</v>
      </c>
      <c r="M10" s="50">
        <v>43</v>
      </c>
      <c r="N10" s="24"/>
    </row>
    <row r="11" spans="1:15" x14ac:dyDescent="0.3">
      <c r="A11" s="26">
        <v>2020</v>
      </c>
      <c r="B11" s="49" t="s">
        <v>80</v>
      </c>
      <c r="C11" s="50">
        <v>19</v>
      </c>
      <c r="D11" s="50">
        <v>43</v>
      </c>
      <c r="E11" s="50">
        <v>0</v>
      </c>
      <c r="F11" s="50">
        <v>0</v>
      </c>
      <c r="G11" s="50">
        <v>2</v>
      </c>
      <c r="H11" s="50">
        <v>0</v>
      </c>
      <c r="I11" s="50">
        <v>0</v>
      </c>
      <c r="J11" s="50">
        <v>3</v>
      </c>
      <c r="K11" s="50">
        <v>1</v>
      </c>
      <c r="L11" s="50">
        <v>1</v>
      </c>
      <c r="M11" s="50">
        <v>69</v>
      </c>
      <c r="N11" s="24"/>
    </row>
    <row r="12" spans="1:15" x14ac:dyDescent="0.3">
      <c r="A12" s="26">
        <v>2021</v>
      </c>
      <c r="B12" s="49" t="s">
        <v>77</v>
      </c>
      <c r="C12" s="50">
        <v>15</v>
      </c>
      <c r="D12" s="50">
        <v>22</v>
      </c>
      <c r="E12" s="50">
        <v>2</v>
      </c>
      <c r="F12" s="50">
        <v>0</v>
      </c>
      <c r="G12" s="50">
        <v>1</v>
      </c>
      <c r="H12" s="50">
        <v>1</v>
      </c>
      <c r="I12" s="50">
        <v>0</v>
      </c>
      <c r="J12" s="50">
        <v>0</v>
      </c>
      <c r="K12" s="50">
        <v>0</v>
      </c>
      <c r="L12" s="50">
        <v>0</v>
      </c>
      <c r="M12" s="50">
        <v>41</v>
      </c>
      <c r="N12" s="24">
        <f>SUM(M12:M15)</f>
        <v>194</v>
      </c>
    </row>
    <row r="13" spans="1:15" x14ac:dyDescent="0.3">
      <c r="A13" s="26">
        <v>2021</v>
      </c>
      <c r="B13" s="49" t="s">
        <v>78</v>
      </c>
      <c r="C13" s="50">
        <v>12</v>
      </c>
      <c r="D13" s="50">
        <v>23</v>
      </c>
      <c r="E13" s="50">
        <v>0</v>
      </c>
      <c r="F13" s="50">
        <v>0</v>
      </c>
      <c r="G13" s="50">
        <v>4</v>
      </c>
      <c r="H13" s="50">
        <v>0</v>
      </c>
      <c r="I13" s="50">
        <v>0</v>
      </c>
      <c r="J13" s="50">
        <v>0</v>
      </c>
      <c r="K13" s="50">
        <v>1</v>
      </c>
      <c r="L13" s="50">
        <v>5</v>
      </c>
      <c r="M13" s="50">
        <v>45</v>
      </c>
      <c r="N13" s="24"/>
    </row>
    <row r="14" spans="1:15" ht="14.85" customHeight="1" x14ac:dyDescent="0.3">
      <c r="A14" s="26">
        <v>2021</v>
      </c>
      <c r="B14" s="49" t="s">
        <v>79</v>
      </c>
      <c r="C14" s="50">
        <v>18</v>
      </c>
      <c r="D14" s="50">
        <v>30</v>
      </c>
      <c r="E14" s="50">
        <v>0</v>
      </c>
      <c r="F14" s="50">
        <v>0</v>
      </c>
      <c r="G14" s="50">
        <v>3</v>
      </c>
      <c r="H14" s="50">
        <v>0</v>
      </c>
      <c r="I14" s="50">
        <v>0</v>
      </c>
      <c r="J14" s="50">
        <v>1</v>
      </c>
      <c r="K14" s="50">
        <v>0</v>
      </c>
      <c r="L14" s="50">
        <v>2</v>
      </c>
      <c r="M14" s="50">
        <v>54</v>
      </c>
      <c r="N14" s="24"/>
    </row>
    <row r="15" spans="1:15" x14ac:dyDescent="0.3">
      <c r="A15" s="26">
        <v>2021</v>
      </c>
      <c r="B15" s="49" t="s">
        <v>80</v>
      </c>
      <c r="C15" s="50">
        <v>10</v>
      </c>
      <c r="D15" s="50">
        <v>31</v>
      </c>
      <c r="E15" s="50">
        <v>1</v>
      </c>
      <c r="F15" s="50">
        <v>1</v>
      </c>
      <c r="G15" s="50">
        <v>4</v>
      </c>
      <c r="H15" s="50">
        <v>0</v>
      </c>
      <c r="I15" s="50">
        <v>4</v>
      </c>
      <c r="J15" s="50">
        <v>1</v>
      </c>
      <c r="K15" s="50">
        <v>0</v>
      </c>
      <c r="L15" s="50">
        <v>2</v>
      </c>
      <c r="M15" s="50">
        <v>54</v>
      </c>
      <c r="N15" s="24"/>
    </row>
    <row r="16" spans="1:15" x14ac:dyDescent="0.3">
      <c r="A16" s="26">
        <v>2022</v>
      </c>
      <c r="B16" s="49" t="s">
        <v>77</v>
      </c>
      <c r="C16" s="50">
        <v>45</v>
      </c>
      <c r="D16" s="50">
        <v>62</v>
      </c>
      <c r="E16" s="50">
        <v>5</v>
      </c>
      <c r="F16" s="50">
        <v>0</v>
      </c>
      <c r="G16" s="50">
        <v>4</v>
      </c>
      <c r="H16" s="50">
        <v>1</v>
      </c>
      <c r="I16" s="50">
        <v>1</v>
      </c>
      <c r="J16" s="50">
        <v>0</v>
      </c>
      <c r="K16" s="50">
        <v>1</v>
      </c>
      <c r="L16" s="50">
        <v>3</v>
      </c>
      <c r="M16" s="50">
        <v>122</v>
      </c>
      <c r="N16" s="24">
        <f>SUM(M16:M19)</f>
        <v>385</v>
      </c>
      <c r="O16" s="51"/>
    </row>
    <row r="17" spans="1:14" x14ac:dyDescent="0.3">
      <c r="A17" s="26">
        <v>2022</v>
      </c>
      <c r="B17" s="49" t="s">
        <v>78</v>
      </c>
      <c r="C17" s="50">
        <v>28</v>
      </c>
      <c r="D17" s="50">
        <v>68</v>
      </c>
      <c r="E17" s="50">
        <v>3</v>
      </c>
      <c r="F17" s="50">
        <v>0</v>
      </c>
      <c r="G17" s="50">
        <v>1</v>
      </c>
      <c r="H17" s="50">
        <v>0</v>
      </c>
      <c r="I17" s="50">
        <v>0</v>
      </c>
      <c r="J17" s="50">
        <v>0</v>
      </c>
      <c r="K17" s="50">
        <v>0</v>
      </c>
      <c r="L17" s="50">
        <v>9</v>
      </c>
      <c r="M17" s="50">
        <v>109</v>
      </c>
      <c r="N17" s="24"/>
    </row>
    <row r="18" spans="1:14" x14ac:dyDescent="0.3">
      <c r="A18" s="26">
        <v>2022</v>
      </c>
      <c r="B18" s="49" t="s">
        <v>79</v>
      </c>
      <c r="C18" s="50">
        <v>18</v>
      </c>
      <c r="D18" s="50">
        <v>36</v>
      </c>
      <c r="E18" s="50">
        <v>2</v>
      </c>
      <c r="F18" s="50">
        <v>0</v>
      </c>
      <c r="G18" s="50">
        <v>5</v>
      </c>
      <c r="H18" s="50">
        <v>0</v>
      </c>
      <c r="I18" s="50">
        <v>0</v>
      </c>
      <c r="J18" s="50">
        <v>0</v>
      </c>
      <c r="K18" s="50">
        <v>3</v>
      </c>
      <c r="L18" s="50">
        <v>7</v>
      </c>
      <c r="M18" s="50">
        <v>71</v>
      </c>
      <c r="N18" s="24"/>
    </row>
    <row r="19" spans="1:14" x14ac:dyDescent="0.3">
      <c r="A19" s="26">
        <v>2022</v>
      </c>
      <c r="B19" s="49" t="s">
        <v>80</v>
      </c>
      <c r="C19" s="50">
        <v>25</v>
      </c>
      <c r="D19" s="50">
        <v>47</v>
      </c>
      <c r="E19" s="50">
        <v>3</v>
      </c>
      <c r="F19" s="50">
        <v>0</v>
      </c>
      <c r="G19" s="50">
        <v>1</v>
      </c>
      <c r="H19" s="50">
        <v>0</v>
      </c>
      <c r="I19" s="50">
        <v>0</v>
      </c>
      <c r="J19" s="50">
        <v>1</v>
      </c>
      <c r="K19" s="50">
        <v>0</v>
      </c>
      <c r="L19" s="50">
        <v>6</v>
      </c>
      <c r="M19" s="50">
        <v>83</v>
      </c>
      <c r="N19" s="24"/>
    </row>
    <row r="20" spans="1:14" x14ac:dyDescent="0.3">
      <c r="A20" s="26">
        <v>2023</v>
      </c>
      <c r="B20" s="49" t="s">
        <v>77</v>
      </c>
      <c r="C20" s="50">
        <v>41</v>
      </c>
      <c r="D20" s="50">
        <v>25</v>
      </c>
      <c r="E20" s="50">
        <v>0</v>
      </c>
      <c r="F20" s="50">
        <v>0</v>
      </c>
      <c r="G20" s="50">
        <v>3</v>
      </c>
      <c r="H20" s="50">
        <v>0</v>
      </c>
      <c r="I20" s="50">
        <v>0</v>
      </c>
      <c r="J20" s="50">
        <v>0</v>
      </c>
      <c r="K20" s="50">
        <v>0</v>
      </c>
      <c r="L20" s="50">
        <v>2</v>
      </c>
      <c r="M20" s="50">
        <v>71</v>
      </c>
      <c r="N20" s="24">
        <f>Table17[[#This Row],[Total]]</f>
        <v>71</v>
      </c>
    </row>
    <row r="22" spans="1:14" x14ac:dyDescent="0.3">
      <c r="A22" s="95" t="s">
        <v>144</v>
      </c>
      <c r="B22" s="95"/>
      <c r="C22" s="95"/>
      <c r="D22" s="95"/>
      <c r="E22" s="95"/>
      <c r="F22" s="95"/>
      <c r="G22" s="95"/>
      <c r="H22" s="95"/>
      <c r="I22" s="95"/>
      <c r="J22" s="95"/>
      <c r="K22" s="95"/>
      <c r="L22" s="95"/>
      <c r="M22" s="95"/>
    </row>
    <row r="23" spans="1:14" x14ac:dyDescent="0.3">
      <c r="A23" s="95"/>
      <c r="B23" s="95"/>
      <c r="C23" s="95"/>
      <c r="D23" s="95"/>
      <c r="E23" s="95"/>
      <c r="F23" s="95"/>
      <c r="G23" s="95"/>
      <c r="H23" s="95"/>
      <c r="I23" s="95"/>
      <c r="J23" s="95"/>
      <c r="K23" s="95"/>
      <c r="L23" s="95"/>
      <c r="M23" s="95"/>
    </row>
    <row r="24" spans="1:14" x14ac:dyDescent="0.3">
      <c r="A24" s="95"/>
      <c r="B24" s="95"/>
      <c r="C24" s="95"/>
      <c r="D24" s="95"/>
      <c r="E24" s="95"/>
      <c r="F24" s="95"/>
      <c r="G24" s="95"/>
      <c r="H24" s="95"/>
      <c r="I24" s="95"/>
      <c r="J24" s="95"/>
      <c r="K24" s="95"/>
      <c r="L24" s="95"/>
      <c r="M24" s="95"/>
    </row>
    <row r="26" spans="1:14" x14ac:dyDescent="0.3">
      <c r="A26" t="s">
        <v>145</v>
      </c>
    </row>
  </sheetData>
  <mergeCells count="3">
    <mergeCell ref="A22:M24"/>
    <mergeCell ref="A1:N1"/>
    <mergeCell ref="A2:N2"/>
  </mergeCells>
  <phoneticPr fontId="6" type="noConversion"/>
  <hyperlinks>
    <hyperlink ref="A1" location="Contents!A1" display="Back to contents" xr:uid="{46E50590-57ED-41B1-83F2-6AF0D35E8D84}"/>
  </hyperlink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8A55-0846-4778-A2DF-079EA55C7AF2}">
  <sheetPr codeName="Sheet17"/>
  <dimension ref="A1:G35"/>
  <sheetViews>
    <sheetView showGridLines="0" zoomScaleNormal="100" workbookViewId="0">
      <selection sqref="A1:E1"/>
    </sheetView>
  </sheetViews>
  <sheetFormatPr defaultColWidth="8.88671875" defaultRowHeight="14.4" x14ac:dyDescent="0.3"/>
  <cols>
    <col min="1" max="1" width="12.44140625" customWidth="1"/>
    <col min="2" max="2" width="9.88671875" bestFit="1" customWidth="1"/>
    <col min="3" max="3" width="40.33203125" bestFit="1" customWidth="1"/>
    <col min="4" max="4" width="34.33203125" bestFit="1" customWidth="1"/>
    <col min="5" max="5" width="27.109375" bestFit="1" customWidth="1"/>
    <col min="12" max="12" width="12" customWidth="1"/>
  </cols>
  <sheetData>
    <row r="1" spans="1:5" x14ac:dyDescent="0.3">
      <c r="A1" s="97" t="s">
        <v>44</v>
      </c>
      <c r="B1" s="97"/>
      <c r="C1" s="97"/>
      <c r="D1" s="97"/>
      <c r="E1" s="97"/>
    </row>
    <row r="2" spans="1:5" ht="18" x14ac:dyDescent="0.35">
      <c r="A2" s="101" t="s">
        <v>193</v>
      </c>
      <c r="B2" s="101"/>
      <c r="C2" s="101"/>
      <c r="D2" s="101"/>
      <c r="E2" s="101"/>
    </row>
    <row r="3" spans="1:5" x14ac:dyDescent="0.3">
      <c r="A3" s="6" t="s">
        <v>45</v>
      </c>
      <c r="B3" s="6" t="s">
        <v>72</v>
      </c>
      <c r="C3" s="19" t="s">
        <v>134</v>
      </c>
      <c r="D3" s="6" t="s">
        <v>135</v>
      </c>
      <c r="E3" s="6" t="s">
        <v>136</v>
      </c>
    </row>
    <row r="4" spans="1:5" x14ac:dyDescent="0.3">
      <c r="A4" s="16">
        <v>2016</v>
      </c>
      <c r="B4" s="48" t="s">
        <v>77</v>
      </c>
      <c r="C4" s="20">
        <v>37.650000000000006</v>
      </c>
      <c r="D4" s="20" t="e">
        <v>#N/A</v>
      </c>
      <c r="E4" s="21">
        <f>SUM(C4:C7)</f>
        <v>1325.5081</v>
      </c>
    </row>
    <row r="5" spans="1:5" x14ac:dyDescent="0.3">
      <c r="A5" s="16">
        <v>2016</v>
      </c>
      <c r="B5" s="48" t="s">
        <v>78</v>
      </c>
      <c r="C5" s="20">
        <v>303.53750000000002</v>
      </c>
      <c r="D5" s="20" t="e">
        <v>#N/A</v>
      </c>
      <c r="E5" s="21"/>
    </row>
    <row r="6" spans="1:5" x14ac:dyDescent="0.3">
      <c r="A6" s="16">
        <v>2016</v>
      </c>
      <c r="B6" s="48" t="s">
        <v>79</v>
      </c>
      <c r="C6" s="20">
        <v>13.053599999999999</v>
      </c>
      <c r="D6" s="20" t="e">
        <v>#N/A</v>
      </c>
      <c r="E6" s="21"/>
    </row>
    <row r="7" spans="1:5" x14ac:dyDescent="0.3">
      <c r="A7" s="16">
        <v>2016</v>
      </c>
      <c r="B7" s="48" t="s">
        <v>80</v>
      </c>
      <c r="C7" s="20">
        <v>971.26699999999994</v>
      </c>
      <c r="D7" s="20">
        <v>331.377025</v>
      </c>
      <c r="E7" s="21"/>
    </row>
    <row r="8" spans="1:5" x14ac:dyDescent="0.3">
      <c r="A8" s="16">
        <v>2017</v>
      </c>
      <c r="B8" s="48" t="s">
        <v>77</v>
      </c>
      <c r="C8" s="20">
        <v>849.73979999999995</v>
      </c>
      <c r="D8" s="20">
        <v>534.39947499999994</v>
      </c>
      <c r="E8" s="21">
        <f>SUM(C8:C11)</f>
        <v>4019.0120000000002</v>
      </c>
    </row>
    <row r="9" spans="1:5" x14ac:dyDescent="0.3">
      <c r="A9" s="16">
        <v>2017</v>
      </c>
      <c r="B9" s="48" t="s">
        <v>78</v>
      </c>
      <c r="C9" s="20">
        <v>754.1819999999999</v>
      </c>
      <c r="D9" s="20">
        <v>647.06059999999991</v>
      </c>
      <c r="E9" s="21"/>
    </row>
    <row r="10" spans="1:5" x14ac:dyDescent="0.3">
      <c r="A10" s="16">
        <v>2017</v>
      </c>
      <c r="B10" s="48" t="s">
        <v>79</v>
      </c>
      <c r="C10" s="20">
        <v>1116.8602000000001</v>
      </c>
      <c r="D10" s="20">
        <v>923.01224999999999</v>
      </c>
      <c r="E10" s="21"/>
    </row>
    <row r="11" spans="1:5" x14ac:dyDescent="0.3">
      <c r="A11" s="16">
        <v>2017</v>
      </c>
      <c r="B11" s="48" t="s">
        <v>80</v>
      </c>
      <c r="C11" s="20">
        <v>1298.23</v>
      </c>
      <c r="D11" s="20">
        <v>1004.753</v>
      </c>
      <c r="E11" s="21"/>
    </row>
    <row r="12" spans="1:5" x14ac:dyDescent="0.3">
      <c r="A12" s="16">
        <v>2018</v>
      </c>
      <c r="B12" s="48" t="s">
        <v>77</v>
      </c>
      <c r="C12" s="20">
        <v>1470.3742000000002</v>
      </c>
      <c r="D12" s="20">
        <v>1159.9115999999999</v>
      </c>
      <c r="E12" s="21">
        <f>SUM(C12:C15)</f>
        <v>4899.0577000000003</v>
      </c>
    </row>
    <row r="13" spans="1:5" x14ac:dyDescent="0.3">
      <c r="A13" s="16">
        <v>2018</v>
      </c>
      <c r="B13" s="48" t="s">
        <v>78</v>
      </c>
      <c r="C13" s="20">
        <v>957.15149999999994</v>
      </c>
      <c r="D13" s="20">
        <v>1210.6539750000002</v>
      </c>
      <c r="E13" s="21"/>
    </row>
    <row r="14" spans="1:5" x14ac:dyDescent="0.3">
      <c r="A14" s="16">
        <v>2018</v>
      </c>
      <c r="B14" s="48" t="s">
        <v>79</v>
      </c>
      <c r="C14" s="20">
        <v>608.75130000000001</v>
      </c>
      <c r="D14" s="20">
        <v>1083.6267500000001</v>
      </c>
      <c r="E14" s="21"/>
    </row>
    <row r="15" spans="1:5" x14ac:dyDescent="0.3">
      <c r="A15" s="16">
        <v>2018</v>
      </c>
      <c r="B15" s="48" t="s">
        <v>80</v>
      </c>
      <c r="C15" s="20">
        <v>1862.7807</v>
      </c>
      <c r="D15" s="20">
        <v>1224.7644250000001</v>
      </c>
      <c r="E15" s="21"/>
    </row>
    <row r="16" spans="1:5" x14ac:dyDescent="0.3">
      <c r="A16" s="16">
        <v>2019</v>
      </c>
      <c r="B16" s="48" t="s">
        <v>77</v>
      </c>
      <c r="C16" s="20">
        <v>687.12059999999997</v>
      </c>
      <c r="D16" s="20">
        <v>1028.9510250000001</v>
      </c>
      <c r="E16" s="21">
        <f>SUM(C16:C19)</f>
        <v>2374.8939</v>
      </c>
    </row>
    <row r="17" spans="1:7" x14ac:dyDescent="0.3">
      <c r="A17" s="16">
        <v>2019</v>
      </c>
      <c r="B17" s="48" t="s">
        <v>78</v>
      </c>
      <c r="C17" s="20">
        <v>682.97759999999994</v>
      </c>
      <c r="D17" s="20">
        <v>960.40755000000013</v>
      </c>
      <c r="E17" s="21"/>
    </row>
    <row r="18" spans="1:7" x14ac:dyDescent="0.3">
      <c r="A18" s="16">
        <v>2019</v>
      </c>
      <c r="B18" s="48" t="s">
        <v>79</v>
      </c>
      <c r="C18" s="20">
        <v>466.13710000000003</v>
      </c>
      <c r="D18" s="20">
        <v>924.75399999999991</v>
      </c>
      <c r="E18" s="21"/>
    </row>
    <row r="19" spans="1:7" x14ac:dyDescent="0.3">
      <c r="A19" s="16">
        <v>2019</v>
      </c>
      <c r="B19" s="48" t="s">
        <v>80</v>
      </c>
      <c r="C19" s="20">
        <v>538.65859999999998</v>
      </c>
      <c r="D19" s="20">
        <v>593.72347500000001</v>
      </c>
      <c r="E19" s="21"/>
    </row>
    <row r="20" spans="1:7" x14ac:dyDescent="0.3">
      <c r="A20" s="16">
        <v>2020</v>
      </c>
      <c r="B20" s="48" t="s">
        <v>77</v>
      </c>
      <c r="C20" s="20">
        <v>1195.2511000000002</v>
      </c>
      <c r="D20" s="20">
        <v>720.75610000000006</v>
      </c>
      <c r="E20" s="21">
        <f>SUM(C20:C23)</f>
        <v>3243.3026</v>
      </c>
    </row>
    <row r="21" spans="1:7" x14ac:dyDescent="0.3">
      <c r="A21" s="16">
        <v>2020</v>
      </c>
      <c r="B21" s="48" t="s">
        <v>78</v>
      </c>
      <c r="C21" s="20">
        <v>16.770199999999999</v>
      </c>
      <c r="D21" s="20">
        <v>554.20425</v>
      </c>
      <c r="E21" s="21"/>
    </row>
    <row r="22" spans="1:7" x14ac:dyDescent="0.3">
      <c r="A22" s="16">
        <v>2020</v>
      </c>
      <c r="B22" s="48" t="s">
        <v>79</v>
      </c>
      <c r="C22" s="20">
        <v>1297.5398</v>
      </c>
      <c r="D22" s="20">
        <v>762.05492500000003</v>
      </c>
      <c r="E22" s="21"/>
    </row>
    <row r="23" spans="1:7" x14ac:dyDescent="0.3">
      <c r="A23" s="16">
        <v>2020</v>
      </c>
      <c r="B23" s="48" t="s">
        <v>80</v>
      </c>
      <c r="C23" s="20">
        <v>733.74149999999997</v>
      </c>
      <c r="D23" s="20">
        <v>810.82565</v>
      </c>
      <c r="E23" s="21"/>
    </row>
    <row r="24" spans="1:7" x14ac:dyDescent="0.3">
      <c r="A24" s="16">
        <v>2021</v>
      </c>
      <c r="B24" s="48" t="s">
        <v>77</v>
      </c>
      <c r="C24" s="20">
        <v>294.34879999999998</v>
      </c>
      <c r="D24" s="20">
        <v>585.60007500000006</v>
      </c>
      <c r="E24" s="21">
        <f>SUM(C24:C27)</f>
        <v>3154.9632999999999</v>
      </c>
    </row>
    <row r="25" spans="1:7" x14ac:dyDescent="0.3">
      <c r="A25" s="16">
        <v>2021</v>
      </c>
      <c r="B25" s="48" t="s">
        <v>78</v>
      </c>
      <c r="C25" s="20">
        <v>725.15980000000002</v>
      </c>
      <c r="D25" s="20">
        <v>762.69747500000005</v>
      </c>
      <c r="E25" s="21"/>
    </row>
    <row r="26" spans="1:7" x14ac:dyDescent="0.3">
      <c r="A26" s="16">
        <v>2021</v>
      </c>
      <c r="B26" s="48" t="s">
        <v>79</v>
      </c>
      <c r="C26" s="20">
        <v>1112.4547</v>
      </c>
      <c r="D26" s="20">
        <v>716.42619999999988</v>
      </c>
      <c r="E26" s="21"/>
    </row>
    <row r="27" spans="1:7" x14ac:dyDescent="0.3">
      <c r="A27" s="16">
        <v>2021</v>
      </c>
      <c r="B27" s="48" t="s">
        <v>80</v>
      </c>
      <c r="C27" s="20">
        <v>1023</v>
      </c>
      <c r="D27" s="20">
        <v>788.74082499999997</v>
      </c>
      <c r="E27" s="21"/>
    </row>
    <row r="28" spans="1:7" x14ac:dyDescent="0.3">
      <c r="A28" s="16">
        <v>2022</v>
      </c>
      <c r="B28" s="48" t="s">
        <v>77</v>
      </c>
      <c r="C28" s="20">
        <v>1295.0999999999999</v>
      </c>
      <c r="D28" s="20">
        <v>1038.928625</v>
      </c>
      <c r="E28" s="21">
        <f>SUM(C28:C31)</f>
        <v>4350.5743000000002</v>
      </c>
      <c r="G28" s="28"/>
    </row>
    <row r="29" spans="1:7" x14ac:dyDescent="0.3">
      <c r="A29" s="16">
        <v>2022</v>
      </c>
      <c r="B29" s="48" t="s">
        <v>78</v>
      </c>
      <c r="C29" s="20">
        <v>416.16719999999998</v>
      </c>
      <c r="D29" s="20">
        <v>961.680475</v>
      </c>
      <c r="E29" s="21"/>
      <c r="G29" s="28"/>
    </row>
    <row r="30" spans="1:7" x14ac:dyDescent="0.3">
      <c r="A30" s="16">
        <v>2022</v>
      </c>
      <c r="B30" s="48" t="s">
        <v>79</v>
      </c>
      <c r="C30" s="20">
        <v>515.30709999999999</v>
      </c>
      <c r="D30" s="20">
        <v>812.39357499999994</v>
      </c>
      <c r="E30" s="21"/>
      <c r="G30" s="28"/>
    </row>
    <row r="31" spans="1:7" x14ac:dyDescent="0.3">
      <c r="A31" s="16">
        <v>2022</v>
      </c>
      <c r="B31" s="48" t="s">
        <v>80</v>
      </c>
      <c r="C31" s="20">
        <v>2124</v>
      </c>
      <c r="D31" s="20">
        <v>1087.6435750000001</v>
      </c>
      <c r="E31" s="21"/>
    </row>
    <row r="32" spans="1:7" x14ac:dyDescent="0.3">
      <c r="A32" s="16">
        <v>2023</v>
      </c>
      <c r="B32" s="48" t="s">
        <v>77</v>
      </c>
      <c r="C32" s="20">
        <v>431.6</v>
      </c>
      <c r="D32" s="20">
        <v>871.76857499999994</v>
      </c>
      <c r="E32" s="21">
        <f>Table15[[#This Row],[Final investment decision capacity (MW)]]</f>
        <v>431.6</v>
      </c>
      <c r="F32" s="28"/>
    </row>
    <row r="34" spans="1:1" x14ac:dyDescent="0.3">
      <c r="A34" t="s">
        <v>137</v>
      </c>
    </row>
    <row r="35" spans="1:1" x14ac:dyDescent="0.3">
      <c r="A35" t="s">
        <v>138</v>
      </c>
    </row>
  </sheetData>
  <mergeCells count="2">
    <mergeCell ref="A1:E1"/>
    <mergeCell ref="A2:E2"/>
  </mergeCells>
  <hyperlinks>
    <hyperlink ref="A1" location="Contents!A1" display="Back to contents" xr:uid="{1121A89A-469E-4F50-961A-BA52717A1ACE}"/>
  </hyperlink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61C9-6A3F-4E4E-B2BB-114C1CD453F9}">
  <dimension ref="A1:L25"/>
  <sheetViews>
    <sheetView showGridLines="0" zoomScaleNormal="100" workbookViewId="0">
      <selection sqref="A1:D1"/>
    </sheetView>
  </sheetViews>
  <sheetFormatPr defaultColWidth="8.5546875" defaultRowHeight="14.4" x14ac:dyDescent="0.3"/>
  <cols>
    <col min="1" max="1" width="10.5546875" customWidth="1"/>
    <col min="2" max="2" width="31.5546875" bestFit="1" customWidth="1"/>
    <col min="3" max="3" width="33.44140625" bestFit="1" customWidth="1"/>
    <col min="4" max="4" width="42.109375" bestFit="1" customWidth="1"/>
    <col min="5" max="5" width="13.33203125" customWidth="1"/>
    <col min="6" max="6" width="33.44140625" bestFit="1" customWidth="1"/>
    <col min="7" max="7" width="42.109375" bestFit="1" customWidth="1"/>
    <col min="8" max="10" width="10.5546875" customWidth="1"/>
    <col min="11" max="11" width="14.109375" bestFit="1" customWidth="1"/>
  </cols>
  <sheetData>
    <row r="1" spans="1:4" x14ac:dyDescent="0.3">
      <c r="A1" s="104" t="s">
        <v>44</v>
      </c>
      <c r="B1" s="104"/>
      <c r="C1" s="104"/>
      <c r="D1" s="104"/>
    </row>
    <row r="2" spans="1:4" ht="18" x14ac:dyDescent="0.35">
      <c r="A2" s="101" t="s">
        <v>192</v>
      </c>
      <c r="B2" s="101"/>
      <c r="C2" s="101"/>
      <c r="D2" s="101"/>
    </row>
    <row r="3" spans="1:4" x14ac:dyDescent="0.3">
      <c r="A3" s="6" t="s">
        <v>45</v>
      </c>
      <c r="B3" s="6" t="s">
        <v>189</v>
      </c>
      <c r="C3" s="6" t="s">
        <v>190</v>
      </c>
      <c r="D3" s="6" t="s">
        <v>191</v>
      </c>
    </row>
    <row r="4" spans="1:4" x14ac:dyDescent="0.3">
      <c r="A4" s="16">
        <v>2010</v>
      </c>
      <c r="B4" s="80">
        <v>314.60000000000002</v>
      </c>
      <c r="C4" s="82">
        <v>66.40926320517265</v>
      </c>
      <c r="D4" s="81" t="e">
        <v>#N/A</v>
      </c>
    </row>
    <row r="5" spans="1:4" x14ac:dyDescent="0.3">
      <c r="A5" s="16">
        <v>2011</v>
      </c>
      <c r="B5" s="80">
        <v>732.7</v>
      </c>
      <c r="C5" s="82">
        <v>68.760047810304584</v>
      </c>
      <c r="D5" s="81" t="e">
        <v>#N/A</v>
      </c>
    </row>
    <row r="6" spans="1:4" x14ac:dyDescent="0.3">
      <c r="A6" s="16">
        <v>2012</v>
      </c>
      <c r="B6" s="80">
        <v>582.96</v>
      </c>
      <c r="C6" s="82">
        <v>77.841570080226518</v>
      </c>
      <c r="D6" s="81" t="e">
        <v>#N/A</v>
      </c>
    </row>
    <row r="7" spans="1:4" x14ac:dyDescent="0.3">
      <c r="A7" s="16">
        <v>2013</v>
      </c>
      <c r="B7" s="80">
        <v>399.88</v>
      </c>
      <c r="C7" s="82">
        <v>86.594317089775501</v>
      </c>
      <c r="D7" s="81" t="e">
        <v>#N/A</v>
      </c>
    </row>
    <row r="8" spans="1:4" x14ac:dyDescent="0.3">
      <c r="A8" s="16">
        <v>2014</v>
      </c>
      <c r="B8" s="80">
        <v>170.0042</v>
      </c>
      <c r="C8" s="82">
        <v>69.297149410654569</v>
      </c>
      <c r="D8" s="81" t="e">
        <v>#N/A</v>
      </c>
    </row>
    <row r="9" spans="1:4" x14ac:dyDescent="0.3">
      <c r="A9" s="16">
        <v>2015</v>
      </c>
      <c r="B9" s="80">
        <v>457.58530000000002</v>
      </c>
      <c r="C9" s="82">
        <v>90.480952712136073</v>
      </c>
      <c r="D9" s="82">
        <v>96.100857929367805</v>
      </c>
    </row>
    <row r="10" spans="1:4" x14ac:dyDescent="0.3">
      <c r="A10" s="16">
        <v>2016</v>
      </c>
      <c r="B10" s="80">
        <v>1325.5081</v>
      </c>
      <c r="C10" s="82">
        <v>136.86373663524822</v>
      </c>
      <c r="D10" s="82">
        <v>144.83251642795483</v>
      </c>
    </row>
    <row r="11" spans="1:4" x14ac:dyDescent="0.3">
      <c r="A11" s="16">
        <v>2017</v>
      </c>
      <c r="B11" s="80">
        <v>4019.0119999999997</v>
      </c>
      <c r="C11" s="82">
        <v>169.27572970479955</v>
      </c>
      <c r="D11" s="82">
        <v>187.13844285652047</v>
      </c>
    </row>
    <row r="12" spans="1:4" x14ac:dyDescent="0.3">
      <c r="A12" s="16">
        <v>2018</v>
      </c>
      <c r="B12" s="80">
        <v>4899.0577000000003</v>
      </c>
      <c r="C12" s="82">
        <v>152.99641016333939</v>
      </c>
      <c r="D12" s="82">
        <v>156.27709345826082</v>
      </c>
    </row>
    <row r="13" spans="1:4" x14ac:dyDescent="0.3">
      <c r="A13" s="16">
        <v>2019</v>
      </c>
      <c r="B13" s="80">
        <v>2374.8939</v>
      </c>
      <c r="C13" s="82">
        <v>122.53262798478629</v>
      </c>
      <c r="D13" s="82">
        <v>117.03274896156528</v>
      </c>
    </row>
    <row r="14" spans="1:4" x14ac:dyDescent="0.3">
      <c r="A14" s="16">
        <v>2020</v>
      </c>
      <c r="B14" s="80">
        <v>3243.3025999999995</v>
      </c>
      <c r="C14" s="82">
        <v>77.706677318688662</v>
      </c>
      <c r="D14" s="82">
        <v>82.248929162740936</v>
      </c>
    </row>
    <row r="15" spans="1:4" x14ac:dyDescent="0.3">
      <c r="A15" s="16">
        <v>2021</v>
      </c>
      <c r="B15" s="80">
        <v>3154.9632999999999</v>
      </c>
      <c r="C15" s="82">
        <v>77.651501744017935</v>
      </c>
      <c r="D15" s="82">
        <v>80.587561055926358</v>
      </c>
    </row>
    <row r="16" spans="1:4" x14ac:dyDescent="0.3">
      <c r="A16" s="16">
        <v>2022</v>
      </c>
      <c r="B16" s="80">
        <v>4350.5743000000002</v>
      </c>
      <c r="C16" s="82">
        <v>187.71383159388796</v>
      </c>
      <c r="D16" s="82">
        <v>159.10337720041974</v>
      </c>
    </row>
    <row r="21" spans="2:12" x14ac:dyDescent="0.3">
      <c r="B21" s="28"/>
      <c r="L21" s="76"/>
    </row>
    <row r="25" spans="2:12" x14ac:dyDescent="0.3">
      <c r="B25" s="28"/>
    </row>
  </sheetData>
  <mergeCells count="2">
    <mergeCell ref="A1:D1"/>
    <mergeCell ref="A2:D2"/>
  </mergeCells>
  <hyperlinks>
    <hyperlink ref="A1" location="Contents!A1" display="Back to contents" xr:uid="{68D70032-6CA5-49F2-897B-8032710B193F}"/>
  </hyperlinks>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7A2F-3551-4226-99ED-C80521403F3B}">
  <sheetPr codeName="Sheet18"/>
  <dimension ref="A1:P32"/>
  <sheetViews>
    <sheetView showGridLines="0" workbookViewId="0"/>
  </sheetViews>
  <sheetFormatPr defaultColWidth="8.5546875" defaultRowHeight="14.4" x14ac:dyDescent="0.3"/>
  <cols>
    <col min="15" max="15" width="10.5546875" customWidth="1"/>
  </cols>
  <sheetData>
    <row r="1" spans="1:16" x14ac:dyDescent="0.3">
      <c r="A1" s="10" t="s">
        <v>44</v>
      </c>
    </row>
    <row r="2" spans="1:16" ht="18" x14ac:dyDescent="0.3">
      <c r="A2" s="11" t="s">
        <v>224</v>
      </c>
    </row>
    <row r="3" spans="1:16" x14ac:dyDescent="0.3">
      <c r="A3" t="s">
        <v>187</v>
      </c>
      <c r="N3" s="35"/>
      <c r="O3" s="36"/>
      <c r="P3" s="16"/>
    </row>
    <row r="4" spans="1:16" x14ac:dyDescent="0.3">
      <c r="A4" t="s">
        <v>146</v>
      </c>
      <c r="N4" s="35"/>
      <c r="O4" s="36"/>
      <c r="P4" s="36"/>
    </row>
    <row r="5" spans="1:16" x14ac:dyDescent="0.3">
      <c r="N5" s="35"/>
      <c r="O5" s="36"/>
      <c r="P5" s="36"/>
    </row>
    <row r="6" spans="1:16" x14ac:dyDescent="0.3">
      <c r="O6" s="36"/>
      <c r="P6" s="36"/>
    </row>
    <row r="7" spans="1:16" x14ac:dyDescent="0.3">
      <c r="O7" s="36"/>
      <c r="P7" s="36"/>
    </row>
    <row r="8" spans="1:16" x14ac:dyDescent="0.3">
      <c r="O8" s="36"/>
      <c r="P8" s="36"/>
    </row>
    <row r="9" spans="1:16" x14ac:dyDescent="0.3">
      <c r="O9" s="35"/>
      <c r="P9" s="36"/>
    </row>
    <row r="10" spans="1:16" x14ac:dyDescent="0.3">
      <c r="P10" s="36"/>
    </row>
    <row r="11" spans="1:16" x14ac:dyDescent="0.3">
      <c r="P11" s="36"/>
    </row>
    <row r="12" spans="1:16" x14ac:dyDescent="0.3">
      <c r="P12" s="36"/>
    </row>
    <row r="13" spans="1:16" x14ac:dyDescent="0.3">
      <c r="P13" s="36"/>
    </row>
    <row r="14" spans="1:16" x14ac:dyDescent="0.3">
      <c r="O14" s="35"/>
      <c r="P14" s="36"/>
    </row>
    <row r="15" spans="1:16" x14ac:dyDescent="0.3">
      <c r="O15" s="35"/>
      <c r="P15" s="36"/>
    </row>
    <row r="16" spans="1:16" x14ac:dyDescent="0.3">
      <c r="O16" s="35"/>
      <c r="P16" s="36"/>
    </row>
    <row r="17" spans="15:16" x14ac:dyDescent="0.3">
      <c r="O17" s="35"/>
      <c r="P17" s="36"/>
    </row>
    <row r="18" spans="15:16" x14ac:dyDescent="0.3">
      <c r="O18" s="35"/>
      <c r="P18" s="36"/>
    </row>
    <row r="19" spans="15:16" x14ac:dyDescent="0.3">
      <c r="O19" s="35"/>
      <c r="P19" s="36"/>
    </row>
    <row r="20" spans="15:16" x14ac:dyDescent="0.3">
      <c r="O20" s="35"/>
      <c r="P20" s="36"/>
    </row>
    <row r="21" spans="15:16" x14ac:dyDescent="0.3">
      <c r="O21" s="35"/>
      <c r="P21" s="36"/>
    </row>
    <row r="22" spans="15:16" x14ac:dyDescent="0.3">
      <c r="O22" s="35"/>
      <c r="P22" s="36"/>
    </row>
    <row r="23" spans="15:16" x14ac:dyDescent="0.3">
      <c r="O23" s="35"/>
      <c r="P23" s="36"/>
    </row>
    <row r="24" spans="15:16" x14ac:dyDescent="0.3">
      <c r="O24" s="35"/>
      <c r="P24" s="36"/>
    </row>
    <row r="25" spans="15:16" x14ac:dyDescent="0.3">
      <c r="O25" s="35"/>
      <c r="P25" s="36"/>
    </row>
    <row r="26" spans="15:16" x14ac:dyDescent="0.3">
      <c r="O26" s="35"/>
      <c r="P26" s="36"/>
    </row>
    <row r="27" spans="15:16" x14ac:dyDescent="0.3">
      <c r="O27" s="35"/>
      <c r="P27" s="36"/>
    </row>
    <row r="28" spans="15:16" x14ac:dyDescent="0.3">
      <c r="O28" s="35"/>
      <c r="P28" s="36"/>
    </row>
    <row r="29" spans="15:16" x14ac:dyDescent="0.3">
      <c r="O29" s="35"/>
      <c r="P29" s="36"/>
    </row>
    <row r="30" spans="15:16" x14ac:dyDescent="0.3">
      <c r="O30" s="35"/>
      <c r="P30" s="36"/>
    </row>
    <row r="31" spans="15:16" x14ac:dyDescent="0.3">
      <c r="O31" s="35"/>
      <c r="P31" s="36"/>
    </row>
    <row r="32" spans="15:16" x14ac:dyDescent="0.3">
      <c r="O32" s="35"/>
      <c r="P32" s="36"/>
    </row>
  </sheetData>
  <hyperlinks>
    <hyperlink ref="A1" location="Contents!A1" display="Back to contents" xr:uid="{792F1D95-33DA-407B-8C7D-F2BF723D582B}"/>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42F-EAF0-4FE5-AC73-BB07496386D5}">
  <sheetPr codeName="Sheet23"/>
  <dimension ref="A1:H52"/>
  <sheetViews>
    <sheetView showGridLines="0" zoomScaleNormal="100" workbookViewId="0">
      <selection sqref="A1:G1"/>
    </sheetView>
  </sheetViews>
  <sheetFormatPr defaultColWidth="8.5546875" defaultRowHeight="14.4" x14ac:dyDescent="0.3"/>
  <cols>
    <col min="1" max="1" width="19" customWidth="1"/>
    <col min="2" max="2" width="12" bestFit="1" customWidth="1"/>
    <col min="3" max="3" width="13.109375" bestFit="1" customWidth="1"/>
    <col min="4" max="4" width="25" customWidth="1"/>
    <col min="5" max="5" width="10.5546875" customWidth="1"/>
    <col min="6" max="6" width="11.33203125" customWidth="1"/>
    <col min="7" max="7" width="19.88671875" customWidth="1"/>
    <col min="8" max="8" width="14" bestFit="1" customWidth="1"/>
    <col min="9" max="9" width="10.44140625" customWidth="1"/>
    <col min="10" max="10" width="12.5546875" bestFit="1" customWidth="1"/>
    <col min="11" max="11" width="10.109375" bestFit="1" customWidth="1"/>
    <col min="12" max="12" width="10" bestFit="1" customWidth="1"/>
    <col min="14" max="14" width="13.5546875" bestFit="1" customWidth="1"/>
  </cols>
  <sheetData>
    <row r="1" spans="1:7" x14ac:dyDescent="0.3">
      <c r="A1" s="97" t="s">
        <v>44</v>
      </c>
      <c r="B1" s="97"/>
      <c r="C1" s="97"/>
      <c r="D1" s="97"/>
      <c r="E1" s="97"/>
      <c r="F1" s="97"/>
      <c r="G1" s="97"/>
    </row>
    <row r="2" spans="1:7" ht="18" x14ac:dyDescent="0.35">
      <c r="A2" s="101" t="s">
        <v>230</v>
      </c>
      <c r="B2" s="101"/>
      <c r="C2" s="101"/>
      <c r="D2" s="101"/>
      <c r="E2" s="101"/>
      <c r="F2" s="101"/>
      <c r="G2" s="101"/>
    </row>
    <row r="3" spans="1:7" x14ac:dyDescent="0.3">
      <c r="A3" s="6" t="s">
        <v>45</v>
      </c>
      <c r="B3" s="6" t="s">
        <v>72</v>
      </c>
      <c r="C3" s="6" t="s">
        <v>73</v>
      </c>
      <c r="D3" s="6" t="s">
        <v>74</v>
      </c>
      <c r="E3" s="6" t="s">
        <v>75</v>
      </c>
      <c r="F3" s="6" t="s">
        <v>76</v>
      </c>
      <c r="G3" s="6" t="s">
        <v>52</v>
      </c>
    </row>
    <row r="4" spans="1:7" x14ac:dyDescent="0.3">
      <c r="A4" s="74">
        <v>2019</v>
      </c>
      <c r="B4" s="72" t="s">
        <v>77</v>
      </c>
      <c r="C4" s="9">
        <v>555</v>
      </c>
      <c r="D4" s="9">
        <v>12746</v>
      </c>
      <c r="E4" s="9">
        <v>6411</v>
      </c>
      <c r="F4" s="9">
        <v>0</v>
      </c>
      <c r="G4" s="71">
        <v>19712</v>
      </c>
    </row>
    <row r="5" spans="1:7" x14ac:dyDescent="0.3">
      <c r="A5" s="74">
        <v>2019</v>
      </c>
      <c r="B5" s="72" t="s">
        <v>78</v>
      </c>
      <c r="C5" s="9">
        <v>2499</v>
      </c>
      <c r="D5" s="47">
        <v>965</v>
      </c>
      <c r="E5" s="9">
        <v>0</v>
      </c>
      <c r="F5" s="9">
        <v>0</v>
      </c>
      <c r="G5" s="71">
        <v>3464</v>
      </c>
    </row>
    <row r="6" spans="1:7" x14ac:dyDescent="0.3">
      <c r="A6" s="74">
        <v>2019</v>
      </c>
      <c r="B6" s="72" t="s">
        <v>79</v>
      </c>
      <c r="C6" s="9">
        <v>537865</v>
      </c>
      <c r="D6" s="9">
        <v>0</v>
      </c>
      <c r="E6" s="9">
        <v>89471</v>
      </c>
      <c r="F6" s="9">
        <v>503</v>
      </c>
      <c r="G6" s="71">
        <v>627839</v>
      </c>
    </row>
    <row r="7" spans="1:7" x14ac:dyDescent="0.3">
      <c r="A7" s="74">
        <v>2019</v>
      </c>
      <c r="B7" s="72" t="s">
        <v>80</v>
      </c>
      <c r="C7" s="9">
        <v>65785</v>
      </c>
      <c r="D7" s="9">
        <v>0</v>
      </c>
      <c r="E7" s="9">
        <v>2370</v>
      </c>
      <c r="F7" s="9">
        <v>16797</v>
      </c>
      <c r="G7" s="71">
        <v>84952</v>
      </c>
    </row>
    <row r="8" spans="1:7" x14ac:dyDescent="0.3">
      <c r="A8" s="74">
        <v>2020</v>
      </c>
      <c r="B8" s="72" t="s">
        <v>77</v>
      </c>
      <c r="C8" s="9">
        <v>61037</v>
      </c>
      <c r="D8" s="9">
        <v>85164</v>
      </c>
      <c r="E8" s="9">
        <v>117690</v>
      </c>
      <c r="F8" s="9">
        <v>4973</v>
      </c>
      <c r="G8" s="71">
        <v>268864</v>
      </c>
    </row>
    <row r="9" spans="1:7" x14ac:dyDescent="0.3">
      <c r="A9" s="74">
        <v>2020</v>
      </c>
      <c r="B9" s="72" t="s">
        <v>78</v>
      </c>
      <c r="C9" s="9">
        <v>118449</v>
      </c>
      <c r="D9" s="9">
        <v>56755</v>
      </c>
      <c r="E9" s="9">
        <v>0</v>
      </c>
      <c r="F9" s="9">
        <v>2313</v>
      </c>
      <c r="G9" s="71">
        <v>177517</v>
      </c>
    </row>
    <row r="10" spans="1:7" x14ac:dyDescent="0.3">
      <c r="A10" s="74">
        <v>2020</v>
      </c>
      <c r="B10" s="72" t="s">
        <v>79</v>
      </c>
      <c r="C10" s="9">
        <v>743550</v>
      </c>
      <c r="D10" s="9">
        <v>2263408</v>
      </c>
      <c r="E10" s="9">
        <v>411931</v>
      </c>
      <c r="F10" s="9">
        <v>3537</v>
      </c>
      <c r="G10" s="71">
        <v>3422426</v>
      </c>
    </row>
    <row r="11" spans="1:7" x14ac:dyDescent="0.3">
      <c r="A11" s="74">
        <v>2020</v>
      </c>
      <c r="B11" s="72" t="s">
        <v>80</v>
      </c>
      <c r="C11" s="9">
        <v>142074</v>
      </c>
      <c r="D11" s="9">
        <v>149</v>
      </c>
      <c r="E11" s="9">
        <v>0</v>
      </c>
      <c r="F11" s="9">
        <v>14374</v>
      </c>
      <c r="G11" s="71">
        <v>156597</v>
      </c>
    </row>
    <row r="12" spans="1:7" x14ac:dyDescent="0.3">
      <c r="A12" s="74">
        <v>2021</v>
      </c>
      <c r="B12" s="72" t="s">
        <v>77</v>
      </c>
      <c r="C12" s="9">
        <v>199323</v>
      </c>
      <c r="D12" s="9">
        <v>75858</v>
      </c>
      <c r="E12" s="9">
        <v>70461</v>
      </c>
      <c r="F12" s="9">
        <v>12831</v>
      </c>
      <c r="G12" s="71">
        <v>358473</v>
      </c>
    </row>
    <row r="13" spans="1:7" x14ac:dyDescent="0.3">
      <c r="A13" s="74">
        <v>2021</v>
      </c>
      <c r="B13" s="73" t="s">
        <v>78</v>
      </c>
      <c r="C13" s="67">
        <v>169557</v>
      </c>
      <c r="D13" s="67">
        <v>2290402</v>
      </c>
      <c r="E13" s="67">
        <v>6069</v>
      </c>
      <c r="F13" s="67">
        <v>53597</v>
      </c>
      <c r="G13" s="71">
        <v>2519625</v>
      </c>
    </row>
    <row r="14" spans="1:7" x14ac:dyDescent="0.3">
      <c r="A14" s="74">
        <v>2021</v>
      </c>
      <c r="B14" s="73" t="s">
        <v>79</v>
      </c>
      <c r="C14" s="67">
        <v>934107</v>
      </c>
      <c r="D14" s="67">
        <v>19013</v>
      </c>
      <c r="E14" s="67">
        <v>432199</v>
      </c>
      <c r="F14" s="67">
        <v>1752</v>
      </c>
      <c r="G14" s="71">
        <v>1387071</v>
      </c>
    </row>
    <row r="15" spans="1:7" x14ac:dyDescent="0.3">
      <c r="A15" s="74">
        <v>2021</v>
      </c>
      <c r="B15" s="73" t="s">
        <v>80</v>
      </c>
      <c r="C15" s="67">
        <v>301784</v>
      </c>
      <c r="D15" s="67">
        <v>0</v>
      </c>
      <c r="E15" s="67">
        <v>1204072</v>
      </c>
      <c r="F15" s="67">
        <v>456</v>
      </c>
      <c r="G15" s="71">
        <v>1506312</v>
      </c>
    </row>
    <row r="16" spans="1:7" x14ac:dyDescent="0.3">
      <c r="A16" s="74">
        <v>2022</v>
      </c>
      <c r="B16" s="73" t="s">
        <v>77</v>
      </c>
      <c r="C16" s="67">
        <v>591558</v>
      </c>
      <c r="D16" s="67">
        <v>560273</v>
      </c>
      <c r="E16" s="67">
        <v>40627</v>
      </c>
      <c r="F16" s="67">
        <v>23772</v>
      </c>
      <c r="G16" s="71">
        <v>1216230</v>
      </c>
    </row>
    <row r="17" spans="1:7" x14ac:dyDescent="0.3">
      <c r="A17" s="74">
        <v>2022</v>
      </c>
      <c r="B17" s="73" t="s">
        <v>78</v>
      </c>
      <c r="C17" s="67">
        <v>344228</v>
      </c>
      <c r="D17" s="67">
        <v>1875</v>
      </c>
      <c r="E17" s="67">
        <v>5421</v>
      </c>
      <c r="F17" s="67">
        <v>4834</v>
      </c>
      <c r="G17" s="71">
        <v>356358</v>
      </c>
    </row>
    <row r="18" spans="1:7" x14ac:dyDescent="0.3">
      <c r="A18" s="74">
        <v>2022</v>
      </c>
      <c r="B18" s="73" t="s">
        <v>79</v>
      </c>
      <c r="C18" s="67">
        <v>1398598</v>
      </c>
      <c r="D18" s="67">
        <v>2752096</v>
      </c>
      <c r="E18" s="67">
        <v>470599</v>
      </c>
      <c r="F18" s="67">
        <v>32111</v>
      </c>
      <c r="G18" s="71">
        <v>4653404</v>
      </c>
    </row>
    <row r="19" spans="1:7" x14ac:dyDescent="0.3">
      <c r="A19" s="74">
        <v>2022</v>
      </c>
      <c r="B19" s="73" t="s">
        <v>80</v>
      </c>
      <c r="C19" s="67">
        <v>1054476</v>
      </c>
      <c r="D19" s="67">
        <v>57418</v>
      </c>
      <c r="E19" s="67">
        <v>20220</v>
      </c>
      <c r="F19" s="67">
        <v>52679</v>
      </c>
      <c r="G19" s="71">
        <v>1184793</v>
      </c>
    </row>
    <row r="20" spans="1:7" x14ac:dyDescent="0.3">
      <c r="A20" s="74">
        <v>2023</v>
      </c>
      <c r="B20" s="73" t="s">
        <v>77</v>
      </c>
      <c r="C20" s="67">
        <v>1239059</v>
      </c>
      <c r="D20" s="67">
        <v>597410</v>
      </c>
      <c r="E20" s="67">
        <v>173090</v>
      </c>
      <c r="F20" s="67">
        <v>75789</v>
      </c>
      <c r="G20" s="71">
        <v>2085348</v>
      </c>
    </row>
    <row r="36" spans="1:8" ht="14.4" customHeight="1" x14ac:dyDescent="0.3">
      <c r="G36" s="13"/>
      <c r="H36" s="13"/>
    </row>
    <row r="37" spans="1:8" ht="14.4" customHeight="1" x14ac:dyDescent="0.3">
      <c r="G37" s="13"/>
      <c r="H37" s="13"/>
    </row>
    <row r="38" spans="1:8" ht="14.4" customHeight="1" x14ac:dyDescent="0.3">
      <c r="G38" s="13"/>
      <c r="H38" s="13"/>
    </row>
    <row r="39" spans="1:8" ht="14.4" customHeight="1" x14ac:dyDescent="0.3">
      <c r="G39" s="13"/>
      <c r="H39" s="13"/>
    </row>
    <row r="40" spans="1:8" ht="14.4" customHeight="1" x14ac:dyDescent="0.3">
      <c r="G40" s="13"/>
      <c r="H40" s="13"/>
    </row>
    <row r="41" spans="1:8" ht="14.4" customHeight="1" x14ac:dyDescent="0.3">
      <c r="G41" s="13"/>
      <c r="H41" s="13"/>
    </row>
    <row r="42" spans="1:8" ht="14.4" customHeight="1" x14ac:dyDescent="0.3">
      <c r="G42" s="13"/>
      <c r="H42" s="13"/>
    </row>
    <row r="43" spans="1:8" ht="14.4" customHeight="1" x14ac:dyDescent="0.3">
      <c r="G43" s="13"/>
      <c r="H43" s="13"/>
    </row>
    <row r="44" spans="1:8" ht="14.4" customHeight="1" x14ac:dyDescent="0.3">
      <c r="G44" s="13"/>
      <c r="H44" s="13"/>
    </row>
    <row r="45" spans="1:8" ht="15.75" customHeight="1" x14ac:dyDescent="0.3"/>
    <row r="46" spans="1:8" ht="43.5" customHeight="1" x14ac:dyDescent="0.3">
      <c r="A46" s="17" t="s">
        <v>225</v>
      </c>
      <c r="B46" s="102" t="s">
        <v>82</v>
      </c>
      <c r="C46" s="102"/>
      <c r="D46" s="102"/>
      <c r="E46" s="102"/>
      <c r="F46" s="102"/>
    </row>
    <row r="47" spans="1:8" ht="34.5" customHeight="1" x14ac:dyDescent="0.3">
      <c r="A47" s="17" t="s">
        <v>83</v>
      </c>
      <c r="B47" s="103" t="s">
        <v>150</v>
      </c>
      <c r="C47" s="103"/>
      <c r="D47" s="103"/>
      <c r="E47" s="103"/>
      <c r="F47" s="103"/>
      <c r="G47" s="103"/>
    </row>
    <row r="48" spans="1:8" ht="57.6" x14ac:dyDescent="0.3">
      <c r="A48" s="17" t="s">
        <v>85</v>
      </c>
      <c r="B48" s="103" t="s">
        <v>151</v>
      </c>
      <c r="C48" s="103"/>
      <c r="D48" s="103"/>
      <c r="E48" s="103"/>
      <c r="F48" s="103"/>
      <c r="G48" s="103"/>
    </row>
    <row r="49" spans="1:7" ht="56.4" customHeight="1" x14ac:dyDescent="0.3">
      <c r="A49" s="17" t="s">
        <v>87</v>
      </c>
      <c r="B49" s="103" t="s">
        <v>152</v>
      </c>
      <c r="C49" s="103"/>
      <c r="D49" s="103"/>
      <c r="E49" s="103"/>
      <c r="F49" s="103"/>
      <c r="G49" s="103"/>
    </row>
    <row r="50" spans="1:7" ht="28.5" customHeight="1" x14ac:dyDescent="0.3">
      <c r="A50" s="17" t="s">
        <v>89</v>
      </c>
      <c r="B50" s="103" t="s">
        <v>153</v>
      </c>
      <c r="C50" s="103"/>
      <c r="D50" s="103"/>
      <c r="E50" s="103"/>
      <c r="F50" s="103"/>
      <c r="G50" s="103"/>
    </row>
    <row r="51" spans="1:7" x14ac:dyDescent="0.3">
      <c r="B51" s="103"/>
      <c r="C51" s="103"/>
      <c r="D51" s="103"/>
      <c r="E51" s="103"/>
      <c r="F51" s="103"/>
      <c r="G51" s="103"/>
    </row>
    <row r="52" spans="1:7" x14ac:dyDescent="0.3">
      <c r="A52" t="s">
        <v>91</v>
      </c>
    </row>
  </sheetData>
  <mergeCells count="7">
    <mergeCell ref="A1:G1"/>
    <mergeCell ref="A2:G2"/>
    <mergeCell ref="B48:G48"/>
    <mergeCell ref="B49:G49"/>
    <mergeCell ref="B50:G51"/>
    <mergeCell ref="B46:F46"/>
    <mergeCell ref="B47:G47"/>
  </mergeCells>
  <phoneticPr fontId="6" type="noConversion"/>
  <hyperlinks>
    <hyperlink ref="A1" location="Contents!A1" display="Back to contents" xr:uid="{2A505BFC-BDB5-4D14-BD38-52B706EFA1BA}"/>
  </hyperlinks>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A0E2-CCB8-4BEF-9A0F-8C57A8F6A3FD}">
  <sheetPr codeName="Sheet22"/>
  <dimension ref="A1:N31"/>
  <sheetViews>
    <sheetView zoomScaleNormal="100" workbookViewId="0"/>
  </sheetViews>
  <sheetFormatPr defaultColWidth="8.5546875" defaultRowHeight="14.4" x14ac:dyDescent="0.3"/>
  <cols>
    <col min="1" max="13" width="8.5546875" style="1"/>
    <col min="14" max="14" width="12.5546875" style="1" customWidth="1"/>
    <col min="15" max="19" width="8.5546875" style="1" bestFit="1"/>
    <col min="20" max="20" width="10.44140625" style="1" bestFit="1" customWidth="1"/>
    <col min="21" max="16384" width="8.5546875" style="1"/>
  </cols>
  <sheetData>
    <row r="1" spans="1:14" x14ac:dyDescent="0.3">
      <c r="A1" s="5" t="s">
        <v>44</v>
      </c>
    </row>
    <row r="2" spans="1:14" ht="18" x14ac:dyDescent="0.3">
      <c r="A2" s="4" t="s">
        <v>185</v>
      </c>
    </row>
    <row r="3" spans="1:14" x14ac:dyDescent="0.3">
      <c r="A3" s="8" t="s">
        <v>184</v>
      </c>
      <c r="N3" s="2"/>
    </row>
    <row r="4" spans="1:14" x14ac:dyDescent="0.3">
      <c r="N4" s="2"/>
    </row>
    <row r="5" spans="1:14" x14ac:dyDescent="0.3">
      <c r="N5" s="2"/>
    </row>
    <row r="14" spans="1:14" x14ac:dyDescent="0.3">
      <c r="N14" s="2"/>
    </row>
    <row r="15" spans="1:14" x14ac:dyDescent="0.3">
      <c r="N15" s="2"/>
    </row>
    <row r="16" spans="1:14" x14ac:dyDescent="0.3">
      <c r="N16" s="2"/>
    </row>
    <row r="17" spans="1:14" x14ac:dyDescent="0.3">
      <c r="N17" s="2"/>
    </row>
    <row r="18" spans="1:14" x14ac:dyDescent="0.3">
      <c r="N18" s="2"/>
    </row>
    <row r="19" spans="1:14" x14ac:dyDescent="0.3">
      <c r="N19" s="2"/>
    </row>
    <row r="20" spans="1:14" x14ac:dyDescent="0.3">
      <c r="N20" s="2"/>
    </row>
    <row r="21" spans="1:14" x14ac:dyDescent="0.3">
      <c r="N21" s="2"/>
    </row>
    <row r="22" spans="1:14" x14ac:dyDescent="0.3">
      <c r="N22" s="2"/>
    </row>
    <row r="29" spans="1:14" ht="14.4" customHeight="1" x14ac:dyDescent="0.3">
      <c r="B29" s="8"/>
      <c r="C29" s="8"/>
      <c r="D29" s="8"/>
      <c r="E29" s="8"/>
      <c r="F29" s="8"/>
      <c r="G29" s="8"/>
      <c r="H29" s="8"/>
      <c r="I29" s="8"/>
      <c r="J29" s="8"/>
      <c r="K29" s="8"/>
    </row>
    <row r="30" spans="1:14" x14ac:dyDescent="0.3">
      <c r="A30" s="8"/>
      <c r="B30" s="8"/>
      <c r="C30" s="8"/>
      <c r="D30" s="8"/>
      <c r="E30" s="8"/>
      <c r="F30" s="8"/>
      <c r="G30" s="8"/>
      <c r="H30" s="8"/>
      <c r="I30" s="8"/>
      <c r="J30" s="8"/>
      <c r="K30" s="8"/>
    </row>
    <row r="31" spans="1:14" x14ac:dyDescent="0.3">
      <c r="A31" s="8"/>
      <c r="B31" s="8"/>
      <c r="C31" s="8"/>
      <c r="D31" s="8"/>
      <c r="E31" s="8"/>
      <c r="F31" s="8"/>
      <c r="G31" s="8"/>
      <c r="H31" s="8"/>
      <c r="I31" s="8"/>
      <c r="J31" s="8"/>
      <c r="K31" s="8"/>
    </row>
  </sheetData>
  <hyperlinks>
    <hyperlink ref="A1" location="Contents!A1" display="Back to contents" xr:uid="{9C333EB8-97BE-4038-A05A-834B428CAC1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N31"/>
  <sheetViews>
    <sheetView showGridLines="0" workbookViewId="0"/>
  </sheetViews>
  <sheetFormatPr defaultColWidth="8.5546875" defaultRowHeight="14.4" x14ac:dyDescent="0.3"/>
  <cols>
    <col min="14" max="14" width="12.5546875" customWidth="1"/>
    <col min="20" max="20" width="10.44140625" bestFit="1" customWidth="1"/>
  </cols>
  <sheetData>
    <row r="1" spans="1:14" x14ac:dyDescent="0.3">
      <c r="A1" s="10" t="s">
        <v>44</v>
      </c>
    </row>
    <row r="2" spans="1:14" ht="18" x14ac:dyDescent="0.3">
      <c r="A2" s="11" t="s">
        <v>194</v>
      </c>
    </row>
    <row r="3" spans="1:14" x14ac:dyDescent="0.3">
      <c r="A3" s="32" t="s">
        <v>184</v>
      </c>
      <c r="N3" s="35"/>
    </row>
    <row r="4" spans="1:14" x14ac:dyDescent="0.3">
      <c r="N4" s="35"/>
    </row>
    <row r="5" spans="1:14" x14ac:dyDescent="0.3">
      <c r="N5" s="35"/>
    </row>
    <row r="6" spans="1:14" x14ac:dyDescent="0.3">
      <c r="N6" s="35"/>
    </row>
    <row r="7" spans="1:14" x14ac:dyDescent="0.3">
      <c r="N7" s="35"/>
    </row>
    <row r="8" spans="1:14" x14ac:dyDescent="0.3">
      <c r="N8" s="35"/>
    </row>
    <row r="9" spans="1:14" x14ac:dyDescent="0.3">
      <c r="N9" s="35"/>
    </row>
    <row r="14" spans="1:14" x14ac:dyDescent="0.3">
      <c r="N14" s="35"/>
    </row>
    <row r="15" spans="1:14" x14ac:dyDescent="0.3">
      <c r="N15" s="35"/>
    </row>
    <row r="16" spans="1:14" x14ac:dyDescent="0.3">
      <c r="N16" s="35"/>
    </row>
    <row r="17" spans="1:14" x14ac:dyDescent="0.3">
      <c r="N17" s="35"/>
    </row>
    <row r="18" spans="1:14" x14ac:dyDescent="0.3">
      <c r="N18" s="35"/>
    </row>
    <row r="19" spans="1:14" x14ac:dyDescent="0.3">
      <c r="N19" s="35"/>
    </row>
    <row r="20" spans="1:14" x14ac:dyDescent="0.3">
      <c r="N20" s="35"/>
    </row>
    <row r="21" spans="1:14" x14ac:dyDescent="0.3">
      <c r="N21" s="35"/>
    </row>
    <row r="22" spans="1:14" x14ac:dyDescent="0.3">
      <c r="N22" s="35"/>
    </row>
    <row r="29" spans="1:14" ht="14.4" customHeight="1" x14ac:dyDescent="0.3">
      <c r="B29" s="13"/>
      <c r="C29" s="13"/>
      <c r="D29" s="13"/>
      <c r="E29" s="13"/>
      <c r="F29" s="13"/>
      <c r="G29" s="13"/>
      <c r="H29" s="13"/>
      <c r="I29" s="13"/>
      <c r="J29" s="13"/>
      <c r="K29" s="13"/>
      <c r="L29" s="13"/>
    </row>
    <row r="30" spans="1:14" x14ac:dyDescent="0.3">
      <c r="A30" s="13"/>
      <c r="B30" s="13"/>
      <c r="C30" s="13"/>
      <c r="D30" s="13"/>
      <c r="E30" s="13"/>
      <c r="F30" s="13"/>
      <c r="G30" s="13"/>
      <c r="H30" s="13"/>
      <c r="I30" s="13"/>
      <c r="J30" s="13"/>
      <c r="K30" s="13"/>
      <c r="L30" s="13"/>
    </row>
    <row r="31" spans="1:14" x14ac:dyDescent="0.3">
      <c r="A31" s="13"/>
      <c r="B31" s="13"/>
      <c r="C31" s="13"/>
      <c r="D31" s="13"/>
      <c r="E31" s="13"/>
      <c r="F31" s="13"/>
      <c r="G31" s="13"/>
      <c r="H31" s="13"/>
      <c r="I31" s="13"/>
      <c r="J31" s="13"/>
      <c r="K31" s="13"/>
      <c r="L31" s="13"/>
    </row>
  </sheetData>
  <hyperlinks>
    <hyperlink ref="A1" location="Contents!A1" display="Back to contents" xr:uid="{4A667753-7C28-493F-8AE4-62B54F78DD63}"/>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23B9-EC5C-4564-A385-0750D7615F10}">
  <sheetPr codeName="Sheet12"/>
  <dimension ref="A1:I22"/>
  <sheetViews>
    <sheetView showGridLines="0" zoomScaleNormal="100" workbookViewId="0">
      <selection sqref="A1:I1"/>
    </sheetView>
  </sheetViews>
  <sheetFormatPr defaultColWidth="8.5546875" defaultRowHeight="14.4" x14ac:dyDescent="0.3"/>
  <cols>
    <col min="1" max="1" width="12.44140625" customWidth="1"/>
    <col min="2" max="2" width="9.88671875" bestFit="1" customWidth="1"/>
    <col min="3" max="4" width="16.109375" customWidth="1"/>
    <col min="5" max="5" width="14.109375" customWidth="1"/>
    <col min="6" max="6" width="26.5546875" customWidth="1"/>
    <col min="7" max="7" width="21.5546875" bestFit="1" customWidth="1"/>
    <col min="8" max="8" width="11" bestFit="1" customWidth="1"/>
    <col min="9" max="9" width="14.109375" bestFit="1" customWidth="1"/>
    <col min="11" max="11" width="11.44140625" bestFit="1" customWidth="1"/>
  </cols>
  <sheetData>
    <row r="1" spans="1:9" x14ac:dyDescent="0.3">
      <c r="A1" s="97" t="s">
        <v>44</v>
      </c>
      <c r="B1" s="97"/>
      <c r="C1" s="97"/>
      <c r="D1" s="97"/>
      <c r="E1" s="97"/>
      <c r="F1" s="97"/>
      <c r="G1" s="97"/>
      <c r="H1" s="97"/>
      <c r="I1" s="97"/>
    </row>
    <row r="2" spans="1:9" ht="18" x14ac:dyDescent="0.3">
      <c r="A2" s="98" t="s">
        <v>195</v>
      </c>
      <c r="B2" s="98"/>
      <c r="C2" s="98"/>
      <c r="D2" s="98"/>
      <c r="E2" s="98"/>
      <c r="F2" s="98"/>
      <c r="G2" s="98"/>
      <c r="H2" s="98"/>
      <c r="I2" s="98"/>
    </row>
    <row r="3" spans="1:9" x14ac:dyDescent="0.3">
      <c r="A3" s="7" t="s">
        <v>45</v>
      </c>
      <c r="B3" s="7" t="s">
        <v>72</v>
      </c>
      <c r="C3" s="7" t="s">
        <v>154</v>
      </c>
      <c r="D3" s="7" t="s">
        <v>155</v>
      </c>
      <c r="E3" s="7" t="s">
        <v>156</v>
      </c>
      <c r="F3" s="7" t="s">
        <v>157</v>
      </c>
      <c r="G3" s="7" t="s">
        <v>158</v>
      </c>
      <c r="H3" s="7" t="s">
        <v>52</v>
      </c>
      <c r="I3" s="7" t="s">
        <v>94</v>
      </c>
    </row>
    <row r="4" spans="1:9" x14ac:dyDescent="0.3">
      <c r="A4" s="26">
        <v>2019</v>
      </c>
      <c r="B4" s="43" t="s">
        <v>77</v>
      </c>
      <c r="C4" s="44">
        <v>4163383</v>
      </c>
      <c r="D4" s="44">
        <v>1325825</v>
      </c>
      <c r="E4" s="44">
        <v>784269</v>
      </c>
      <c r="F4" s="44">
        <v>839688</v>
      </c>
      <c r="G4" s="44">
        <v>169615</v>
      </c>
      <c r="H4" s="45">
        <v>7282780</v>
      </c>
      <c r="I4" s="46">
        <v>29616101</v>
      </c>
    </row>
    <row r="5" spans="1:9" x14ac:dyDescent="0.3">
      <c r="A5" s="26">
        <v>2019</v>
      </c>
      <c r="B5" s="43" t="s">
        <v>78</v>
      </c>
      <c r="C5" s="44">
        <v>4310490</v>
      </c>
      <c r="D5" s="44">
        <v>1070199</v>
      </c>
      <c r="E5" s="44">
        <v>478893</v>
      </c>
      <c r="F5" s="44">
        <v>57938</v>
      </c>
      <c r="G5" s="44">
        <v>284535</v>
      </c>
      <c r="H5" s="45">
        <v>6202055</v>
      </c>
      <c r="I5" s="46"/>
    </row>
    <row r="6" spans="1:9" x14ac:dyDescent="0.3">
      <c r="A6" s="26">
        <v>2019</v>
      </c>
      <c r="B6" s="43" t="s">
        <v>79</v>
      </c>
      <c r="C6" s="44">
        <v>4608738</v>
      </c>
      <c r="D6" s="44">
        <v>1114407</v>
      </c>
      <c r="E6" s="44">
        <v>586299</v>
      </c>
      <c r="F6" s="44">
        <v>170849</v>
      </c>
      <c r="G6" s="44">
        <v>278078</v>
      </c>
      <c r="H6" s="45">
        <v>6758371</v>
      </c>
      <c r="I6" s="46"/>
    </row>
    <row r="7" spans="1:9" x14ac:dyDescent="0.3">
      <c r="A7" s="26">
        <v>2019</v>
      </c>
      <c r="B7" s="43" t="s">
        <v>80</v>
      </c>
      <c r="C7" s="44">
        <v>5555545</v>
      </c>
      <c r="D7" s="44">
        <v>1818946</v>
      </c>
      <c r="E7" s="44">
        <v>1001089</v>
      </c>
      <c r="F7" s="44">
        <v>879547</v>
      </c>
      <c r="G7" s="44">
        <v>117768</v>
      </c>
      <c r="H7" s="45">
        <v>9372895</v>
      </c>
      <c r="I7" s="46"/>
    </row>
    <row r="8" spans="1:9" x14ac:dyDescent="0.3">
      <c r="A8" s="26">
        <v>2020</v>
      </c>
      <c r="B8" s="43" t="s">
        <v>77</v>
      </c>
      <c r="C8" s="44">
        <v>4313812</v>
      </c>
      <c r="D8" s="44">
        <v>1973944</v>
      </c>
      <c r="E8" s="44">
        <v>545611</v>
      </c>
      <c r="F8" s="44">
        <v>403025</v>
      </c>
      <c r="G8" s="44">
        <v>161286</v>
      </c>
      <c r="H8" s="45">
        <v>7397678</v>
      </c>
      <c r="I8" s="46">
        <v>33152980</v>
      </c>
    </row>
    <row r="9" spans="1:9" x14ac:dyDescent="0.3">
      <c r="A9" s="26">
        <v>2020</v>
      </c>
      <c r="B9" s="43" t="s">
        <v>78</v>
      </c>
      <c r="C9" s="44">
        <v>4974714</v>
      </c>
      <c r="D9" s="44">
        <v>1526406</v>
      </c>
      <c r="E9" s="44">
        <v>327152</v>
      </c>
      <c r="F9" s="44">
        <v>57458</v>
      </c>
      <c r="G9" s="44">
        <v>82299</v>
      </c>
      <c r="H9" s="45">
        <v>6968029</v>
      </c>
      <c r="I9" s="46"/>
    </row>
    <row r="10" spans="1:9" x14ac:dyDescent="0.3">
      <c r="A10" s="26">
        <v>2020</v>
      </c>
      <c r="B10" s="43" t="s">
        <v>79</v>
      </c>
      <c r="C10" s="44">
        <v>5023838</v>
      </c>
      <c r="D10" s="44">
        <v>1387380</v>
      </c>
      <c r="E10" s="44">
        <v>562685</v>
      </c>
      <c r="F10" s="44">
        <v>58210</v>
      </c>
      <c r="G10" s="44">
        <v>290632</v>
      </c>
      <c r="H10" s="45">
        <v>7322745</v>
      </c>
      <c r="I10" s="46"/>
    </row>
    <row r="11" spans="1:9" x14ac:dyDescent="0.3">
      <c r="A11" s="26">
        <v>2020</v>
      </c>
      <c r="B11" s="43" t="s">
        <v>80</v>
      </c>
      <c r="C11" s="44">
        <v>7038530</v>
      </c>
      <c r="D11" s="44">
        <v>2447583</v>
      </c>
      <c r="E11" s="44">
        <v>1092288</v>
      </c>
      <c r="F11" s="44">
        <v>581376</v>
      </c>
      <c r="G11" s="44">
        <v>304751</v>
      </c>
      <c r="H11" s="45">
        <v>11464528</v>
      </c>
      <c r="I11" s="46"/>
    </row>
    <row r="12" spans="1:9" x14ac:dyDescent="0.3">
      <c r="A12" s="26">
        <v>2021</v>
      </c>
      <c r="B12" s="43" t="s">
        <v>77</v>
      </c>
      <c r="C12" s="44">
        <v>5585594</v>
      </c>
      <c r="D12" s="44">
        <v>2424731</v>
      </c>
      <c r="E12" s="44">
        <v>432716</v>
      </c>
      <c r="F12" s="44">
        <v>751496</v>
      </c>
      <c r="G12" s="44">
        <v>11028</v>
      </c>
      <c r="H12" s="45">
        <v>9205565</v>
      </c>
      <c r="I12" s="46">
        <v>38932133</v>
      </c>
    </row>
    <row r="13" spans="1:9" x14ac:dyDescent="0.3">
      <c r="A13" s="26">
        <v>2021</v>
      </c>
      <c r="B13" s="43" t="s">
        <v>78</v>
      </c>
      <c r="C13" s="44">
        <v>5418883</v>
      </c>
      <c r="D13" s="44">
        <v>2128835</v>
      </c>
      <c r="E13" s="44">
        <v>344264</v>
      </c>
      <c r="F13" s="44">
        <v>60940</v>
      </c>
      <c r="G13" s="44">
        <v>0</v>
      </c>
      <c r="H13" s="45">
        <v>7952922</v>
      </c>
      <c r="I13" s="46"/>
    </row>
    <row r="14" spans="1:9" x14ac:dyDescent="0.3">
      <c r="A14" s="26">
        <v>2021</v>
      </c>
      <c r="B14" s="43" t="s">
        <v>79</v>
      </c>
      <c r="C14" s="44">
        <v>6984780</v>
      </c>
      <c r="D14" s="44">
        <v>1716402</v>
      </c>
      <c r="E14" s="44">
        <v>394604</v>
      </c>
      <c r="F14" s="44">
        <v>112893</v>
      </c>
      <c r="G14" s="44">
        <v>0</v>
      </c>
      <c r="H14" s="45">
        <v>9208679</v>
      </c>
      <c r="I14" s="46"/>
    </row>
    <row r="15" spans="1:9" x14ac:dyDescent="0.3">
      <c r="A15" s="26">
        <v>2021</v>
      </c>
      <c r="B15" s="43" t="s">
        <v>80</v>
      </c>
      <c r="C15" s="44">
        <v>8235025</v>
      </c>
      <c r="D15" s="44">
        <v>3042634</v>
      </c>
      <c r="E15" s="44">
        <v>982100</v>
      </c>
      <c r="F15" s="44">
        <v>305208</v>
      </c>
      <c r="G15" s="44">
        <v>0</v>
      </c>
      <c r="H15" s="45">
        <v>12564967</v>
      </c>
      <c r="I15" s="46"/>
    </row>
    <row r="16" spans="1:9" x14ac:dyDescent="0.3">
      <c r="A16" s="26">
        <v>2022</v>
      </c>
      <c r="B16" s="43" t="s">
        <v>77</v>
      </c>
      <c r="C16" s="44">
        <v>5281079</v>
      </c>
      <c r="D16" s="44">
        <v>3466134</v>
      </c>
      <c r="E16" s="44">
        <v>615892</v>
      </c>
      <c r="F16" s="44">
        <v>816529</v>
      </c>
      <c r="G16" s="44">
        <v>0</v>
      </c>
      <c r="H16" s="45">
        <v>10179634</v>
      </c>
      <c r="I16" s="46">
        <v>42090639</v>
      </c>
    </row>
    <row r="17" spans="1:9" x14ac:dyDescent="0.3">
      <c r="A17" s="26">
        <v>2022</v>
      </c>
      <c r="B17" s="43" t="s">
        <v>78</v>
      </c>
      <c r="C17" s="44">
        <v>6356949</v>
      </c>
      <c r="D17" s="44">
        <v>2733665</v>
      </c>
      <c r="E17" s="44">
        <v>345547</v>
      </c>
      <c r="F17" s="44">
        <v>90978</v>
      </c>
      <c r="G17" s="44">
        <v>0</v>
      </c>
      <c r="H17" s="45">
        <v>9527139</v>
      </c>
      <c r="I17" s="46"/>
    </row>
    <row r="18" spans="1:9" x14ac:dyDescent="0.3">
      <c r="A18" s="26">
        <v>2022</v>
      </c>
      <c r="B18" s="43" t="s">
        <v>79</v>
      </c>
      <c r="C18" s="44">
        <v>8076905</v>
      </c>
      <c r="D18" s="44">
        <v>2297227</v>
      </c>
      <c r="E18" s="44">
        <v>596284</v>
      </c>
      <c r="F18" s="44">
        <v>207837</v>
      </c>
      <c r="G18" s="44">
        <v>0</v>
      </c>
      <c r="H18" s="45">
        <v>11178253</v>
      </c>
      <c r="I18" s="46"/>
    </row>
    <row r="19" spans="1:9" x14ac:dyDescent="0.3">
      <c r="A19" s="26">
        <v>2022</v>
      </c>
      <c r="B19" s="43" t="s">
        <v>80</v>
      </c>
      <c r="C19" s="44">
        <v>6750741</v>
      </c>
      <c r="D19" s="44">
        <v>3284968</v>
      </c>
      <c r="E19" s="44">
        <v>613178</v>
      </c>
      <c r="F19" s="44">
        <v>556726</v>
      </c>
      <c r="G19" s="44">
        <v>0</v>
      </c>
      <c r="H19" s="45">
        <v>11205613</v>
      </c>
      <c r="I19" s="46"/>
    </row>
    <row r="20" spans="1:9" x14ac:dyDescent="0.3">
      <c r="A20" s="26">
        <v>2023</v>
      </c>
      <c r="B20" s="43" t="s">
        <v>77</v>
      </c>
      <c r="C20" s="44">
        <v>6812455</v>
      </c>
      <c r="D20" s="44">
        <v>4523784</v>
      </c>
      <c r="E20" s="44">
        <v>838244</v>
      </c>
      <c r="F20" s="44">
        <v>891226</v>
      </c>
      <c r="G20" s="44">
        <v>0</v>
      </c>
      <c r="H20" s="45">
        <v>13065709</v>
      </c>
      <c r="I20" s="46">
        <f>Table14[[#This Row],[Total]]</f>
        <v>13065709</v>
      </c>
    </row>
    <row r="22" spans="1:9" x14ac:dyDescent="0.3">
      <c r="A22" t="s">
        <v>159</v>
      </c>
    </row>
  </sheetData>
  <mergeCells count="2">
    <mergeCell ref="A1:I1"/>
    <mergeCell ref="A2:I2"/>
  </mergeCells>
  <phoneticPr fontId="6" type="noConversion"/>
  <hyperlinks>
    <hyperlink ref="A1" location="Contents!A1" display="Back to contents" xr:uid="{73554CA3-79B4-434A-8F99-8D88BEC9979C}"/>
  </hyperlink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4C9B-7DAA-4AAD-AD1E-99600C939922}">
  <sheetPr codeName="Sheet25"/>
  <dimension ref="A1:I20"/>
  <sheetViews>
    <sheetView showGridLines="0" zoomScaleNormal="100" workbookViewId="0">
      <selection sqref="A1:G1"/>
    </sheetView>
  </sheetViews>
  <sheetFormatPr defaultColWidth="8.5546875" defaultRowHeight="14.4" x14ac:dyDescent="0.3"/>
  <cols>
    <col min="1" max="1" width="9.5546875" bestFit="1" customWidth="1"/>
    <col min="2" max="2" width="9.88671875" bestFit="1" customWidth="1"/>
    <col min="3" max="3" width="14.109375" bestFit="1" customWidth="1"/>
    <col min="4" max="4" width="24.6640625" bestFit="1" customWidth="1"/>
    <col min="5" max="5" width="26.44140625" bestFit="1" customWidth="1"/>
    <col min="6" max="6" width="25.88671875" bestFit="1" customWidth="1"/>
    <col min="7" max="7" width="26.44140625" customWidth="1"/>
    <col min="10" max="10" width="10.5546875" bestFit="1" customWidth="1"/>
  </cols>
  <sheetData>
    <row r="1" spans="1:7" x14ac:dyDescent="0.3">
      <c r="A1" s="97" t="s">
        <v>44</v>
      </c>
      <c r="B1" s="97"/>
      <c r="C1" s="97"/>
      <c r="D1" s="97"/>
      <c r="E1" s="97"/>
      <c r="F1" s="97"/>
      <c r="G1" s="97"/>
    </row>
    <row r="2" spans="1:7" ht="18" x14ac:dyDescent="0.35">
      <c r="A2" s="101" t="s">
        <v>197</v>
      </c>
      <c r="B2" s="101"/>
      <c r="C2" s="101"/>
      <c r="D2" s="101"/>
      <c r="E2" s="101"/>
      <c r="F2" s="101"/>
      <c r="G2" s="101"/>
    </row>
    <row r="3" spans="1:7" x14ac:dyDescent="0.3">
      <c r="A3" s="6" t="s">
        <v>45</v>
      </c>
      <c r="B3" s="6" t="s">
        <v>72</v>
      </c>
      <c r="C3" s="6" t="s">
        <v>160</v>
      </c>
      <c r="D3" s="6" t="s">
        <v>161</v>
      </c>
      <c r="E3" s="6" t="s">
        <v>162</v>
      </c>
      <c r="F3" s="6" t="s">
        <v>163</v>
      </c>
      <c r="G3" s="6" t="s">
        <v>136</v>
      </c>
    </row>
    <row r="4" spans="1:7" x14ac:dyDescent="0.3">
      <c r="A4" s="16">
        <v>2019</v>
      </c>
      <c r="B4" s="34" t="s">
        <v>77</v>
      </c>
      <c r="C4" s="20">
        <v>64844</v>
      </c>
      <c r="D4" s="20">
        <v>455.64811500000081</v>
      </c>
      <c r="E4" s="42">
        <v>7</v>
      </c>
      <c r="F4" s="39">
        <f>SUM(C4:C7)</f>
        <v>284031</v>
      </c>
      <c r="G4" s="39">
        <f>SUM(D4:D7)</f>
        <v>2165.0872170000125</v>
      </c>
    </row>
    <row r="5" spans="1:7" x14ac:dyDescent="0.3">
      <c r="A5" s="16">
        <v>2019</v>
      </c>
      <c r="B5" s="34" t="s">
        <v>78</v>
      </c>
      <c r="C5" s="20">
        <v>62899</v>
      </c>
      <c r="D5" s="20">
        <v>479.21975300000065</v>
      </c>
      <c r="E5" s="42">
        <v>7.6</v>
      </c>
      <c r="F5" s="39"/>
      <c r="G5" s="39"/>
    </row>
    <row r="6" spans="1:7" x14ac:dyDescent="0.3">
      <c r="A6" s="16">
        <v>2019</v>
      </c>
      <c r="B6" s="34" t="s">
        <v>79</v>
      </c>
      <c r="C6" s="20">
        <v>69049</v>
      </c>
      <c r="D6" s="20">
        <v>528.66437699999994</v>
      </c>
      <c r="E6" s="42">
        <v>7.7</v>
      </c>
      <c r="F6" s="39"/>
      <c r="G6" s="39"/>
    </row>
    <row r="7" spans="1:7" x14ac:dyDescent="0.3">
      <c r="A7" s="16">
        <v>2019</v>
      </c>
      <c r="B7" s="34" t="s">
        <v>80</v>
      </c>
      <c r="C7" s="20">
        <v>87239</v>
      </c>
      <c r="D7" s="20">
        <v>701.55497200001116</v>
      </c>
      <c r="E7" s="42">
        <v>8</v>
      </c>
      <c r="F7" s="39"/>
      <c r="G7" s="39"/>
    </row>
    <row r="8" spans="1:7" ht="14.85" customHeight="1" x14ac:dyDescent="0.3">
      <c r="A8" s="16">
        <v>2020</v>
      </c>
      <c r="B8" s="34" t="s">
        <v>77</v>
      </c>
      <c r="C8" s="20">
        <v>83020</v>
      </c>
      <c r="D8" s="20">
        <v>619.02495300000078</v>
      </c>
      <c r="E8" s="42">
        <v>7.5</v>
      </c>
      <c r="F8" s="39">
        <f>SUM(C8:C11)</f>
        <v>370320</v>
      </c>
      <c r="G8" s="39">
        <f>SUM(D8:D11)</f>
        <v>2964.7059030000064</v>
      </c>
    </row>
    <row r="9" spans="1:7" x14ac:dyDescent="0.3">
      <c r="A9" s="16">
        <v>2020</v>
      </c>
      <c r="B9" s="34" t="s">
        <v>78</v>
      </c>
      <c r="C9" s="20">
        <v>84744</v>
      </c>
      <c r="D9" s="20">
        <v>677.57207300000312</v>
      </c>
      <c r="E9" s="42">
        <v>8</v>
      </c>
      <c r="F9" s="39"/>
      <c r="G9" s="39"/>
    </row>
    <row r="10" spans="1:7" x14ac:dyDescent="0.3">
      <c r="A10" s="16">
        <v>2020</v>
      </c>
      <c r="B10" s="34" t="s">
        <v>79</v>
      </c>
      <c r="C10" s="20">
        <v>93684</v>
      </c>
      <c r="D10" s="20">
        <v>748.46795400000269</v>
      </c>
      <c r="E10" s="42">
        <v>8</v>
      </c>
      <c r="F10" s="39"/>
      <c r="G10" s="39"/>
    </row>
    <row r="11" spans="1:7" x14ac:dyDescent="0.3">
      <c r="A11" s="16">
        <v>2020</v>
      </c>
      <c r="B11" s="34" t="s">
        <v>80</v>
      </c>
      <c r="C11" s="20">
        <v>108872</v>
      </c>
      <c r="D11" s="20">
        <v>919.64092299999993</v>
      </c>
      <c r="E11" s="42">
        <v>8.4</v>
      </c>
      <c r="F11" s="39"/>
      <c r="G11" s="39"/>
    </row>
    <row r="12" spans="1:7" x14ac:dyDescent="0.3">
      <c r="A12" s="16">
        <v>2021</v>
      </c>
      <c r="B12" s="34" t="s">
        <v>77</v>
      </c>
      <c r="C12" s="20">
        <v>98956</v>
      </c>
      <c r="D12" s="20">
        <v>781.8659599999977</v>
      </c>
      <c r="E12" s="42">
        <v>7.9</v>
      </c>
      <c r="F12" s="39">
        <f>SUM(C12:C15)</f>
        <v>377438</v>
      </c>
      <c r="G12" s="39">
        <f>SUM(D12:D15)</f>
        <v>3192.2871639999898</v>
      </c>
    </row>
    <row r="13" spans="1:7" x14ac:dyDescent="0.3">
      <c r="A13" s="16">
        <v>2021</v>
      </c>
      <c r="B13" s="34" t="s">
        <v>78</v>
      </c>
      <c r="C13" s="20">
        <v>95212</v>
      </c>
      <c r="D13" s="20">
        <v>794.24363799999799</v>
      </c>
      <c r="E13" s="42">
        <v>8.3000000000000007</v>
      </c>
      <c r="F13" s="39"/>
      <c r="G13" s="39"/>
    </row>
    <row r="14" spans="1:7" x14ac:dyDescent="0.3">
      <c r="A14" s="16">
        <v>2021</v>
      </c>
      <c r="B14" s="34" t="s">
        <v>79</v>
      </c>
      <c r="C14" s="20">
        <v>89202</v>
      </c>
      <c r="D14" s="20">
        <v>752.31440099999793</v>
      </c>
      <c r="E14" s="42">
        <v>8.4</v>
      </c>
      <c r="F14" s="39"/>
      <c r="G14" s="39"/>
    </row>
    <row r="15" spans="1:7" x14ac:dyDescent="0.3">
      <c r="A15" s="16">
        <v>2021</v>
      </c>
      <c r="B15" s="34" t="s">
        <v>80</v>
      </c>
      <c r="C15" s="20">
        <v>94068</v>
      </c>
      <c r="D15" s="20">
        <v>863.863164999996</v>
      </c>
      <c r="E15" s="42">
        <v>9.1999999999999993</v>
      </c>
      <c r="F15" s="39"/>
      <c r="G15" s="39"/>
    </row>
    <row r="16" spans="1:7" x14ac:dyDescent="0.3">
      <c r="A16" s="16">
        <v>2022</v>
      </c>
      <c r="B16" s="34" t="s">
        <v>77</v>
      </c>
      <c r="C16" s="20">
        <v>68537</v>
      </c>
      <c r="D16" s="20">
        <v>565.15112099999874</v>
      </c>
      <c r="E16" s="42">
        <v>8.1999999999999993</v>
      </c>
      <c r="F16" s="39">
        <f>SUM(C16:C19)</f>
        <v>316116</v>
      </c>
      <c r="G16" s="39">
        <f>SUM(D16:D19)</f>
        <v>2800.4464602558951</v>
      </c>
    </row>
    <row r="17" spans="1:9" x14ac:dyDescent="0.3">
      <c r="A17" s="16">
        <v>2022</v>
      </c>
      <c r="B17" s="34" t="s">
        <v>78</v>
      </c>
      <c r="C17" s="20">
        <v>71349</v>
      </c>
      <c r="D17" s="20">
        <v>622.27716376599392</v>
      </c>
      <c r="E17" s="42">
        <v>8.6999999999999993</v>
      </c>
      <c r="F17" s="39"/>
      <c r="G17" s="39"/>
    </row>
    <row r="18" spans="1:9" ht="14.85" customHeight="1" x14ac:dyDescent="0.3">
      <c r="A18" s="16">
        <v>2022</v>
      </c>
      <c r="B18" s="34" t="s">
        <v>79</v>
      </c>
      <c r="C18" s="20">
        <v>84383</v>
      </c>
      <c r="D18" s="20">
        <v>734.98060566399442</v>
      </c>
      <c r="E18" s="42">
        <v>8.6999999999999993</v>
      </c>
      <c r="F18" s="39"/>
      <c r="G18" s="39"/>
      <c r="I18" s="28"/>
    </row>
    <row r="19" spans="1:9" x14ac:dyDescent="0.3">
      <c r="A19" s="16">
        <v>2022</v>
      </c>
      <c r="B19" s="34" t="s">
        <v>80</v>
      </c>
      <c r="C19" s="20">
        <v>91847</v>
      </c>
      <c r="D19" s="20">
        <v>878.03756982590801</v>
      </c>
      <c r="E19" s="42">
        <v>9.6</v>
      </c>
      <c r="F19" s="39"/>
      <c r="G19" s="39"/>
      <c r="I19" s="28"/>
    </row>
    <row r="20" spans="1:9" x14ac:dyDescent="0.3">
      <c r="A20" s="16">
        <v>2023</v>
      </c>
      <c r="B20" s="34" t="s">
        <v>77</v>
      </c>
      <c r="C20" s="20">
        <v>78186</v>
      </c>
      <c r="D20" s="20">
        <v>680.81431310353537</v>
      </c>
      <c r="E20" s="42">
        <v>8.6999999999999993</v>
      </c>
      <c r="F20" s="39">
        <f>Table13[[#This Row],[Installations]]</f>
        <v>78186</v>
      </c>
      <c r="G20" s="39">
        <f>Table13[[#This Row],[Installed capacity (MW)]]</f>
        <v>680.81431310353537</v>
      </c>
    </row>
  </sheetData>
  <mergeCells count="2">
    <mergeCell ref="A1:G1"/>
    <mergeCell ref="A2:G2"/>
  </mergeCells>
  <hyperlinks>
    <hyperlink ref="A1" location="Contents!A1" display="Back to contents" xr:uid="{264C6A58-ECAB-4DF8-94F4-3339EE1E210D}"/>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A69F-F55C-42E9-B963-AE85BC39A78A}">
  <sheetPr codeName="Sheet19"/>
  <dimension ref="A1:D32"/>
  <sheetViews>
    <sheetView showGridLines="0" zoomScale="85" zoomScaleNormal="85" workbookViewId="0">
      <selection sqref="A1:C1"/>
    </sheetView>
  </sheetViews>
  <sheetFormatPr defaultColWidth="8.5546875" defaultRowHeight="14.4" x14ac:dyDescent="0.3"/>
  <cols>
    <col min="1" max="1" width="18.44140625" customWidth="1"/>
    <col min="2" max="2" width="94" customWidth="1"/>
    <col min="3" max="3" width="66.5546875" bestFit="1" customWidth="1"/>
  </cols>
  <sheetData>
    <row r="1" spans="1:3" ht="25.8" x14ac:dyDescent="0.5">
      <c r="A1" s="90" t="s">
        <v>201</v>
      </c>
      <c r="B1" s="90"/>
      <c r="C1" s="90"/>
    </row>
    <row r="2" spans="1:3" ht="14.85" customHeight="1" x14ac:dyDescent="0.3">
      <c r="A2" s="93" t="s">
        <v>202</v>
      </c>
      <c r="B2" s="93"/>
      <c r="C2" s="93"/>
    </row>
    <row r="3" spans="1:3" ht="14.85" customHeight="1" x14ac:dyDescent="0.3">
      <c r="A3" s="93"/>
      <c r="B3" s="93"/>
      <c r="C3" s="93"/>
    </row>
    <row r="4" spans="1:3" x14ac:dyDescent="0.3">
      <c r="A4" s="93"/>
      <c r="B4" s="93"/>
      <c r="C4" s="93"/>
    </row>
    <row r="5" spans="1:3" ht="18" customHeight="1" x14ac:dyDescent="0.3">
      <c r="A5" s="92" t="s">
        <v>0</v>
      </c>
      <c r="B5" s="92"/>
      <c r="C5" s="92"/>
    </row>
    <row r="6" spans="1:3" ht="21.75" customHeight="1" x14ac:dyDescent="0.3">
      <c r="A6" s="91" t="s">
        <v>1</v>
      </c>
      <c r="B6" s="91"/>
      <c r="C6" s="91"/>
    </row>
    <row r="7" spans="1:3" x14ac:dyDescent="0.3">
      <c r="A7" s="6" t="s">
        <v>2</v>
      </c>
      <c r="B7" s="6" t="s">
        <v>3</v>
      </c>
      <c r="C7" s="6" t="s">
        <v>4</v>
      </c>
    </row>
    <row r="8" spans="1:3" x14ac:dyDescent="0.3">
      <c r="A8" s="16"/>
      <c r="B8" t="s">
        <v>5</v>
      </c>
    </row>
    <row r="9" spans="1:3" x14ac:dyDescent="0.3">
      <c r="A9" s="83" t="s">
        <v>6</v>
      </c>
      <c r="B9" t="s">
        <v>7</v>
      </c>
      <c r="C9" t="s">
        <v>207</v>
      </c>
    </row>
    <row r="10" spans="1:3" x14ac:dyDescent="0.3">
      <c r="A10" s="60" t="s">
        <v>8</v>
      </c>
      <c r="B10" t="s">
        <v>19</v>
      </c>
      <c r="C10" t="s">
        <v>204</v>
      </c>
    </row>
    <row r="11" spans="1:3" x14ac:dyDescent="0.3">
      <c r="A11" s="60" t="s">
        <v>9</v>
      </c>
      <c r="B11" t="s">
        <v>10</v>
      </c>
      <c r="C11" t="s">
        <v>205</v>
      </c>
    </row>
    <row r="12" spans="1:3" x14ac:dyDescent="0.3">
      <c r="A12" s="60" t="s">
        <v>11</v>
      </c>
      <c r="B12" t="s">
        <v>12</v>
      </c>
      <c r="C12" t="s">
        <v>206</v>
      </c>
    </row>
    <row r="13" spans="1:3" x14ac:dyDescent="0.3">
      <c r="A13" s="18" t="s">
        <v>13</v>
      </c>
      <c r="B13" t="s">
        <v>14</v>
      </c>
      <c r="C13" t="s">
        <v>204</v>
      </c>
    </row>
    <row r="14" spans="1:3" x14ac:dyDescent="0.3">
      <c r="A14" s="18" t="s">
        <v>15</v>
      </c>
      <c r="B14" t="s">
        <v>16</v>
      </c>
      <c r="C14" t="s">
        <v>204</v>
      </c>
    </row>
    <row r="15" spans="1:3" x14ac:dyDescent="0.3">
      <c r="A15" s="18" t="s">
        <v>17</v>
      </c>
      <c r="B15" t="s">
        <v>18</v>
      </c>
      <c r="C15" t="s">
        <v>204</v>
      </c>
    </row>
    <row r="16" spans="1:3" x14ac:dyDescent="0.3">
      <c r="A16" s="18" t="s">
        <v>20</v>
      </c>
      <c r="B16" t="s">
        <v>21</v>
      </c>
      <c r="C16" t="s">
        <v>204</v>
      </c>
    </row>
    <row r="17" spans="1:4" x14ac:dyDescent="0.3">
      <c r="A17" s="61"/>
      <c r="B17" t="s">
        <v>212</v>
      </c>
    </row>
    <row r="18" spans="1:4" x14ac:dyDescent="0.3">
      <c r="A18" s="84" t="s">
        <v>22</v>
      </c>
      <c r="B18" t="s">
        <v>23</v>
      </c>
      <c r="C18" t="s">
        <v>203</v>
      </c>
    </row>
    <row r="19" spans="1:4" x14ac:dyDescent="0.3">
      <c r="A19" s="62" t="s">
        <v>25</v>
      </c>
      <c r="B19" t="s">
        <v>210</v>
      </c>
      <c r="C19" t="s">
        <v>35</v>
      </c>
    </row>
    <row r="20" spans="1:4" x14ac:dyDescent="0.3">
      <c r="A20" s="18" t="s">
        <v>26</v>
      </c>
      <c r="B20" t="s">
        <v>27</v>
      </c>
      <c r="C20" t="s">
        <v>28</v>
      </c>
    </row>
    <row r="21" spans="1:4" x14ac:dyDescent="0.3">
      <c r="A21" s="18" t="s">
        <v>29</v>
      </c>
      <c r="B21" t="s">
        <v>32</v>
      </c>
      <c r="C21" t="s">
        <v>204</v>
      </c>
    </row>
    <row r="22" spans="1:4" x14ac:dyDescent="0.3">
      <c r="A22" s="18" t="s">
        <v>30</v>
      </c>
      <c r="B22" t="s">
        <v>33</v>
      </c>
      <c r="C22" t="s">
        <v>204</v>
      </c>
    </row>
    <row r="23" spans="1:4" x14ac:dyDescent="0.3">
      <c r="A23" s="18" t="s">
        <v>31</v>
      </c>
      <c r="B23" t="s">
        <v>186</v>
      </c>
      <c r="C23" t="s">
        <v>207</v>
      </c>
    </row>
    <row r="24" spans="1:4" x14ac:dyDescent="0.3">
      <c r="A24" s="18" t="s">
        <v>24</v>
      </c>
      <c r="B24" t="s">
        <v>208</v>
      </c>
      <c r="C24" t="s">
        <v>209</v>
      </c>
    </row>
    <row r="25" spans="1:4" x14ac:dyDescent="0.3">
      <c r="A25" s="61"/>
      <c r="B25" t="s">
        <v>211</v>
      </c>
    </row>
    <row r="26" spans="1:4" x14ac:dyDescent="0.3">
      <c r="A26" s="18" t="s">
        <v>38</v>
      </c>
      <c r="B26" t="s">
        <v>34</v>
      </c>
      <c r="C26" t="s">
        <v>204</v>
      </c>
    </row>
    <row r="27" spans="1:4" x14ac:dyDescent="0.3">
      <c r="A27" s="18" t="s">
        <v>213</v>
      </c>
      <c r="B27" t="s">
        <v>219</v>
      </c>
      <c r="C27" t="s">
        <v>204</v>
      </c>
    </row>
    <row r="28" spans="1:4" x14ac:dyDescent="0.3">
      <c r="A28" s="18" t="s">
        <v>214</v>
      </c>
      <c r="B28" t="s">
        <v>222</v>
      </c>
      <c r="C28" s="85">
        <v>2023</v>
      </c>
    </row>
    <row r="29" spans="1:4" x14ac:dyDescent="0.3">
      <c r="A29" s="18" t="s">
        <v>215</v>
      </c>
      <c r="B29" t="s">
        <v>36</v>
      </c>
      <c r="C29" t="s">
        <v>221</v>
      </c>
    </row>
    <row r="30" spans="1:4" x14ac:dyDescent="0.3">
      <c r="A30" s="18" t="s">
        <v>216</v>
      </c>
      <c r="B30" t="s">
        <v>37</v>
      </c>
      <c r="C30" t="s">
        <v>204</v>
      </c>
    </row>
    <row r="31" spans="1:4" x14ac:dyDescent="0.3">
      <c r="A31" s="18" t="s">
        <v>217</v>
      </c>
      <c r="B31" t="s">
        <v>218</v>
      </c>
      <c r="C31" t="s">
        <v>221</v>
      </c>
    </row>
    <row r="32" spans="1:4" x14ac:dyDescent="0.3">
      <c r="A32" s="18"/>
      <c r="D32" s="86"/>
    </row>
  </sheetData>
  <mergeCells count="4">
    <mergeCell ref="A1:C1"/>
    <mergeCell ref="A6:C6"/>
    <mergeCell ref="A5:C5"/>
    <mergeCell ref="A2:C4"/>
  </mergeCells>
  <phoneticPr fontId="6" type="noConversion"/>
  <hyperlinks>
    <hyperlink ref="A5" r:id="rId1" xr:uid="{A4894C6F-E7CF-45AE-A134-3A6505508904}"/>
    <hyperlink ref="A9" location="'Figure 1.1'!A1" display="'Figure 1.1'!A1" xr:uid="{E98E946C-4408-41A0-910C-790AC1E8F61A}"/>
    <hyperlink ref="A12" location="'Figure 1.4'!A1" display="Figure 1.4" xr:uid="{650A3D2F-2753-45B8-B7FC-2E8C38A00122}"/>
    <hyperlink ref="A18" location="'Figure 2.1'!A1" display="Figure 2.1" xr:uid="{90BB8A42-C13F-4425-9E5C-718A14F27C1D}"/>
    <hyperlink ref="A19" location="'Figure 2.2'!A1" display="Figure 2.2" xr:uid="{530F7F05-9A1C-47D0-B90F-542CCD9290A6}"/>
    <hyperlink ref="A13" location="'Figure 1.5'!A1" display="Figure 1.5" xr:uid="{7EE95C96-3270-473E-8AA1-795B556FB6C8}"/>
    <hyperlink ref="A14" location="'Supplementary 1A'!A1" display="Supplementary 1A" xr:uid="{F66184E1-1F7D-4981-BA7C-6748649E57C7}"/>
    <hyperlink ref="A11" location="'Figure 1.3'!A1" display="Figure 1.3" xr:uid="{FE591F0C-977A-4B44-872C-22C653A58C11}"/>
    <hyperlink ref="A20" location="'Figure 2.3'!A1" display="Figure 2.3" xr:uid="{1EA0A70A-5441-48B3-A96B-1EE29A738155}"/>
    <hyperlink ref="A24" location="'Supplementary 2A'!A1" display="Supplementary 2A" xr:uid="{4DA495A2-3EA3-47AE-BDAD-F17F8AD7EF0D}"/>
    <hyperlink ref="A21" location="'Figure 2.4'!A1" display="Figure 2.4" xr:uid="{BD4206A1-E869-49D2-AEF7-D64AE192709E}"/>
    <hyperlink ref="A22" location="'Supplementary 2B'!A1" display="Supplementary 2B" xr:uid="{CA3174B4-22C0-44C2-9763-FDE3CCCDB016}"/>
    <hyperlink ref="A23" location="'Figure 2.5'!A1" display="Figure 2.5" xr:uid="{A1868A94-C8C8-4AA2-B569-813982407560}"/>
    <hyperlink ref="A28" location="'Figure 3.3'!A1" display="Figure 3.3" xr:uid="{6D9EDB75-8D92-4557-8767-BB701CC2D8F9}"/>
    <hyperlink ref="A27" location="'Figure 3.2'!A1" display="Figure 3.2" xr:uid="{2DF9AA59-853A-4A5F-A1A5-10B7C1CB7F9F}"/>
    <hyperlink ref="A29" location="'Supplementary 3A'!A1" display="Supplementary 3A" xr:uid="{97EA3E95-2DB9-4367-82F6-7B0BD0CF58CA}"/>
    <hyperlink ref="A15" location="'Figure 1.6'!A1" display="Figure 1.6" xr:uid="{DDFB76C1-5759-432E-8F24-A6B818FA5E2D}"/>
    <hyperlink ref="A26" location="'Figure 3.1'!A1" display="Figure 2.7" xr:uid="{D3BC308E-1646-476B-80B7-15A0EBB7039F}"/>
    <hyperlink ref="A16" location="'Supplementary 1B'!A1" display="Supplementary 1B" xr:uid="{157C4DDF-747A-478F-BE10-6D81E7968A7D}"/>
    <hyperlink ref="A10" location="'Figure 1.2'!A1" display="Figure 1.2 " xr:uid="{34B8EA08-1F95-49D7-9768-1FE6F443A9A0}"/>
    <hyperlink ref="A5:C5" r:id="rId2" display="A description/explanation of all acronyms can be found in the Clean Energy Regulator Glossary." xr:uid="{EED1C245-B3C4-4B8A-93C3-25DBC9ABE3E9}"/>
    <hyperlink ref="A30:A31" location="'Figure 2.9'!A1" display="Figure 2.9" xr:uid="{06AA55BC-0AFD-4617-AA5D-E8E6A8A2216F}"/>
    <hyperlink ref="A30" location="'Supplementary 3B'!A1" display="Supplementary 3B" xr:uid="{65BC3A59-0950-4D65-9E64-BF636CFAE4D4}"/>
    <hyperlink ref="A31" location="'Supplementary 3C'!A1" display="Supplementary 3C" xr:uid="{DF1EA1A3-2BA5-4733-8BE8-C8ADA0582295}"/>
  </hyperlinks>
  <pageMargins left="0.7" right="0.7" top="0.75" bottom="0.75" header="0.3" footer="0.3"/>
  <pageSetup paperSize="9" orientation="portrait"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457E5-2C23-4BB7-9C04-E18112CACFC7}">
  <dimension ref="A1:L29"/>
  <sheetViews>
    <sheetView showGridLines="0" zoomScaleNormal="100" workbookViewId="0">
      <selection sqref="A1:K1"/>
    </sheetView>
  </sheetViews>
  <sheetFormatPr defaultColWidth="8.5546875" defaultRowHeight="14.4" x14ac:dyDescent="0.3"/>
  <cols>
    <col min="1" max="10" width="10.5546875" customWidth="1"/>
    <col min="11" max="11" width="14.109375" bestFit="1" customWidth="1"/>
  </cols>
  <sheetData>
    <row r="1" spans="1:11" x14ac:dyDescent="0.3">
      <c r="A1" s="97" t="s">
        <v>44</v>
      </c>
      <c r="B1" s="97"/>
      <c r="C1" s="97"/>
      <c r="D1" s="97"/>
      <c r="E1" s="97"/>
      <c r="F1" s="97"/>
      <c r="G1" s="97"/>
      <c r="H1" s="97"/>
      <c r="I1" s="97"/>
      <c r="J1" s="97"/>
      <c r="K1" s="97"/>
    </row>
    <row r="2" spans="1:11" ht="18" x14ac:dyDescent="0.35">
      <c r="A2" s="101" t="s">
        <v>196</v>
      </c>
      <c r="B2" s="101"/>
      <c r="C2" s="101"/>
      <c r="D2" s="101"/>
      <c r="E2" s="101"/>
      <c r="F2" s="101"/>
      <c r="G2" s="101"/>
      <c r="H2" s="101"/>
      <c r="I2" s="101"/>
      <c r="J2" s="101"/>
      <c r="K2" s="101"/>
    </row>
    <row r="3" spans="1:11" x14ac:dyDescent="0.3">
      <c r="A3" s="6" t="s">
        <v>45</v>
      </c>
      <c r="B3" s="6" t="s">
        <v>72</v>
      </c>
      <c r="C3" s="6" t="s">
        <v>174</v>
      </c>
      <c r="D3" s="6" t="s">
        <v>175</v>
      </c>
      <c r="E3" s="6" t="s">
        <v>176</v>
      </c>
      <c r="F3" s="6" t="s">
        <v>177</v>
      </c>
      <c r="G3" s="6" t="s">
        <v>178</v>
      </c>
      <c r="H3" s="6" t="s">
        <v>179</v>
      </c>
      <c r="I3" s="6" t="s">
        <v>180</v>
      </c>
      <c r="J3" s="6" t="s">
        <v>181</v>
      </c>
      <c r="K3" s="6" t="s">
        <v>94</v>
      </c>
    </row>
    <row r="4" spans="1:11" x14ac:dyDescent="0.3">
      <c r="A4" s="16">
        <v>2019</v>
      </c>
      <c r="B4" s="33" t="s">
        <v>77</v>
      </c>
      <c r="C4" s="80">
        <v>118</v>
      </c>
      <c r="D4" s="80">
        <v>588</v>
      </c>
      <c r="E4" s="80" t="s">
        <v>198</v>
      </c>
      <c r="F4" s="80">
        <v>1444</v>
      </c>
      <c r="G4" s="80">
        <v>444</v>
      </c>
      <c r="H4" s="80">
        <v>258</v>
      </c>
      <c r="I4" s="80">
        <v>1423</v>
      </c>
      <c r="J4" s="20">
        <v>534</v>
      </c>
      <c r="K4" s="39">
        <v>21085</v>
      </c>
    </row>
    <row r="5" spans="1:11" x14ac:dyDescent="0.3">
      <c r="A5" s="16">
        <v>2019</v>
      </c>
      <c r="B5" s="33" t="s">
        <v>78</v>
      </c>
      <c r="C5" s="80">
        <v>101</v>
      </c>
      <c r="D5" s="80">
        <v>706</v>
      </c>
      <c r="E5" s="80" t="s">
        <v>198</v>
      </c>
      <c r="F5" s="80">
        <v>1303</v>
      </c>
      <c r="G5" s="80">
        <v>349</v>
      </c>
      <c r="H5" s="80">
        <v>413</v>
      </c>
      <c r="I5" s="80">
        <v>1968</v>
      </c>
      <c r="J5" s="20">
        <v>677</v>
      </c>
      <c r="K5" s="39"/>
    </row>
    <row r="6" spans="1:11" x14ac:dyDescent="0.3">
      <c r="A6" s="16">
        <v>2019</v>
      </c>
      <c r="B6" s="33" t="s">
        <v>79</v>
      </c>
      <c r="C6" s="80">
        <v>291</v>
      </c>
      <c r="D6" s="80">
        <v>775</v>
      </c>
      <c r="E6" s="80">
        <v>0</v>
      </c>
      <c r="F6" s="80">
        <v>1278</v>
      </c>
      <c r="G6" s="80">
        <v>653</v>
      </c>
      <c r="H6" s="80">
        <v>404</v>
      </c>
      <c r="I6" s="80">
        <v>1391</v>
      </c>
      <c r="J6" s="20">
        <v>553</v>
      </c>
      <c r="K6" s="39"/>
    </row>
    <row r="7" spans="1:11" x14ac:dyDescent="0.3">
      <c r="A7" s="16">
        <v>2019</v>
      </c>
      <c r="B7" s="33" t="s">
        <v>80</v>
      </c>
      <c r="C7" s="80">
        <v>263</v>
      </c>
      <c r="D7" s="80">
        <v>698</v>
      </c>
      <c r="E7" s="80" t="s">
        <v>198</v>
      </c>
      <c r="F7" s="80">
        <v>1120</v>
      </c>
      <c r="G7" s="80">
        <v>659</v>
      </c>
      <c r="H7" s="80">
        <v>297</v>
      </c>
      <c r="I7" s="80">
        <v>1801</v>
      </c>
      <c r="J7" s="20">
        <v>560</v>
      </c>
      <c r="K7" s="39"/>
    </row>
    <row r="8" spans="1:11" x14ac:dyDescent="0.3">
      <c r="A8" s="16">
        <v>2020</v>
      </c>
      <c r="B8" s="33" t="s">
        <v>77</v>
      </c>
      <c r="C8" s="80">
        <v>297</v>
      </c>
      <c r="D8" s="80">
        <v>617</v>
      </c>
      <c r="E8" s="80" t="s">
        <v>198</v>
      </c>
      <c r="F8" s="80">
        <v>1103</v>
      </c>
      <c r="G8" s="80">
        <v>653</v>
      </c>
      <c r="H8" s="80">
        <v>253</v>
      </c>
      <c r="I8" s="80">
        <v>1761</v>
      </c>
      <c r="J8" s="20">
        <v>528</v>
      </c>
      <c r="K8" s="39">
        <v>32576</v>
      </c>
    </row>
    <row r="9" spans="1:11" x14ac:dyDescent="0.3">
      <c r="A9" s="16">
        <v>2020</v>
      </c>
      <c r="B9" s="33" t="s">
        <v>78</v>
      </c>
      <c r="C9" s="80">
        <v>367</v>
      </c>
      <c r="D9" s="80">
        <v>788</v>
      </c>
      <c r="E9" s="80" t="s">
        <v>198</v>
      </c>
      <c r="F9" s="80">
        <v>1392</v>
      </c>
      <c r="G9" s="80">
        <v>1212</v>
      </c>
      <c r="H9" s="80">
        <v>268</v>
      </c>
      <c r="I9" s="80">
        <v>2893</v>
      </c>
      <c r="J9" s="20">
        <v>805</v>
      </c>
      <c r="K9" s="39"/>
    </row>
    <row r="10" spans="1:11" x14ac:dyDescent="0.3">
      <c r="A10" s="16">
        <v>2020</v>
      </c>
      <c r="B10" s="33" t="s">
        <v>79</v>
      </c>
      <c r="C10" s="80">
        <v>363</v>
      </c>
      <c r="D10" s="80">
        <v>835</v>
      </c>
      <c r="E10" s="80" t="s">
        <v>198</v>
      </c>
      <c r="F10" s="80">
        <v>1610</v>
      </c>
      <c r="G10" s="80">
        <v>1680</v>
      </c>
      <c r="H10" s="80">
        <v>345</v>
      </c>
      <c r="I10" s="80">
        <v>4199</v>
      </c>
      <c r="J10" s="20">
        <v>790</v>
      </c>
      <c r="K10" s="39"/>
    </row>
    <row r="11" spans="1:11" x14ac:dyDescent="0.3">
      <c r="A11" s="16">
        <v>2020</v>
      </c>
      <c r="B11" s="33" t="s">
        <v>80</v>
      </c>
      <c r="C11" s="80">
        <v>324</v>
      </c>
      <c r="D11" s="80">
        <v>947</v>
      </c>
      <c r="E11" s="80" t="s">
        <v>198</v>
      </c>
      <c r="F11" s="80">
        <v>1477</v>
      </c>
      <c r="G11" s="80">
        <v>716</v>
      </c>
      <c r="H11" s="80">
        <v>219</v>
      </c>
      <c r="I11" s="80">
        <v>5156</v>
      </c>
      <c r="J11" s="20">
        <v>952</v>
      </c>
      <c r="K11" s="39"/>
    </row>
    <row r="12" spans="1:11" x14ac:dyDescent="0.3">
      <c r="A12" s="16">
        <v>2021</v>
      </c>
      <c r="B12" s="33" t="s">
        <v>77</v>
      </c>
      <c r="C12" s="80">
        <v>203</v>
      </c>
      <c r="D12" s="80">
        <v>735</v>
      </c>
      <c r="E12" s="80" t="s">
        <v>198</v>
      </c>
      <c r="F12" s="80">
        <v>1345</v>
      </c>
      <c r="G12" s="80">
        <v>1001</v>
      </c>
      <c r="H12" s="80">
        <v>192</v>
      </c>
      <c r="I12" s="80">
        <v>5621</v>
      </c>
      <c r="J12" s="20">
        <v>655</v>
      </c>
      <c r="K12" s="39">
        <v>59815</v>
      </c>
    </row>
    <row r="13" spans="1:11" x14ac:dyDescent="0.3">
      <c r="A13" s="16">
        <v>2021</v>
      </c>
      <c r="B13" s="33" t="s">
        <v>78</v>
      </c>
      <c r="C13" s="80">
        <v>298</v>
      </c>
      <c r="D13" s="80">
        <v>922</v>
      </c>
      <c r="E13" s="80" t="s">
        <v>198</v>
      </c>
      <c r="F13" s="80">
        <v>1915</v>
      </c>
      <c r="G13" s="80">
        <v>1308</v>
      </c>
      <c r="H13" s="80">
        <v>301</v>
      </c>
      <c r="I13" s="80">
        <v>8159</v>
      </c>
      <c r="J13" s="20">
        <v>1043</v>
      </c>
      <c r="K13" s="39"/>
    </row>
    <row r="14" spans="1:11" x14ac:dyDescent="0.3">
      <c r="A14" s="16">
        <v>2021</v>
      </c>
      <c r="B14" s="33" t="s">
        <v>79</v>
      </c>
      <c r="C14" s="80">
        <v>254</v>
      </c>
      <c r="D14" s="80">
        <v>913</v>
      </c>
      <c r="E14" s="80">
        <v>81</v>
      </c>
      <c r="F14" s="80">
        <v>2246</v>
      </c>
      <c r="G14" s="80">
        <v>1507</v>
      </c>
      <c r="H14" s="80">
        <v>415</v>
      </c>
      <c r="I14" s="80">
        <v>10756</v>
      </c>
      <c r="J14" s="20">
        <v>1099</v>
      </c>
      <c r="K14" s="39"/>
    </row>
    <row r="15" spans="1:11" x14ac:dyDescent="0.3">
      <c r="A15" s="16">
        <v>2021</v>
      </c>
      <c r="B15" s="33" t="s">
        <v>80</v>
      </c>
      <c r="C15" s="80">
        <v>440</v>
      </c>
      <c r="D15" s="80">
        <v>912</v>
      </c>
      <c r="E15" s="80">
        <v>43</v>
      </c>
      <c r="F15" s="80">
        <v>2246</v>
      </c>
      <c r="G15" s="80">
        <v>933</v>
      </c>
      <c r="H15" s="80">
        <v>429</v>
      </c>
      <c r="I15" s="80">
        <v>12706</v>
      </c>
      <c r="J15" s="20">
        <v>1127</v>
      </c>
      <c r="K15" s="39"/>
    </row>
    <row r="16" spans="1:11" x14ac:dyDescent="0.3">
      <c r="A16" s="16">
        <v>2022</v>
      </c>
      <c r="B16" s="33" t="s">
        <v>77</v>
      </c>
      <c r="C16" s="80">
        <v>385</v>
      </c>
      <c r="D16" s="80">
        <v>712</v>
      </c>
      <c r="E16" s="80">
        <v>50</v>
      </c>
      <c r="F16" s="80">
        <v>1794</v>
      </c>
      <c r="G16" s="80">
        <v>608</v>
      </c>
      <c r="H16" s="80">
        <v>420</v>
      </c>
      <c r="I16" s="80">
        <v>11892</v>
      </c>
      <c r="J16" s="20">
        <v>916</v>
      </c>
      <c r="K16" s="39">
        <v>86127</v>
      </c>
    </row>
    <row r="17" spans="1:12" x14ac:dyDescent="0.3">
      <c r="A17" s="16">
        <v>2022</v>
      </c>
      <c r="B17" s="33" t="s">
        <v>78</v>
      </c>
      <c r="C17" s="80">
        <v>419</v>
      </c>
      <c r="D17" s="80">
        <v>1384</v>
      </c>
      <c r="E17" s="80">
        <v>48</v>
      </c>
      <c r="F17" s="80">
        <v>2146</v>
      </c>
      <c r="G17" s="80">
        <v>1146</v>
      </c>
      <c r="H17" s="80">
        <v>566</v>
      </c>
      <c r="I17" s="80">
        <v>11901</v>
      </c>
      <c r="J17" s="20">
        <v>1232</v>
      </c>
      <c r="K17" s="39"/>
    </row>
    <row r="18" spans="1:12" x14ac:dyDescent="0.3">
      <c r="A18" s="16">
        <v>2022</v>
      </c>
      <c r="B18" s="33" t="s">
        <v>79</v>
      </c>
      <c r="C18" s="80">
        <v>581</v>
      </c>
      <c r="D18" s="80">
        <v>4609</v>
      </c>
      <c r="E18" s="80">
        <v>27</v>
      </c>
      <c r="F18" s="80">
        <v>2229</v>
      </c>
      <c r="G18" s="80">
        <v>1165</v>
      </c>
      <c r="H18" s="80">
        <v>555</v>
      </c>
      <c r="I18" s="80">
        <v>12514</v>
      </c>
      <c r="J18" s="20">
        <v>1457</v>
      </c>
      <c r="K18" s="39"/>
    </row>
    <row r="19" spans="1:12" x14ac:dyDescent="0.3">
      <c r="A19" s="16">
        <v>2022</v>
      </c>
      <c r="B19" s="33" t="s">
        <v>80</v>
      </c>
      <c r="C19" s="80">
        <v>550</v>
      </c>
      <c r="D19" s="80">
        <v>8771</v>
      </c>
      <c r="E19" s="80">
        <v>100</v>
      </c>
      <c r="F19" s="80">
        <v>2066</v>
      </c>
      <c r="G19" s="80">
        <v>837</v>
      </c>
      <c r="H19" s="80">
        <v>517</v>
      </c>
      <c r="I19" s="80">
        <v>12902</v>
      </c>
      <c r="J19" s="20">
        <v>1628</v>
      </c>
      <c r="K19" s="39"/>
    </row>
    <row r="20" spans="1:12" x14ac:dyDescent="0.3">
      <c r="A20" s="16">
        <v>2023</v>
      </c>
      <c r="B20" s="33" t="s">
        <v>77</v>
      </c>
      <c r="C20" s="80">
        <v>405</v>
      </c>
      <c r="D20" s="80">
        <v>9698</v>
      </c>
      <c r="E20" s="80">
        <v>67</v>
      </c>
      <c r="F20" s="80">
        <v>1972</v>
      </c>
      <c r="G20" s="80">
        <v>998</v>
      </c>
      <c r="H20" s="80">
        <v>366</v>
      </c>
      <c r="I20" s="80">
        <v>8882</v>
      </c>
      <c r="J20" s="20">
        <v>1375</v>
      </c>
      <c r="K20" s="39">
        <v>23763</v>
      </c>
    </row>
    <row r="21" spans="1:12" x14ac:dyDescent="0.3">
      <c r="L21" s="76"/>
    </row>
    <row r="25" spans="1:12" x14ac:dyDescent="0.3">
      <c r="B25" s="28"/>
    </row>
    <row r="29" spans="1:12" x14ac:dyDescent="0.3">
      <c r="B29" s="28"/>
    </row>
  </sheetData>
  <mergeCells count="2">
    <mergeCell ref="A1:K1"/>
    <mergeCell ref="A2:K2"/>
  </mergeCells>
  <phoneticPr fontId="6" type="noConversion"/>
  <hyperlinks>
    <hyperlink ref="A1" location="Contents!A1" display="Back to contents" xr:uid="{A3F86320-88AC-432F-8736-505D16E17F6F}"/>
  </hyperlinks>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4793-141A-4CFC-B5B4-0D584DE4A9DB}">
  <sheetPr codeName="Sheet28"/>
  <dimension ref="A1:G20"/>
  <sheetViews>
    <sheetView showGridLines="0" zoomScaleNormal="100" workbookViewId="0">
      <selection sqref="A1:F1"/>
    </sheetView>
  </sheetViews>
  <sheetFormatPr defaultColWidth="8.5546875" defaultRowHeight="14.4" x14ac:dyDescent="0.3"/>
  <cols>
    <col min="1" max="1" width="10.44140625" customWidth="1"/>
    <col min="2" max="2" width="9" customWidth="1"/>
    <col min="3" max="3" width="21.33203125" bestFit="1" customWidth="1"/>
    <col min="4" max="4" width="32.88671875" bestFit="1" customWidth="1"/>
    <col min="5" max="5" width="19.88671875" bestFit="1" customWidth="1"/>
    <col min="6" max="6" width="20.5546875" bestFit="1" customWidth="1"/>
    <col min="7" max="7" width="17.5546875" bestFit="1" customWidth="1"/>
    <col min="8" max="8" width="16" customWidth="1"/>
    <col min="11" max="11" width="10.5546875" bestFit="1" customWidth="1"/>
  </cols>
  <sheetData>
    <row r="1" spans="1:7" x14ac:dyDescent="0.3">
      <c r="A1" s="97" t="s">
        <v>44</v>
      </c>
      <c r="B1" s="97"/>
      <c r="C1" s="97"/>
      <c r="D1" s="97"/>
      <c r="E1" s="97"/>
      <c r="F1" s="97"/>
    </row>
    <row r="2" spans="1:7" ht="18" x14ac:dyDescent="0.35">
      <c r="A2" s="101" t="s">
        <v>199</v>
      </c>
      <c r="B2" s="101"/>
      <c r="C2" s="101"/>
      <c r="D2" s="101"/>
      <c r="E2" s="101"/>
      <c r="F2" s="101"/>
    </row>
    <row r="3" spans="1:7" x14ac:dyDescent="0.3">
      <c r="A3" s="3" t="s">
        <v>53</v>
      </c>
      <c r="B3" s="3" t="s">
        <v>164</v>
      </c>
      <c r="C3" s="3" t="s">
        <v>165</v>
      </c>
      <c r="D3" s="3" t="s">
        <v>166</v>
      </c>
      <c r="E3" s="75" t="s">
        <v>167</v>
      </c>
      <c r="F3" s="3" t="s">
        <v>168</v>
      </c>
    </row>
    <row r="4" spans="1:7" x14ac:dyDescent="0.3">
      <c r="A4" s="38" t="s">
        <v>57</v>
      </c>
      <c r="B4" s="34">
        <v>1</v>
      </c>
      <c r="C4" s="20">
        <v>616388</v>
      </c>
      <c r="D4" s="20">
        <v>661538</v>
      </c>
      <c r="E4" s="40">
        <v>6.8250047616312301E-2</v>
      </c>
      <c r="F4" s="79" t="e">
        <f>NA()</f>
        <v>#N/A</v>
      </c>
      <c r="G4" s="28"/>
    </row>
    <row r="5" spans="1:7" x14ac:dyDescent="0.3">
      <c r="A5" s="38" t="s">
        <v>57</v>
      </c>
      <c r="B5" s="34">
        <v>2</v>
      </c>
      <c r="C5" s="20">
        <v>554696</v>
      </c>
      <c r="D5" s="20">
        <v>661538</v>
      </c>
      <c r="E5" s="40">
        <v>0.114877754565875</v>
      </c>
      <c r="F5" s="79" t="e">
        <f>NA()</f>
        <v>#N/A</v>
      </c>
    </row>
    <row r="6" spans="1:7" x14ac:dyDescent="0.3">
      <c r="A6" s="38" t="s">
        <v>57</v>
      </c>
      <c r="B6" s="34">
        <v>3</v>
      </c>
      <c r="C6" s="20">
        <v>724334</v>
      </c>
      <c r="D6" s="20">
        <v>661538</v>
      </c>
      <c r="E6" s="40">
        <v>4.4943752286338803E-2</v>
      </c>
      <c r="F6" s="79" t="e">
        <f>NA()</f>
        <v>#N/A</v>
      </c>
    </row>
    <row r="7" spans="1:7" x14ac:dyDescent="0.3">
      <c r="A7" s="38" t="s">
        <v>57</v>
      </c>
      <c r="B7" s="34">
        <v>4</v>
      </c>
      <c r="C7" s="20">
        <v>667067</v>
      </c>
      <c r="D7" s="20">
        <v>661538</v>
      </c>
      <c r="E7" s="40">
        <v>3.1618365082580299E-2</v>
      </c>
      <c r="F7" s="79" t="e">
        <f>NA()</f>
        <v>#N/A</v>
      </c>
    </row>
    <row r="8" spans="1:7" ht="14.85" customHeight="1" x14ac:dyDescent="0.3">
      <c r="A8" s="38" t="s">
        <v>58</v>
      </c>
      <c r="B8" s="34">
        <v>5</v>
      </c>
      <c r="C8" s="20">
        <v>698385</v>
      </c>
      <c r="D8" s="20">
        <v>661538</v>
      </c>
      <c r="E8" s="40">
        <v>1.4154893596437399E-2</v>
      </c>
      <c r="F8" s="79" t="e">
        <f>NA()</f>
        <v>#N/A</v>
      </c>
    </row>
    <row r="9" spans="1:7" x14ac:dyDescent="0.3">
      <c r="A9" s="38" t="s">
        <v>58</v>
      </c>
      <c r="B9" s="34">
        <v>6</v>
      </c>
      <c r="C9" s="20">
        <v>695586</v>
      </c>
      <c r="D9" s="20">
        <v>661538</v>
      </c>
      <c r="E9" s="40">
        <v>-3.21775418292927E-3</v>
      </c>
      <c r="F9" s="77">
        <v>-3.21775418292927E-3</v>
      </c>
    </row>
    <row r="10" spans="1:7" x14ac:dyDescent="0.3">
      <c r="A10" s="38" t="s">
        <v>58</v>
      </c>
      <c r="B10" s="34">
        <v>7</v>
      </c>
      <c r="C10" s="20">
        <v>759685</v>
      </c>
      <c r="D10" s="20">
        <v>661538</v>
      </c>
      <c r="E10" s="78" t="e">
        <f>NA()</f>
        <v>#N/A</v>
      </c>
      <c r="F10" s="77">
        <v>1.84364746566767E-2</v>
      </c>
    </row>
    <row r="11" spans="1:7" x14ac:dyDescent="0.3">
      <c r="A11" s="38" t="s">
        <v>58</v>
      </c>
      <c r="B11" s="34">
        <v>8</v>
      </c>
      <c r="C11" s="20">
        <v>743769</v>
      </c>
      <c r="D11" s="20">
        <v>661538</v>
      </c>
      <c r="E11" s="78" t="e">
        <f>NA()</f>
        <v>#N/A</v>
      </c>
      <c r="F11" s="77">
        <v>3.1669760467274703E-2</v>
      </c>
    </row>
    <row r="12" spans="1:7" x14ac:dyDescent="0.3">
      <c r="A12" s="38" t="s">
        <v>59</v>
      </c>
      <c r="B12" s="34">
        <v>9</v>
      </c>
      <c r="C12" s="20">
        <v>701672</v>
      </c>
      <c r="D12" s="20">
        <v>661538</v>
      </c>
      <c r="E12" s="78" t="e">
        <f>NA()</f>
        <v>#N/A</v>
      </c>
      <c r="F12" s="77">
        <v>3.48917556092352E-2</v>
      </c>
    </row>
    <row r="13" spans="1:7" x14ac:dyDescent="0.3">
      <c r="A13" s="38" t="s">
        <v>59</v>
      </c>
      <c r="B13" s="34">
        <v>10</v>
      </c>
      <c r="C13" s="20">
        <v>914963</v>
      </c>
      <c r="D13" s="20">
        <v>661538</v>
      </c>
      <c r="E13" s="78" t="e">
        <f>NA()</f>
        <v>#N/A</v>
      </c>
      <c r="F13" s="77">
        <v>6.9711037007700205E-2</v>
      </c>
    </row>
    <row r="14" spans="1:7" x14ac:dyDescent="0.3">
      <c r="A14" s="38" t="s">
        <v>59</v>
      </c>
      <c r="B14" s="34">
        <v>11</v>
      </c>
      <c r="C14" s="20">
        <v>736252</v>
      </c>
      <c r="D14" s="20">
        <v>661538</v>
      </c>
      <c r="E14" s="78" t="e">
        <f>NA()</f>
        <v>#N/A</v>
      </c>
      <c r="F14" s="77">
        <v>7.36409287558277E-2</v>
      </c>
    </row>
    <row r="15" spans="1:7" x14ac:dyDescent="0.3">
      <c r="A15" s="38" t="s">
        <v>59</v>
      </c>
      <c r="B15" s="34">
        <v>12</v>
      </c>
      <c r="C15" s="20">
        <v>705083</v>
      </c>
      <c r="D15" s="20">
        <v>661538</v>
      </c>
      <c r="E15" s="78" t="e">
        <f>NA()</f>
        <v>#N/A</v>
      </c>
      <c r="F15" s="77">
        <v>7.2989508287253799E-2</v>
      </c>
    </row>
    <row r="16" spans="1:7" x14ac:dyDescent="0.3">
      <c r="A16" s="38" t="s">
        <v>59</v>
      </c>
      <c r="B16" s="34">
        <v>13</v>
      </c>
      <c r="C16" s="20">
        <v>675053</v>
      </c>
      <c r="D16" s="20">
        <v>661538</v>
      </c>
      <c r="E16" s="78" t="e">
        <f>NA()</f>
        <v>#N/A</v>
      </c>
      <c r="F16" s="77">
        <v>6.8946443451007103E-2</v>
      </c>
    </row>
    <row r="18" spans="1:1" ht="14.85" customHeight="1" x14ac:dyDescent="0.3">
      <c r="A18" t="s">
        <v>169</v>
      </c>
    </row>
    <row r="19" spans="1:1" x14ac:dyDescent="0.3">
      <c r="A19" t="s">
        <v>170</v>
      </c>
    </row>
    <row r="20" spans="1:1" x14ac:dyDescent="0.3">
      <c r="A20" t="s">
        <v>171</v>
      </c>
    </row>
  </sheetData>
  <mergeCells count="2">
    <mergeCell ref="A1:F1"/>
    <mergeCell ref="A2:F2"/>
  </mergeCells>
  <phoneticPr fontId="6" type="noConversion"/>
  <hyperlinks>
    <hyperlink ref="A1" location="Contents!A1" display="Back to contents" xr:uid="{B7260736-078E-4D75-BF91-8A8609A1726F}"/>
  </hyperlinks>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3DA4-FA05-44C5-87FB-2305E844DFF6}">
  <sheetPr codeName="Sheet29"/>
  <dimension ref="A1:E44"/>
  <sheetViews>
    <sheetView showGridLines="0" zoomScaleNormal="100" workbookViewId="0">
      <selection sqref="A1:E1"/>
    </sheetView>
  </sheetViews>
  <sheetFormatPr defaultColWidth="8.5546875" defaultRowHeight="14.4" x14ac:dyDescent="0.3"/>
  <cols>
    <col min="2" max="2" width="9" bestFit="1" customWidth="1"/>
    <col min="3" max="3" width="16.44140625" bestFit="1" customWidth="1"/>
    <col min="4" max="4" width="23.44140625" bestFit="1" customWidth="1"/>
    <col min="5" max="5" width="27.109375" customWidth="1"/>
  </cols>
  <sheetData>
    <row r="1" spans="1:5" x14ac:dyDescent="0.3">
      <c r="A1" s="97" t="s">
        <v>44</v>
      </c>
      <c r="B1" s="97"/>
      <c r="C1" s="97"/>
      <c r="D1" s="97"/>
      <c r="E1" s="97"/>
    </row>
    <row r="2" spans="1:5" ht="18" x14ac:dyDescent="0.3">
      <c r="A2" s="98" t="s">
        <v>220</v>
      </c>
      <c r="B2" s="98"/>
      <c r="C2" s="98"/>
      <c r="D2" s="98"/>
      <c r="E2" s="98"/>
    </row>
    <row r="3" spans="1:5" x14ac:dyDescent="0.3">
      <c r="A3" s="6" t="s">
        <v>45</v>
      </c>
      <c r="B3" s="6" t="s">
        <v>53</v>
      </c>
      <c r="C3" s="6" t="s">
        <v>147</v>
      </c>
      <c r="D3" s="6" t="s">
        <v>54</v>
      </c>
      <c r="E3" s="6" t="s">
        <v>148</v>
      </c>
    </row>
    <row r="4" spans="1:5" x14ac:dyDescent="0.3">
      <c r="A4" s="16">
        <v>2020</v>
      </c>
      <c r="B4" s="34" t="s">
        <v>57</v>
      </c>
      <c r="C4" s="20">
        <v>7575993</v>
      </c>
      <c r="D4" s="20">
        <v>993</v>
      </c>
      <c r="E4" s="15">
        <v>113443832</v>
      </c>
    </row>
    <row r="5" spans="1:5" x14ac:dyDescent="0.3">
      <c r="A5" s="16">
        <v>2020</v>
      </c>
      <c r="B5" s="34" t="s">
        <v>58</v>
      </c>
      <c r="C5" s="20">
        <v>8843300</v>
      </c>
      <c r="D5" s="20">
        <v>1010</v>
      </c>
      <c r="E5" s="15"/>
    </row>
    <row r="6" spans="1:5" x14ac:dyDescent="0.3">
      <c r="A6" s="16">
        <v>2020</v>
      </c>
      <c r="B6" s="34" t="s">
        <v>59</v>
      </c>
      <c r="C6" s="20">
        <v>7334068</v>
      </c>
      <c r="D6" s="20">
        <v>1044</v>
      </c>
      <c r="E6" s="15"/>
    </row>
    <row r="7" spans="1:5" x14ac:dyDescent="0.3">
      <c r="A7" s="16">
        <v>2020</v>
      </c>
      <c r="B7" s="34" t="s">
        <v>60</v>
      </c>
      <c r="C7" s="20">
        <v>13975556</v>
      </c>
      <c r="D7" s="20">
        <v>1053</v>
      </c>
      <c r="E7" s="15"/>
    </row>
    <row r="8" spans="1:5" x14ac:dyDescent="0.3">
      <c r="A8" s="16">
        <v>2020</v>
      </c>
      <c r="B8" s="34" t="s">
        <v>61</v>
      </c>
      <c r="C8" s="20">
        <v>5520985</v>
      </c>
      <c r="D8" s="20">
        <v>870</v>
      </c>
      <c r="E8" s="15"/>
    </row>
    <row r="9" spans="1:5" x14ac:dyDescent="0.3">
      <c r="A9" s="16">
        <v>2020</v>
      </c>
      <c r="B9" s="34" t="s">
        <v>62</v>
      </c>
      <c r="C9" s="20">
        <v>7155686</v>
      </c>
      <c r="D9" s="20">
        <v>913</v>
      </c>
      <c r="E9" s="15"/>
    </row>
    <row r="10" spans="1:5" x14ac:dyDescent="0.3">
      <c r="A10" s="16">
        <v>2020</v>
      </c>
      <c r="B10" s="34" t="s">
        <v>63</v>
      </c>
      <c r="C10" s="20">
        <v>15283956</v>
      </c>
      <c r="D10" s="20">
        <v>1239</v>
      </c>
      <c r="E10" s="15"/>
    </row>
    <row r="11" spans="1:5" x14ac:dyDescent="0.3">
      <c r="A11" s="16">
        <v>2020</v>
      </c>
      <c r="B11" s="34" t="s">
        <v>64</v>
      </c>
      <c r="C11" s="20">
        <v>7594703</v>
      </c>
      <c r="D11" s="20">
        <v>1021</v>
      </c>
      <c r="E11" s="15"/>
    </row>
    <row r="12" spans="1:5" x14ac:dyDescent="0.3">
      <c r="A12" s="16">
        <v>2020</v>
      </c>
      <c r="B12" s="34" t="s">
        <v>65</v>
      </c>
      <c r="C12" s="20">
        <v>8498478</v>
      </c>
      <c r="D12" s="20">
        <v>1103</v>
      </c>
      <c r="E12" s="15"/>
    </row>
    <row r="13" spans="1:5" x14ac:dyDescent="0.3">
      <c r="A13" s="16">
        <v>2020</v>
      </c>
      <c r="B13" s="34" t="s">
        <v>66</v>
      </c>
      <c r="C13" s="20">
        <v>14697248</v>
      </c>
      <c r="D13" s="20">
        <v>1289</v>
      </c>
      <c r="E13" s="15"/>
    </row>
    <row r="14" spans="1:5" x14ac:dyDescent="0.3">
      <c r="A14" s="16">
        <v>2020</v>
      </c>
      <c r="B14" s="34" t="s">
        <v>67</v>
      </c>
      <c r="C14" s="20">
        <v>7715062</v>
      </c>
      <c r="D14" s="20">
        <v>1061</v>
      </c>
      <c r="E14" s="15"/>
    </row>
    <row r="15" spans="1:5" x14ac:dyDescent="0.3">
      <c r="A15" s="16">
        <v>2020</v>
      </c>
      <c r="B15" s="34" t="s">
        <v>68</v>
      </c>
      <c r="C15" s="20">
        <v>9248797</v>
      </c>
      <c r="D15" s="20">
        <v>1150</v>
      </c>
      <c r="E15" s="15"/>
    </row>
    <row r="16" spans="1:5" x14ac:dyDescent="0.3">
      <c r="A16" s="16">
        <v>2021</v>
      </c>
      <c r="B16" s="34" t="s">
        <v>57</v>
      </c>
      <c r="C16" s="20">
        <v>9476056</v>
      </c>
      <c r="D16" s="20">
        <v>1153</v>
      </c>
      <c r="E16" s="15">
        <v>127998975</v>
      </c>
    </row>
    <row r="17" spans="1:5" x14ac:dyDescent="0.3">
      <c r="A17" s="16">
        <v>2021</v>
      </c>
      <c r="B17" s="34" t="s">
        <v>58</v>
      </c>
      <c r="C17" s="20">
        <v>13124791</v>
      </c>
      <c r="D17" s="20">
        <v>1325</v>
      </c>
      <c r="E17" s="15"/>
    </row>
    <row r="18" spans="1:5" x14ac:dyDescent="0.3">
      <c r="A18" s="16">
        <v>2021</v>
      </c>
      <c r="B18" s="34" t="s">
        <v>59</v>
      </c>
      <c r="C18" s="20">
        <v>10970946</v>
      </c>
      <c r="D18" s="20">
        <v>1305</v>
      </c>
      <c r="E18" s="15"/>
    </row>
    <row r="19" spans="1:5" x14ac:dyDescent="0.3">
      <c r="A19" s="16">
        <v>2021</v>
      </c>
      <c r="B19" s="34" t="s">
        <v>60</v>
      </c>
      <c r="C19" s="20">
        <v>19994439</v>
      </c>
      <c r="D19" s="20">
        <v>1319</v>
      </c>
      <c r="E19" s="15"/>
    </row>
    <row r="20" spans="1:5" x14ac:dyDescent="0.3">
      <c r="A20" s="16">
        <v>2021</v>
      </c>
      <c r="B20" s="34" t="s">
        <v>61</v>
      </c>
      <c r="C20" s="20">
        <v>7351922</v>
      </c>
      <c r="D20" s="20">
        <v>1052</v>
      </c>
      <c r="E20" s="15"/>
    </row>
    <row r="21" spans="1:5" x14ac:dyDescent="0.3">
      <c r="A21" s="16">
        <v>2021</v>
      </c>
      <c r="B21" s="34" t="s">
        <v>62</v>
      </c>
      <c r="C21" s="20">
        <v>9254955</v>
      </c>
      <c r="D21" s="20">
        <v>1157</v>
      </c>
      <c r="E21" s="15"/>
    </row>
    <row r="22" spans="1:5" x14ac:dyDescent="0.3">
      <c r="A22" s="16">
        <v>2021</v>
      </c>
      <c r="B22" s="34" t="s">
        <v>63</v>
      </c>
      <c r="C22" s="20">
        <v>13840301</v>
      </c>
      <c r="D22" s="20">
        <v>1245</v>
      </c>
      <c r="E22" s="15"/>
    </row>
    <row r="23" spans="1:5" x14ac:dyDescent="0.3">
      <c r="A23" s="16">
        <v>2021</v>
      </c>
      <c r="B23" s="34" t="s">
        <v>64</v>
      </c>
      <c r="C23" s="20">
        <v>6752906</v>
      </c>
      <c r="D23" s="20">
        <v>986</v>
      </c>
      <c r="E23" s="15"/>
    </row>
    <row r="24" spans="1:5" x14ac:dyDescent="0.3">
      <c r="A24" s="16">
        <v>2021</v>
      </c>
      <c r="B24" s="34" t="s">
        <v>65</v>
      </c>
      <c r="C24" s="20">
        <v>8606851</v>
      </c>
      <c r="D24" s="20">
        <v>1043</v>
      </c>
      <c r="E24" s="15"/>
    </row>
    <row r="25" spans="1:5" x14ac:dyDescent="0.3">
      <c r="A25" s="16">
        <v>2021</v>
      </c>
      <c r="B25" s="34" t="s">
        <v>66</v>
      </c>
      <c r="C25" s="20">
        <v>13701933</v>
      </c>
      <c r="D25" s="20">
        <v>1279</v>
      </c>
      <c r="E25" s="15"/>
    </row>
    <row r="26" spans="1:5" x14ac:dyDescent="0.3">
      <c r="A26" s="16">
        <v>2021</v>
      </c>
      <c r="B26" s="34" t="s">
        <v>67</v>
      </c>
      <c r="C26" s="20">
        <v>6497663</v>
      </c>
      <c r="D26" s="20">
        <v>1041</v>
      </c>
      <c r="E26" s="15"/>
    </row>
    <row r="27" spans="1:5" x14ac:dyDescent="0.3">
      <c r="A27" s="16">
        <v>2021</v>
      </c>
      <c r="B27" s="34" t="s">
        <v>68</v>
      </c>
      <c r="C27" s="20">
        <v>8426212</v>
      </c>
      <c r="D27" s="20">
        <v>969</v>
      </c>
      <c r="E27" s="15"/>
    </row>
    <row r="28" spans="1:5" x14ac:dyDescent="0.3">
      <c r="A28" s="16">
        <v>2022</v>
      </c>
      <c r="B28" s="34" t="s">
        <v>57</v>
      </c>
      <c r="C28" s="20">
        <v>7266758</v>
      </c>
      <c r="D28" s="20">
        <v>1107</v>
      </c>
      <c r="E28" s="15">
        <v>78336098</v>
      </c>
    </row>
    <row r="29" spans="1:5" x14ac:dyDescent="0.3">
      <c r="A29" s="16">
        <v>2022</v>
      </c>
      <c r="B29" s="34" t="s">
        <v>58</v>
      </c>
      <c r="C29" s="20">
        <v>10484189</v>
      </c>
      <c r="D29" s="20">
        <v>1162</v>
      </c>
      <c r="E29" s="15"/>
    </row>
    <row r="30" spans="1:5" x14ac:dyDescent="0.3">
      <c r="A30" s="16">
        <v>2022</v>
      </c>
      <c r="B30" s="34" t="s">
        <v>59</v>
      </c>
      <c r="C30" s="20">
        <v>6271780</v>
      </c>
      <c r="D30" s="20">
        <v>1138</v>
      </c>
      <c r="E30" s="15"/>
    </row>
    <row r="31" spans="1:5" x14ac:dyDescent="0.3">
      <c r="A31" s="16">
        <v>2022</v>
      </c>
      <c r="B31" s="34" t="s">
        <v>60</v>
      </c>
      <c r="C31" s="20">
        <v>12082070</v>
      </c>
      <c r="D31" s="20">
        <v>982</v>
      </c>
      <c r="E31" s="15"/>
    </row>
    <row r="32" spans="1:5" x14ac:dyDescent="0.3">
      <c r="A32" s="16">
        <v>2022</v>
      </c>
      <c r="B32" s="34" t="s">
        <v>61</v>
      </c>
      <c r="C32" s="20">
        <v>3791819</v>
      </c>
      <c r="D32" s="20">
        <v>843</v>
      </c>
      <c r="E32" s="15"/>
    </row>
    <row r="33" spans="1:5" x14ac:dyDescent="0.3">
      <c r="A33" s="16">
        <v>2022</v>
      </c>
      <c r="B33" s="34" t="s">
        <v>62</v>
      </c>
      <c r="C33" s="20">
        <v>4135523</v>
      </c>
      <c r="D33" s="20">
        <v>857</v>
      </c>
      <c r="E33" s="15"/>
    </row>
    <row r="34" spans="1:5" x14ac:dyDescent="0.3">
      <c r="A34" s="16">
        <v>2022</v>
      </c>
      <c r="B34" s="34" t="s">
        <v>63</v>
      </c>
      <c r="C34" s="20">
        <v>8812937</v>
      </c>
      <c r="D34" s="20">
        <v>916</v>
      </c>
      <c r="E34" s="15"/>
    </row>
    <row r="35" spans="1:5" x14ac:dyDescent="0.3">
      <c r="A35" s="16">
        <v>2022</v>
      </c>
      <c r="B35" s="34" t="s">
        <v>64</v>
      </c>
      <c r="C35" s="20">
        <v>3939429</v>
      </c>
      <c r="D35" s="20">
        <v>840</v>
      </c>
      <c r="E35" s="15"/>
    </row>
    <row r="36" spans="1:5" x14ac:dyDescent="0.3">
      <c r="A36" s="16">
        <v>2022</v>
      </c>
      <c r="B36" s="34" t="s">
        <v>65</v>
      </c>
      <c r="C36" s="20">
        <v>3992412</v>
      </c>
      <c r="D36" s="20">
        <v>823</v>
      </c>
      <c r="E36" s="15"/>
    </row>
    <row r="37" spans="1:5" x14ac:dyDescent="0.3">
      <c r="A37" s="16">
        <v>2022</v>
      </c>
      <c r="B37" s="34" t="s">
        <v>66</v>
      </c>
      <c r="C37" s="20">
        <v>9185332</v>
      </c>
      <c r="D37" s="20">
        <v>890</v>
      </c>
      <c r="E37" s="15"/>
    </row>
    <row r="38" spans="1:5" x14ac:dyDescent="0.3">
      <c r="A38" s="16">
        <v>2022</v>
      </c>
      <c r="B38" s="34" t="s">
        <v>67</v>
      </c>
      <c r="C38" s="20">
        <v>3828353</v>
      </c>
      <c r="D38" s="20">
        <v>843</v>
      </c>
      <c r="E38" s="15"/>
    </row>
    <row r="39" spans="1:5" x14ac:dyDescent="0.3">
      <c r="A39" s="16">
        <v>2022</v>
      </c>
      <c r="B39" s="34" t="s">
        <v>68</v>
      </c>
      <c r="C39" s="20">
        <v>4545496</v>
      </c>
      <c r="D39" s="20">
        <v>786</v>
      </c>
      <c r="E39" s="15"/>
    </row>
    <row r="40" spans="1:5" x14ac:dyDescent="0.3">
      <c r="A40" s="16">
        <v>2023</v>
      </c>
      <c r="B40" s="34" t="s">
        <v>57</v>
      </c>
      <c r="C40" s="20">
        <v>3758046</v>
      </c>
      <c r="D40" s="20">
        <v>739</v>
      </c>
      <c r="E40" s="65">
        <f>SUM(C40:C42)</f>
        <v>13329848</v>
      </c>
    </row>
    <row r="41" spans="1:5" x14ac:dyDescent="0.3">
      <c r="A41" s="16">
        <v>2023</v>
      </c>
      <c r="B41" s="34" t="s">
        <v>58</v>
      </c>
      <c r="C41" s="20">
        <v>6439216</v>
      </c>
      <c r="D41" s="20">
        <v>778</v>
      </c>
      <c r="E41" s="65"/>
    </row>
    <row r="42" spans="1:5" x14ac:dyDescent="0.3">
      <c r="A42" s="16">
        <v>2023</v>
      </c>
      <c r="B42" s="34" t="s">
        <v>59</v>
      </c>
      <c r="C42" s="20">
        <v>3132586</v>
      </c>
      <c r="D42" s="20">
        <v>769</v>
      </c>
      <c r="E42" s="65"/>
    </row>
    <row r="44" spans="1:5" x14ac:dyDescent="0.3">
      <c r="A44" t="s">
        <v>149</v>
      </c>
    </row>
  </sheetData>
  <mergeCells count="2">
    <mergeCell ref="A1:E1"/>
    <mergeCell ref="A2:E2"/>
  </mergeCells>
  <hyperlinks>
    <hyperlink ref="A1" location="Contents!A1" display="Back to contents" xr:uid="{12E8F290-28FC-47A6-B574-14FBB775B3E9}"/>
  </hyperlink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4046-1CE7-48ED-8745-982C8B51276E}">
  <sheetPr codeName="Sheet30"/>
  <dimension ref="A1:D29"/>
  <sheetViews>
    <sheetView showGridLines="0" zoomScaleNormal="100" workbookViewId="0">
      <selection sqref="A1:D1"/>
    </sheetView>
  </sheetViews>
  <sheetFormatPr defaultColWidth="8.5546875" defaultRowHeight="14.4" x14ac:dyDescent="0.3"/>
  <cols>
    <col min="1" max="1" width="14.6640625" customWidth="1"/>
    <col min="2" max="2" width="16.109375" customWidth="1"/>
    <col min="3" max="3" width="19.5546875" customWidth="1"/>
    <col min="4" max="4" width="20.33203125" customWidth="1"/>
  </cols>
  <sheetData>
    <row r="1" spans="1:4" x14ac:dyDescent="0.3">
      <c r="A1" s="97" t="s">
        <v>44</v>
      </c>
      <c r="B1" s="97"/>
      <c r="C1" s="97"/>
      <c r="D1" s="97"/>
    </row>
    <row r="2" spans="1:4" ht="18" x14ac:dyDescent="0.35">
      <c r="A2" s="101" t="s">
        <v>200</v>
      </c>
      <c r="B2" s="101"/>
      <c r="C2" s="101"/>
      <c r="D2" s="101"/>
    </row>
    <row r="3" spans="1:4" x14ac:dyDescent="0.3">
      <c r="A3" s="6" t="s">
        <v>45</v>
      </c>
      <c r="B3" s="6" t="s">
        <v>72</v>
      </c>
      <c r="C3" s="6" t="s">
        <v>172</v>
      </c>
      <c r="D3" s="6" t="s">
        <v>94</v>
      </c>
    </row>
    <row r="4" spans="1:4" x14ac:dyDescent="0.3">
      <c r="A4" s="16">
        <v>2019</v>
      </c>
      <c r="B4" s="33" t="s">
        <v>77</v>
      </c>
      <c r="C4" s="20">
        <v>8651927</v>
      </c>
      <c r="D4" s="39">
        <v>35798974</v>
      </c>
    </row>
    <row r="5" spans="1:4" x14ac:dyDescent="0.3">
      <c r="A5" s="16">
        <v>2019</v>
      </c>
      <c r="B5" s="33" t="s">
        <v>78</v>
      </c>
      <c r="C5" s="20">
        <v>8401570</v>
      </c>
      <c r="D5" s="39"/>
    </row>
    <row r="6" spans="1:4" x14ac:dyDescent="0.3">
      <c r="A6" s="16">
        <v>2019</v>
      </c>
      <c r="B6" s="33" t="s">
        <v>79</v>
      </c>
      <c r="C6" s="20">
        <v>8837916</v>
      </c>
      <c r="D6" s="39"/>
    </row>
    <row r="7" spans="1:4" x14ac:dyDescent="0.3">
      <c r="A7" s="16">
        <v>2019</v>
      </c>
      <c r="B7" s="33" t="s">
        <v>80</v>
      </c>
      <c r="C7" s="20">
        <v>9907561</v>
      </c>
      <c r="D7" s="39"/>
    </row>
    <row r="8" spans="1:4" x14ac:dyDescent="0.3">
      <c r="A8" s="16">
        <v>2020</v>
      </c>
      <c r="B8" s="33" t="s">
        <v>77</v>
      </c>
      <c r="C8" s="20">
        <v>10351465</v>
      </c>
      <c r="D8" s="39">
        <v>45987952</v>
      </c>
    </row>
    <row r="9" spans="1:4" x14ac:dyDescent="0.3">
      <c r="A9" s="16">
        <v>2020</v>
      </c>
      <c r="B9" s="33" t="s">
        <v>78</v>
      </c>
      <c r="C9" s="20">
        <v>11170680</v>
      </c>
      <c r="D9" s="39"/>
    </row>
    <row r="10" spans="1:4" x14ac:dyDescent="0.3">
      <c r="A10" s="16">
        <v>2020</v>
      </c>
      <c r="B10" s="33" t="s">
        <v>79</v>
      </c>
      <c r="C10" s="20">
        <v>12056954</v>
      </c>
      <c r="D10" s="39"/>
    </row>
    <row r="11" spans="1:4" x14ac:dyDescent="0.3">
      <c r="A11" s="16">
        <v>2020</v>
      </c>
      <c r="B11" s="33" t="s">
        <v>80</v>
      </c>
      <c r="C11" s="20">
        <v>12408853</v>
      </c>
      <c r="D11" s="39"/>
    </row>
    <row r="12" spans="1:4" x14ac:dyDescent="0.3">
      <c r="A12" s="16">
        <v>2021</v>
      </c>
      <c r="B12" s="33" t="s">
        <v>77</v>
      </c>
      <c r="C12" s="20">
        <v>12864839</v>
      </c>
      <c r="D12" s="39">
        <v>47031470</v>
      </c>
    </row>
    <row r="13" spans="1:4" x14ac:dyDescent="0.3">
      <c r="A13" s="16">
        <v>2021</v>
      </c>
      <c r="B13" s="33" t="s">
        <v>78</v>
      </c>
      <c r="C13" s="20">
        <v>11713534</v>
      </c>
      <c r="D13" s="39"/>
    </row>
    <row r="14" spans="1:4" x14ac:dyDescent="0.3">
      <c r="A14" s="16">
        <v>2021</v>
      </c>
      <c r="B14" s="33" t="s">
        <v>79</v>
      </c>
      <c r="C14" s="20">
        <v>11310762</v>
      </c>
      <c r="D14" s="39"/>
    </row>
    <row r="15" spans="1:4" x14ac:dyDescent="0.3">
      <c r="A15" s="16">
        <v>2021</v>
      </c>
      <c r="B15" s="33" t="s">
        <v>80</v>
      </c>
      <c r="C15" s="20">
        <v>11142335</v>
      </c>
      <c r="D15" s="39"/>
    </row>
    <row r="16" spans="1:4" x14ac:dyDescent="0.3">
      <c r="A16" s="16">
        <v>2022</v>
      </c>
      <c r="B16" s="33" t="s">
        <v>77</v>
      </c>
      <c r="C16" s="20">
        <v>9234046</v>
      </c>
      <c r="D16" s="39">
        <v>38034779</v>
      </c>
    </row>
    <row r="17" spans="1:4" x14ac:dyDescent="0.3">
      <c r="A17" s="16">
        <v>2022</v>
      </c>
      <c r="B17" s="33" t="s">
        <v>78</v>
      </c>
      <c r="C17" s="20">
        <v>8169461</v>
      </c>
      <c r="D17" s="39"/>
    </row>
    <row r="18" spans="1:4" x14ac:dyDescent="0.3">
      <c r="A18" s="16">
        <v>2022</v>
      </c>
      <c r="B18" s="33" t="s">
        <v>79</v>
      </c>
      <c r="C18" s="20">
        <v>9712277</v>
      </c>
      <c r="D18" s="39"/>
    </row>
    <row r="19" spans="1:4" x14ac:dyDescent="0.3">
      <c r="A19" s="16">
        <v>2022</v>
      </c>
      <c r="B19" s="33" t="s">
        <v>80</v>
      </c>
      <c r="C19" s="20">
        <v>10918995</v>
      </c>
      <c r="D19" s="39"/>
    </row>
    <row r="20" spans="1:4" x14ac:dyDescent="0.3">
      <c r="A20" s="16">
        <v>2023</v>
      </c>
      <c r="B20" s="33" t="s">
        <v>77</v>
      </c>
      <c r="C20" s="20">
        <v>9192933</v>
      </c>
      <c r="D20" s="39">
        <v>9192933</v>
      </c>
    </row>
    <row r="22" spans="1:4" x14ac:dyDescent="0.3">
      <c r="A22" t="s">
        <v>173</v>
      </c>
    </row>
    <row r="25" spans="1:4" x14ac:dyDescent="0.3">
      <c r="B25" s="28"/>
    </row>
    <row r="29" spans="1:4" x14ac:dyDescent="0.3">
      <c r="B29" s="28"/>
    </row>
  </sheetData>
  <mergeCells count="2">
    <mergeCell ref="A1:D1"/>
    <mergeCell ref="A2:D2"/>
  </mergeCells>
  <hyperlinks>
    <hyperlink ref="A1" location="Contents!A1" display="Back to contents" xr:uid="{B1E793AF-A425-4F58-B86B-F554DDDF8DB1}"/>
  </hyperlink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A91E-60B3-4CA2-A7FA-A7BDEB4726C7}">
  <sheetPr codeName="Sheet16"/>
  <dimension ref="A1:P43"/>
  <sheetViews>
    <sheetView showGridLines="0" workbookViewId="0"/>
  </sheetViews>
  <sheetFormatPr defaultColWidth="8.5546875" defaultRowHeight="14.4" x14ac:dyDescent="0.3"/>
  <cols>
    <col min="15" max="15" width="10.5546875" customWidth="1"/>
  </cols>
  <sheetData>
    <row r="1" spans="1:16" x14ac:dyDescent="0.3">
      <c r="A1" s="10" t="s">
        <v>44</v>
      </c>
    </row>
    <row r="2" spans="1:16" ht="18" x14ac:dyDescent="0.3">
      <c r="A2" s="11" t="s">
        <v>223</v>
      </c>
    </row>
    <row r="3" spans="1:16" x14ac:dyDescent="0.3">
      <c r="A3" t="s">
        <v>188</v>
      </c>
      <c r="N3" s="35"/>
      <c r="O3" s="37"/>
    </row>
    <row r="4" spans="1:16" x14ac:dyDescent="0.3">
      <c r="N4" s="35"/>
      <c r="O4" s="37"/>
    </row>
    <row r="5" spans="1:16" x14ac:dyDescent="0.3">
      <c r="O5" s="37"/>
    </row>
    <row r="6" spans="1:16" x14ac:dyDescent="0.3">
      <c r="O6" s="37"/>
    </row>
    <row r="7" spans="1:16" x14ac:dyDescent="0.3">
      <c r="O7" s="37"/>
    </row>
    <row r="8" spans="1:16" x14ac:dyDescent="0.3">
      <c r="O8" s="35"/>
      <c r="P8" s="36"/>
    </row>
    <row r="9" spans="1:16" x14ac:dyDescent="0.3">
      <c r="O9" s="35"/>
      <c r="P9" s="36"/>
    </row>
    <row r="10" spans="1:16" x14ac:dyDescent="0.3">
      <c r="P10" s="36"/>
    </row>
    <row r="11" spans="1:16" x14ac:dyDescent="0.3">
      <c r="P11" s="36"/>
    </row>
    <row r="12" spans="1:16" x14ac:dyDescent="0.3">
      <c r="P12" s="36"/>
    </row>
    <row r="13" spans="1:16" x14ac:dyDescent="0.3">
      <c r="P13" s="36"/>
    </row>
    <row r="14" spans="1:16" x14ac:dyDescent="0.3">
      <c r="O14" s="35"/>
      <c r="P14" s="36"/>
    </row>
    <row r="15" spans="1:16" x14ac:dyDescent="0.3">
      <c r="O15" s="35"/>
      <c r="P15" s="36"/>
    </row>
    <row r="16" spans="1:16" x14ac:dyDescent="0.3">
      <c r="O16" s="35"/>
      <c r="P16" s="36"/>
    </row>
    <row r="17" spans="2:16" x14ac:dyDescent="0.3">
      <c r="O17" s="35"/>
      <c r="P17" s="36"/>
    </row>
    <row r="18" spans="2:16" x14ac:dyDescent="0.3">
      <c r="O18" s="35"/>
      <c r="P18" s="36"/>
    </row>
    <row r="19" spans="2:16" x14ac:dyDescent="0.3">
      <c r="O19" s="35"/>
      <c r="P19" s="36"/>
    </row>
    <row r="20" spans="2:16" x14ac:dyDescent="0.3">
      <c r="O20" s="35"/>
      <c r="P20" s="36"/>
    </row>
    <row r="21" spans="2:16" x14ac:dyDescent="0.3">
      <c r="O21" s="35"/>
      <c r="P21" s="36"/>
    </row>
    <row r="22" spans="2:16" x14ac:dyDescent="0.3">
      <c r="O22" s="35"/>
      <c r="P22" s="36"/>
    </row>
    <row r="23" spans="2:16" x14ac:dyDescent="0.3">
      <c r="O23" s="35"/>
      <c r="P23" s="36"/>
    </row>
    <row r="24" spans="2:16" x14ac:dyDescent="0.3">
      <c r="O24" s="35"/>
      <c r="P24" s="36"/>
    </row>
    <row r="25" spans="2:16" x14ac:dyDescent="0.3">
      <c r="O25" s="35"/>
      <c r="P25" s="36"/>
    </row>
    <row r="26" spans="2:16" x14ac:dyDescent="0.3">
      <c r="O26" s="35"/>
      <c r="P26" s="36"/>
    </row>
    <row r="27" spans="2:16" x14ac:dyDescent="0.3">
      <c r="O27" s="35"/>
      <c r="P27" s="36"/>
    </row>
    <row r="28" spans="2:16" x14ac:dyDescent="0.3">
      <c r="O28" s="35"/>
      <c r="P28" s="36"/>
    </row>
    <row r="29" spans="2:16" x14ac:dyDescent="0.3">
      <c r="B29" s="35"/>
      <c r="C29" s="37"/>
      <c r="O29" s="35"/>
      <c r="P29" s="36"/>
    </row>
    <row r="30" spans="2:16" x14ac:dyDescent="0.3">
      <c r="B30" s="35"/>
      <c r="C30" s="37"/>
      <c r="O30" s="35"/>
      <c r="P30" s="36"/>
    </row>
    <row r="31" spans="2:16" x14ac:dyDescent="0.3">
      <c r="B31" s="35"/>
      <c r="C31" s="37"/>
      <c r="O31" s="35"/>
      <c r="P31" s="36"/>
    </row>
    <row r="32" spans="2:16" x14ac:dyDescent="0.3">
      <c r="B32" s="35"/>
      <c r="C32" s="37"/>
      <c r="O32" s="35"/>
      <c r="P32" s="36"/>
    </row>
    <row r="33" spans="2:3" x14ac:dyDescent="0.3">
      <c r="B33" s="35"/>
      <c r="C33" s="37"/>
    </row>
    <row r="34" spans="2:3" x14ac:dyDescent="0.3">
      <c r="B34" s="35"/>
      <c r="C34" s="37"/>
    </row>
    <row r="35" spans="2:3" x14ac:dyDescent="0.3">
      <c r="B35" s="35"/>
      <c r="C35" s="37"/>
    </row>
    <row r="36" spans="2:3" x14ac:dyDescent="0.3">
      <c r="B36" s="35"/>
      <c r="C36" s="37"/>
    </row>
    <row r="37" spans="2:3" x14ac:dyDescent="0.3">
      <c r="B37" s="35"/>
      <c r="C37" s="37"/>
    </row>
    <row r="38" spans="2:3" x14ac:dyDescent="0.3">
      <c r="B38" s="35"/>
      <c r="C38" s="37"/>
    </row>
    <row r="39" spans="2:3" x14ac:dyDescent="0.3">
      <c r="B39" s="35"/>
      <c r="C39" s="37"/>
    </row>
    <row r="40" spans="2:3" x14ac:dyDescent="0.3">
      <c r="B40" s="35"/>
      <c r="C40" s="37"/>
    </row>
    <row r="41" spans="2:3" x14ac:dyDescent="0.3">
      <c r="B41" s="35"/>
      <c r="C41" s="37"/>
    </row>
    <row r="42" spans="2:3" x14ac:dyDescent="0.3">
      <c r="B42" s="35"/>
      <c r="C42" s="37"/>
    </row>
    <row r="43" spans="2:3" x14ac:dyDescent="0.3">
      <c r="B43" s="35"/>
      <c r="C43" s="37"/>
    </row>
  </sheetData>
  <hyperlinks>
    <hyperlink ref="A1" location="Contents!A1" display="Back to contents" xr:uid="{29AEFB40-9660-4554-9DF5-668A55507FA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7B44-72A9-479E-A47B-3C0C411566EC}">
  <sheetPr codeName="Sheet2"/>
  <dimension ref="A1:C3"/>
  <sheetViews>
    <sheetView showGridLines="0" zoomScaleNormal="100" workbookViewId="0">
      <selection sqref="A1:C1"/>
    </sheetView>
  </sheetViews>
  <sheetFormatPr defaultColWidth="8.5546875" defaultRowHeight="11.4" x14ac:dyDescent="0.2"/>
  <cols>
    <col min="1" max="1" width="9.44140625" style="59" customWidth="1"/>
    <col min="2" max="2" width="13.44140625" style="59" bestFit="1" customWidth="1"/>
    <col min="3" max="3" width="51.88671875" style="59" bestFit="1" customWidth="1"/>
    <col min="4" max="16384" width="8.5546875" style="59"/>
  </cols>
  <sheetData>
    <row r="1" spans="1:3" ht="30" customHeight="1" x14ac:dyDescent="0.5">
      <c r="A1" s="94" t="s">
        <v>39</v>
      </c>
      <c r="B1" s="94"/>
      <c r="C1" s="94"/>
    </row>
    <row r="2" spans="1:3" ht="14.4" x14ac:dyDescent="0.3">
      <c r="A2" s="3" t="s">
        <v>40</v>
      </c>
      <c r="B2" s="3" t="s">
        <v>41</v>
      </c>
      <c r="C2" s="3" t="s">
        <v>42</v>
      </c>
    </row>
    <row r="3" spans="1:3" ht="14.4" x14ac:dyDescent="0.3">
      <c r="A3">
        <v>1</v>
      </c>
      <c r="B3" s="35">
        <v>45055</v>
      </c>
      <c r="C3" t="s">
        <v>43</v>
      </c>
    </row>
  </sheetData>
  <mergeCells count="1">
    <mergeCell ref="A1:C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D46B-F67A-4F29-BEDF-FC3489268999}">
  <sheetPr codeName="Sheet4"/>
  <dimension ref="A1:G31"/>
  <sheetViews>
    <sheetView showGridLines="0" zoomScaleNormal="100" workbookViewId="0"/>
  </sheetViews>
  <sheetFormatPr defaultColWidth="8.5546875" defaultRowHeight="14.4" x14ac:dyDescent="0.3"/>
  <cols>
    <col min="1" max="2" width="10.5546875" customWidth="1"/>
    <col min="3" max="4" width="10.5546875" bestFit="1" customWidth="1"/>
    <col min="5" max="5" width="23.5546875" bestFit="1" customWidth="1"/>
    <col min="6" max="7" width="17" bestFit="1" customWidth="1"/>
    <col min="8" max="8" width="10.44140625" bestFit="1" customWidth="1"/>
    <col min="9" max="9" width="9.44140625" bestFit="1" customWidth="1"/>
    <col min="10" max="10" width="11.44140625" bestFit="1" customWidth="1"/>
    <col min="11" max="13" width="10.5546875" bestFit="1" customWidth="1"/>
  </cols>
  <sheetData>
    <row r="1" spans="1:7" x14ac:dyDescent="0.3">
      <c r="A1" s="10" t="s">
        <v>44</v>
      </c>
    </row>
    <row r="2" spans="1:7" ht="18" x14ac:dyDescent="0.35">
      <c r="A2" s="25" t="s">
        <v>226</v>
      </c>
    </row>
    <row r="3" spans="1:7" x14ac:dyDescent="0.3">
      <c r="A3" s="95" t="s">
        <v>182</v>
      </c>
      <c r="B3" s="95"/>
      <c r="C3" s="95"/>
      <c r="D3" s="95"/>
      <c r="E3" s="95"/>
      <c r="F3" s="95"/>
      <c r="G3" s="95"/>
    </row>
    <row r="4" spans="1:7" x14ac:dyDescent="0.3">
      <c r="A4" s="95"/>
      <c r="B4" s="95"/>
      <c r="C4" s="95"/>
      <c r="D4" s="95"/>
      <c r="E4" s="95"/>
      <c r="F4" s="95"/>
      <c r="G4" s="95"/>
    </row>
    <row r="5" spans="1:7" x14ac:dyDescent="0.3">
      <c r="A5" s="95"/>
      <c r="B5" s="95"/>
      <c r="C5" s="95"/>
      <c r="D5" s="95"/>
      <c r="E5" s="95"/>
      <c r="F5" s="95"/>
      <c r="G5" s="95"/>
    </row>
    <row r="6" spans="1:7" x14ac:dyDescent="0.3">
      <c r="A6" s="95"/>
      <c r="B6" s="95"/>
      <c r="C6" s="95"/>
      <c r="D6" s="95"/>
      <c r="E6" s="95"/>
      <c r="F6" s="95"/>
      <c r="G6" s="95"/>
    </row>
    <row r="27" spans="1:7" ht="14.4" customHeight="1" x14ac:dyDescent="0.3"/>
    <row r="31" spans="1:7" x14ac:dyDescent="0.3">
      <c r="A31" s="13"/>
      <c r="B31" s="13"/>
      <c r="C31" s="13"/>
      <c r="D31" s="13"/>
      <c r="E31" s="13"/>
      <c r="F31" s="13"/>
      <c r="G31" s="13"/>
    </row>
  </sheetData>
  <mergeCells count="1">
    <mergeCell ref="A3:G6"/>
  </mergeCells>
  <hyperlinks>
    <hyperlink ref="A1" location="Contents!A1" display="Back to contents" xr:uid="{4BAE31F6-AF45-4CCF-AFDA-0CEEDE59F254}"/>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631D-2369-4F85-815D-3FE37220F249}">
  <sheetPr codeName="Sheet3"/>
  <dimension ref="A1:S31"/>
  <sheetViews>
    <sheetView showGridLines="0" zoomScaleNormal="100" workbookViewId="0">
      <selection sqref="A1:E1"/>
    </sheetView>
  </sheetViews>
  <sheetFormatPr defaultColWidth="8.5546875" defaultRowHeight="14.4" x14ac:dyDescent="0.3"/>
  <cols>
    <col min="1" max="1" width="24.5546875" customWidth="1"/>
    <col min="2" max="4" width="40.5546875" customWidth="1"/>
    <col min="5" max="5" width="19.88671875" bestFit="1" customWidth="1"/>
    <col min="6" max="7" width="10.44140625" customWidth="1"/>
    <col min="8" max="8" width="10.109375" customWidth="1"/>
    <col min="9" max="10" width="10.44140625" customWidth="1"/>
    <col min="11" max="11" width="10.109375" customWidth="1"/>
    <col min="12" max="14" width="10" customWidth="1"/>
    <col min="15" max="16" width="10.44140625" customWidth="1"/>
    <col min="17" max="17" width="10" customWidth="1"/>
    <col min="18" max="23" width="10.5546875" customWidth="1"/>
  </cols>
  <sheetData>
    <row r="1" spans="1:19" x14ac:dyDescent="0.3">
      <c r="A1" s="97" t="s">
        <v>44</v>
      </c>
      <c r="B1" s="97"/>
      <c r="C1" s="97"/>
      <c r="D1" s="97"/>
      <c r="E1" s="97"/>
    </row>
    <row r="2" spans="1:19" ht="18" x14ac:dyDescent="0.3">
      <c r="A2" s="98" t="s">
        <v>227</v>
      </c>
      <c r="B2" s="98"/>
      <c r="C2" s="98"/>
      <c r="D2" s="98"/>
      <c r="E2" s="98"/>
    </row>
    <row r="3" spans="1:19" s="54" customFormat="1" ht="28.8" x14ac:dyDescent="0.3">
      <c r="A3" s="52" t="s">
        <v>72</v>
      </c>
      <c r="B3" s="53" t="s">
        <v>100</v>
      </c>
      <c r="C3" s="53" t="s">
        <v>101</v>
      </c>
      <c r="D3" s="53" t="s">
        <v>102</v>
      </c>
      <c r="E3" s="53" t="s">
        <v>103</v>
      </c>
      <c r="F3"/>
      <c r="G3"/>
      <c r="H3"/>
      <c r="I3"/>
      <c r="J3"/>
      <c r="K3"/>
      <c r="L3"/>
      <c r="M3"/>
      <c r="N3"/>
      <c r="O3"/>
      <c r="P3"/>
      <c r="Q3"/>
      <c r="R3"/>
      <c r="S3"/>
    </row>
    <row r="4" spans="1:19" x14ac:dyDescent="0.3">
      <c r="A4" s="16" t="s">
        <v>104</v>
      </c>
      <c r="B4" s="55">
        <v>3.3</v>
      </c>
      <c r="C4" s="55">
        <v>0.7</v>
      </c>
      <c r="D4" s="55">
        <v>0.3</v>
      </c>
      <c r="E4" s="55">
        <v>4.3</v>
      </c>
    </row>
    <row r="5" spans="1:19" x14ac:dyDescent="0.3">
      <c r="A5" s="16" t="s">
        <v>105</v>
      </c>
      <c r="B5" s="55">
        <v>5.0999999999999996</v>
      </c>
      <c r="C5" s="55">
        <v>0.6</v>
      </c>
      <c r="D5" s="55">
        <v>0.5</v>
      </c>
      <c r="E5" s="55">
        <v>6.2</v>
      </c>
    </row>
    <row r="6" spans="1:19" x14ac:dyDescent="0.3">
      <c r="A6" s="16" t="s">
        <v>106</v>
      </c>
      <c r="B6" s="55">
        <v>3.9</v>
      </c>
      <c r="C6" s="55">
        <v>1</v>
      </c>
      <c r="D6" s="55">
        <v>0.5</v>
      </c>
      <c r="E6" s="55">
        <v>5.4</v>
      </c>
    </row>
    <row r="7" spans="1:19" x14ac:dyDescent="0.3">
      <c r="A7" s="16" t="s">
        <v>107</v>
      </c>
      <c r="B7" s="55">
        <v>4.4000000000000004</v>
      </c>
      <c r="C7" s="55">
        <v>1</v>
      </c>
      <c r="D7" s="55">
        <v>0.7</v>
      </c>
      <c r="E7" s="55">
        <v>6.1</v>
      </c>
    </row>
    <row r="8" spans="1:19" x14ac:dyDescent="0.3">
      <c r="A8" s="16" t="s">
        <v>108</v>
      </c>
      <c r="B8" s="55">
        <v>4.3</v>
      </c>
      <c r="C8" s="55">
        <v>1</v>
      </c>
      <c r="D8" s="55">
        <v>1</v>
      </c>
      <c r="E8" s="55">
        <v>6.3</v>
      </c>
    </row>
    <row r="9" spans="1:19" x14ac:dyDescent="0.3">
      <c r="A9" s="16" t="s">
        <v>109</v>
      </c>
      <c r="B9" s="55">
        <v>5.5</v>
      </c>
      <c r="C9" s="55">
        <v>1</v>
      </c>
      <c r="D9" s="55">
        <v>1</v>
      </c>
      <c r="E9" s="55">
        <v>7.5</v>
      </c>
    </row>
    <row r="10" spans="1:19" x14ac:dyDescent="0.3">
      <c r="A10" s="16" t="s">
        <v>110</v>
      </c>
      <c r="B10" s="55">
        <v>4.2</v>
      </c>
      <c r="C10" s="55">
        <v>1.3</v>
      </c>
      <c r="D10" s="55">
        <v>0.9</v>
      </c>
      <c r="E10" s="55">
        <v>6.4</v>
      </c>
    </row>
    <row r="11" spans="1:19" x14ac:dyDescent="0.3">
      <c r="A11" s="16" t="s">
        <v>111</v>
      </c>
      <c r="B11" s="55">
        <v>5.3</v>
      </c>
      <c r="C11" s="55">
        <v>1.5</v>
      </c>
      <c r="D11" s="55">
        <v>1</v>
      </c>
      <c r="E11" s="55">
        <v>7.9</v>
      </c>
    </row>
    <row r="12" spans="1:19" x14ac:dyDescent="0.3">
      <c r="A12" s="16" t="s">
        <v>112</v>
      </c>
      <c r="B12" s="55">
        <v>4.5</v>
      </c>
      <c r="C12" s="55">
        <v>1.8</v>
      </c>
      <c r="D12" s="55">
        <v>1.5</v>
      </c>
      <c r="E12" s="55">
        <v>7.8</v>
      </c>
    </row>
    <row r="13" spans="1:19" x14ac:dyDescent="0.3">
      <c r="A13" s="16" t="s">
        <v>113</v>
      </c>
      <c r="B13" s="55">
        <v>6.1</v>
      </c>
      <c r="C13" s="55">
        <v>1.9</v>
      </c>
      <c r="D13" s="55">
        <v>1.7</v>
      </c>
      <c r="E13" s="55">
        <v>9.6999999999999993</v>
      </c>
    </row>
    <row r="14" spans="1:19" x14ac:dyDescent="0.3">
      <c r="A14" s="16" t="s">
        <v>114</v>
      </c>
      <c r="B14" s="55">
        <v>6.4</v>
      </c>
      <c r="C14" s="55">
        <v>2.2000000000000002</v>
      </c>
      <c r="D14" s="55">
        <v>2.2999999999999998</v>
      </c>
      <c r="E14" s="55">
        <v>10.9</v>
      </c>
    </row>
    <row r="15" spans="1:19" x14ac:dyDescent="0.3">
      <c r="A15" s="16" t="s">
        <v>115</v>
      </c>
      <c r="B15" s="55">
        <v>6</v>
      </c>
      <c r="C15" s="55">
        <v>2.5</v>
      </c>
      <c r="D15" s="55">
        <v>3</v>
      </c>
      <c r="E15" s="55">
        <v>11.5</v>
      </c>
    </row>
    <row r="16" spans="1:19" x14ac:dyDescent="0.3">
      <c r="A16" s="16" t="s">
        <v>116</v>
      </c>
      <c r="B16" s="55">
        <v>6.9</v>
      </c>
      <c r="C16" s="55">
        <v>2.8</v>
      </c>
      <c r="D16" s="55">
        <v>3.2</v>
      </c>
      <c r="E16" s="55">
        <v>12.9</v>
      </c>
    </row>
    <row r="17" spans="1:5" x14ac:dyDescent="0.3">
      <c r="A17" s="16" t="s">
        <v>117</v>
      </c>
      <c r="B17" s="55">
        <v>8.8000000000000007</v>
      </c>
      <c r="C17" s="55">
        <v>4.3</v>
      </c>
      <c r="D17" s="55">
        <v>2.9</v>
      </c>
      <c r="E17" s="55">
        <v>16.100000000000001</v>
      </c>
    </row>
    <row r="18" spans="1:5" x14ac:dyDescent="0.3">
      <c r="A18" s="16" t="s">
        <v>118</v>
      </c>
      <c r="B18" s="55">
        <v>9.4</v>
      </c>
      <c r="C18" s="55">
        <v>5.6</v>
      </c>
      <c r="D18" s="55">
        <v>4.7</v>
      </c>
      <c r="E18" s="55">
        <v>19.7</v>
      </c>
    </row>
    <row r="19" spans="1:5" x14ac:dyDescent="0.3">
      <c r="A19" s="16" t="s">
        <v>119</v>
      </c>
      <c r="B19" s="55">
        <v>10</v>
      </c>
      <c r="C19" s="55">
        <v>7</v>
      </c>
      <c r="D19" s="55">
        <v>5.7</v>
      </c>
      <c r="E19" s="55">
        <v>22.7</v>
      </c>
    </row>
    <row r="20" spans="1:5" x14ac:dyDescent="0.3">
      <c r="A20" s="16" t="s">
        <v>120</v>
      </c>
      <c r="B20" s="55">
        <v>9</v>
      </c>
      <c r="C20" s="55">
        <v>8.3000000000000007</v>
      </c>
      <c r="D20" s="55">
        <v>6.5</v>
      </c>
      <c r="E20" s="55">
        <v>23.8</v>
      </c>
    </row>
    <row r="22" spans="1:5" x14ac:dyDescent="0.3">
      <c r="A22" s="3" t="s">
        <v>121</v>
      </c>
      <c r="B22" s="3" t="s">
        <v>122</v>
      </c>
      <c r="C22" s="3" t="s">
        <v>123</v>
      </c>
      <c r="D22" s="3" t="s">
        <v>124</v>
      </c>
    </row>
    <row r="23" spans="1:5" ht="115.2" x14ac:dyDescent="0.3">
      <c r="A23" s="56" t="s">
        <v>125</v>
      </c>
      <c r="B23" s="30" t="s">
        <v>126</v>
      </c>
      <c r="C23" s="30" t="s">
        <v>127</v>
      </c>
      <c r="D23" s="30" t="s">
        <v>128</v>
      </c>
    </row>
    <row r="24" spans="1:5" ht="28.8" x14ac:dyDescent="0.3">
      <c r="A24" s="57" t="s">
        <v>129</v>
      </c>
      <c r="B24" s="63">
        <v>9</v>
      </c>
      <c r="C24" s="63">
        <v>8.3000000000000007</v>
      </c>
      <c r="D24" s="63">
        <v>6.5</v>
      </c>
    </row>
    <row r="25" spans="1:5" x14ac:dyDescent="0.3">
      <c r="A25" s="16" t="s">
        <v>130</v>
      </c>
      <c r="B25">
        <v>206</v>
      </c>
      <c r="C25">
        <v>86</v>
      </c>
      <c r="D25">
        <v>29</v>
      </c>
    </row>
    <row r="26" spans="1:5" x14ac:dyDescent="0.3">
      <c r="A26" s="99"/>
      <c r="B26" s="99"/>
      <c r="C26" s="99"/>
      <c r="D26" s="99"/>
      <c r="E26" s="99"/>
    </row>
    <row r="27" spans="1:5" x14ac:dyDescent="0.3">
      <c r="A27" s="96" t="s">
        <v>131</v>
      </c>
      <c r="B27" s="96"/>
      <c r="C27" s="96"/>
      <c r="D27" s="96"/>
      <c r="E27" s="96"/>
    </row>
    <row r="28" spans="1:5" ht="15" customHeight="1" x14ac:dyDescent="0.3">
      <c r="A28" s="95" t="s">
        <v>132</v>
      </c>
      <c r="B28" s="95"/>
      <c r="C28" s="95"/>
      <c r="D28" s="95"/>
      <c r="E28" s="95"/>
    </row>
    <row r="29" spans="1:5" x14ac:dyDescent="0.3">
      <c r="A29" s="95"/>
      <c r="B29" s="95"/>
      <c r="C29" s="95"/>
      <c r="D29" s="95"/>
      <c r="E29" s="95"/>
    </row>
    <row r="30" spans="1:5" x14ac:dyDescent="0.3">
      <c r="A30" s="96" t="s">
        <v>133</v>
      </c>
      <c r="B30" s="96"/>
      <c r="C30" s="96"/>
      <c r="D30" s="96"/>
      <c r="E30" s="96"/>
    </row>
    <row r="31" spans="1:5" ht="15" customHeight="1" x14ac:dyDescent="0.3"/>
  </sheetData>
  <mergeCells count="6">
    <mergeCell ref="A30:E30"/>
    <mergeCell ref="A1:E1"/>
    <mergeCell ref="A2:E2"/>
    <mergeCell ref="A26:E26"/>
    <mergeCell ref="A27:E27"/>
    <mergeCell ref="A28:E29"/>
  </mergeCells>
  <phoneticPr fontId="6" type="noConversion"/>
  <hyperlinks>
    <hyperlink ref="A1" location="Contents!A1" display="Back to contents" xr:uid="{C909C35A-4761-414E-8374-F2CF36823766}"/>
  </hyperlinks>
  <pageMargins left="0.7" right="0.7" top="0.75" bottom="0.75" header="0.3" footer="0.3"/>
  <pageSetup paperSize="9" orientation="portrait"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CCBF-AE83-475D-B929-73C55875A335}">
  <sheetPr codeName="Sheet10"/>
  <dimension ref="A1:F54"/>
  <sheetViews>
    <sheetView showGridLines="0" zoomScaleNormal="100" workbookViewId="0">
      <selection sqref="A1:E1"/>
    </sheetView>
  </sheetViews>
  <sheetFormatPr defaultColWidth="8.5546875" defaultRowHeight="14.4" x14ac:dyDescent="0.3"/>
  <cols>
    <col min="1" max="1" width="8.109375" customWidth="1"/>
    <col min="2" max="2" width="9" bestFit="1" customWidth="1"/>
    <col min="3" max="3" width="24.88671875" style="33" bestFit="1" customWidth="1"/>
    <col min="4" max="4" width="19.5546875" customWidth="1"/>
    <col min="5" max="5" width="29.88671875" bestFit="1" customWidth="1"/>
    <col min="6" max="6" width="20.88671875" bestFit="1" customWidth="1"/>
    <col min="7" max="7" width="15.88671875" bestFit="1" customWidth="1"/>
    <col min="8" max="8" width="26.88671875" bestFit="1" customWidth="1"/>
  </cols>
  <sheetData>
    <row r="1" spans="1:5" x14ac:dyDescent="0.3">
      <c r="A1" s="97" t="s">
        <v>44</v>
      </c>
      <c r="B1" s="97"/>
      <c r="C1" s="97"/>
      <c r="D1" s="97"/>
      <c r="E1" s="97"/>
    </row>
    <row r="2" spans="1:5" ht="18" x14ac:dyDescent="0.3">
      <c r="A2" s="98" t="s">
        <v>228</v>
      </c>
      <c r="B2" s="98"/>
      <c r="C2" s="98"/>
      <c r="D2" s="98"/>
      <c r="E2" s="98"/>
    </row>
    <row r="3" spans="1:5" x14ac:dyDescent="0.3">
      <c r="A3" s="19" t="s">
        <v>45</v>
      </c>
      <c r="B3" s="19" t="s">
        <v>53</v>
      </c>
      <c r="C3" s="19" t="s">
        <v>54</v>
      </c>
      <c r="D3" s="19" t="s">
        <v>55</v>
      </c>
      <c r="E3" s="19" t="s">
        <v>56</v>
      </c>
    </row>
    <row r="4" spans="1:5" x14ac:dyDescent="0.3">
      <c r="A4" s="16">
        <v>2020</v>
      </c>
      <c r="B4" s="34" t="s">
        <v>57</v>
      </c>
      <c r="C4">
        <v>15</v>
      </c>
      <c r="D4" s="28">
        <v>208384</v>
      </c>
      <c r="E4" s="14">
        <v>3908781</v>
      </c>
    </row>
    <row r="5" spans="1:5" x14ac:dyDescent="0.3">
      <c r="A5" s="16">
        <v>2020</v>
      </c>
      <c r="B5" s="34" t="s">
        <v>58</v>
      </c>
      <c r="C5">
        <v>23</v>
      </c>
      <c r="D5" s="28">
        <v>518634</v>
      </c>
      <c r="E5" s="21"/>
    </row>
    <row r="6" spans="1:5" x14ac:dyDescent="0.3">
      <c r="A6" s="16">
        <v>2020</v>
      </c>
      <c r="B6" s="34" t="s">
        <v>59</v>
      </c>
      <c r="C6">
        <v>22</v>
      </c>
      <c r="D6" s="28">
        <v>258403</v>
      </c>
      <c r="E6" s="21"/>
    </row>
    <row r="7" spans="1:5" x14ac:dyDescent="0.3">
      <c r="A7" s="16">
        <v>2020</v>
      </c>
      <c r="B7" s="34" t="s">
        <v>60</v>
      </c>
      <c r="C7">
        <v>12</v>
      </c>
      <c r="D7" s="28">
        <v>115624</v>
      </c>
      <c r="E7" s="21"/>
    </row>
    <row r="8" spans="1:5" x14ac:dyDescent="0.3">
      <c r="A8" s="16">
        <v>2020</v>
      </c>
      <c r="B8" s="34" t="s">
        <v>61</v>
      </c>
      <c r="C8">
        <v>17</v>
      </c>
      <c r="D8" s="28">
        <v>281408</v>
      </c>
      <c r="E8" s="21"/>
    </row>
    <row r="9" spans="1:5" x14ac:dyDescent="0.3">
      <c r="A9" s="16">
        <v>2020</v>
      </c>
      <c r="B9" s="34" t="s">
        <v>62</v>
      </c>
      <c r="C9">
        <v>20</v>
      </c>
      <c r="D9" s="28">
        <v>176754</v>
      </c>
      <c r="E9" s="21"/>
    </row>
    <row r="10" spans="1:5" x14ac:dyDescent="0.3">
      <c r="A10" s="16">
        <v>2020</v>
      </c>
      <c r="B10" s="34" t="s">
        <v>63</v>
      </c>
      <c r="C10">
        <v>23</v>
      </c>
      <c r="D10" s="28">
        <v>191631</v>
      </c>
      <c r="E10" s="21"/>
    </row>
    <row r="11" spans="1:5" x14ac:dyDescent="0.3">
      <c r="A11" s="16">
        <v>2020</v>
      </c>
      <c r="B11" s="34" t="s">
        <v>64</v>
      </c>
      <c r="C11">
        <v>25</v>
      </c>
      <c r="D11" s="28">
        <v>330956</v>
      </c>
      <c r="E11" s="21"/>
    </row>
    <row r="12" spans="1:5" x14ac:dyDescent="0.3">
      <c r="A12" s="16">
        <v>2020</v>
      </c>
      <c r="B12" s="34" t="s">
        <v>65</v>
      </c>
      <c r="C12">
        <v>29</v>
      </c>
      <c r="D12" s="28">
        <v>600324</v>
      </c>
      <c r="E12" s="21"/>
    </row>
    <row r="13" spans="1:5" x14ac:dyDescent="0.3">
      <c r="A13" s="16">
        <v>2020</v>
      </c>
      <c r="B13" s="34" t="s">
        <v>66</v>
      </c>
      <c r="C13">
        <v>24</v>
      </c>
      <c r="D13" s="28">
        <v>542735</v>
      </c>
      <c r="E13" s="21"/>
    </row>
    <row r="14" spans="1:5" x14ac:dyDescent="0.3">
      <c r="A14" s="16">
        <v>2020</v>
      </c>
      <c r="B14" s="34" t="s">
        <v>67</v>
      </c>
      <c r="C14">
        <v>24</v>
      </c>
      <c r="D14" s="28">
        <v>276227</v>
      </c>
      <c r="E14" s="21"/>
    </row>
    <row r="15" spans="1:5" x14ac:dyDescent="0.3">
      <c r="A15" s="16">
        <v>2020</v>
      </c>
      <c r="B15" s="34" t="s">
        <v>68</v>
      </c>
      <c r="C15">
        <v>32</v>
      </c>
      <c r="D15" s="28">
        <v>407701</v>
      </c>
      <c r="E15" s="21"/>
    </row>
    <row r="16" spans="1:5" x14ac:dyDescent="0.3">
      <c r="A16" s="16">
        <v>2021</v>
      </c>
      <c r="B16" s="34" t="s">
        <v>57</v>
      </c>
      <c r="C16">
        <v>19</v>
      </c>
      <c r="D16" s="28">
        <v>359141</v>
      </c>
      <c r="E16" s="14">
        <v>7498816</v>
      </c>
    </row>
    <row r="17" spans="1:5" x14ac:dyDescent="0.3">
      <c r="A17" s="16">
        <v>2021</v>
      </c>
      <c r="B17" s="34" t="s">
        <v>58</v>
      </c>
      <c r="C17">
        <v>35</v>
      </c>
      <c r="D17" s="28">
        <v>668681</v>
      </c>
      <c r="E17" s="21"/>
    </row>
    <row r="18" spans="1:5" x14ac:dyDescent="0.3">
      <c r="A18" s="16">
        <v>2021</v>
      </c>
      <c r="B18" s="34" t="s">
        <v>59</v>
      </c>
      <c r="C18">
        <v>37</v>
      </c>
      <c r="D18" s="28">
        <v>413492</v>
      </c>
      <c r="E18" s="21"/>
    </row>
    <row r="19" spans="1:5" x14ac:dyDescent="0.3">
      <c r="A19" s="16">
        <v>2021</v>
      </c>
      <c r="B19" s="34" t="s">
        <v>60</v>
      </c>
      <c r="C19">
        <v>31</v>
      </c>
      <c r="D19" s="28">
        <v>284454</v>
      </c>
      <c r="E19" s="21"/>
    </row>
    <row r="20" spans="1:5" x14ac:dyDescent="0.3">
      <c r="A20" s="16">
        <v>2021</v>
      </c>
      <c r="B20" s="34" t="s">
        <v>61</v>
      </c>
      <c r="C20">
        <v>32</v>
      </c>
      <c r="D20" s="28">
        <v>364328</v>
      </c>
      <c r="E20" s="21"/>
    </row>
    <row r="21" spans="1:5" x14ac:dyDescent="0.3">
      <c r="A21" s="16">
        <v>2021</v>
      </c>
      <c r="B21" s="34" t="s">
        <v>62</v>
      </c>
      <c r="C21">
        <v>28</v>
      </c>
      <c r="D21" s="28">
        <v>410148</v>
      </c>
      <c r="E21" s="21"/>
    </row>
    <row r="22" spans="1:5" ht="14.85" customHeight="1" x14ac:dyDescent="0.3">
      <c r="A22" s="16">
        <v>2021</v>
      </c>
      <c r="B22" s="34" t="s">
        <v>63</v>
      </c>
      <c r="C22">
        <v>48</v>
      </c>
      <c r="D22" s="28">
        <v>836325</v>
      </c>
      <c r="E22" s="21"/>
    </row>
    <row r="23" spans="1:5" ht="14.85" customHeight="1" x14ac:dyDescent="0.3">
      <c r="A23" s="16">
        <v>2021</v>
      </c>
      <c r="B23" s="34" t="s">
        <v>64</v>
      </c>
      <c r="C23">
        <v>52</v>
      </c>
      <c r="D23" s="28">
        <v>544452</v>
      </c>
      <c r="E23" s="21"/>
    </row>
    <row r="24" spans="1:5" ht="14.85" customHeight="1" x14ac:dyDescent="0.3">
      <c r="A24" s="16">
        <v>2021</v>
      </c>
      <c r="B24" s="34" t="s">
        <v>65</v>
      </c>
      <c r="C24">
        <v>44</v>
      </c>
      <c r="D24" s="28">
        <v>669370</v>
      </c>
      <c r="E24" s="21"/>
    </row>
    <row r="25" spans="1:5" ht="14.85" customHeight="1" x14ac:dyDescent="0.3">
      <c r="A25" s="16">
        <v>2021</v>
      </c>
      <c r="B25" s="34" t="s">
        <v>66</v>
      </c>
      <c r="C25">
        <v>43</v>
      </c>
      <c r="D25" s="28">
        <v>885520</v>
      </c>
      <c r="E25" s="21"/>
    </row>
    <row r="26" spans="1:5" ht="14.85" customHeight="1" x14ac:dyDescent="0.3">
      <c r="A26" s="16">
        <v>2021</v>
      </c>
      <c r="B26" s="34" t="s">
        <v>67</v>
      </c>
      <c r="C26">
        <v>80</v>
      </c>
      <c r="D26" s="28">
        <v>1093655</v>
      </c>
      <c r="E26" s="21"/>
    </row>
    <row r="27" spans="1:5" ht="14.85" customHeight="1" x14ac:dyDescent="0.3">
      <c r="A27" s="16">
        <v>2021</v>
      </c>
      <c r="B27" s="34" t="s">
        <v>68</v>
      </c>
      <c r="C27">
        <v>75</v>
      </c>
      <c r="D27" s="28">
        <v>969250</v>
      </c>
      <c r="E27" s="21"/>
    </row>
    <row r="28" spans="1:5" ht="14.85" customHeight="1" x14ac:dyDescent="0.3">
      <c r="A28" s="16">
        <v>2022</v>
      </c>
      <c r="B28" s="34" t="s">
        <v>57</v>
      </c>
      <c r="C28">
        <v>37</v>
      </c>
      <c r="D28" s="28">
        <v>484231</v>
      </c>
      <c r="E28" s="14">
        <v>23281843</v>
      </c>
    </row>
    <row r="29" spans="1:5" ht="14.85" customHeight="1" x14ac:dyDescent="0.3">
      <c r="A29" s="16">
        <v>2022</v>
      </c>
      <c r="B29" s="34" t="s">
        <v>58</v>
      </c>
      <c r="C29">
        <v>86</v>
      </c>
      <c r="D29" s="28">
        <v>1825711</v>
      </c>
      <c r="E29" s="21"/>
    </row>
    <row r="30" spans="1:5" ht="14.85" customHeight="1" x14ac:dyDescent="0.3">
      <c r="A30" s="16">
        <v>2022</v>
      </c>
      <c r="B30" s="34" t="s">
        <v>59</v>
      </c>
      <c r="C30">
        <v>72</v>
      </c>
      <c r="D30" s="28">
        <v>935210</v>
      </c>
      <c r="E30" s="21"/>
    </row>
    <row r="31" spans="1:5" ht="14.85" customHeight="1" x14ac:dyDescent="0.3">
      <c r="A31" s="16">
        <v>2022</v>
      </c>
      <c r="B31" s="34" t="s">
        <v>60</v>
      </c>
      <c r="C31">
        <v>42</v>
      </c>
      <c r="D31" s="28">
        <v>870510</v>
      </c>
      <c r="E31" s="21"/>
    </row>
    <row r="32" spans="1:5" ht="14.85" customHeight="1" x14ac:dyDescent="0.3">
      <c r="A32" s="16">
        <v>2022</v>
      </c>
      <c r="B32" s="34" t="s">
        <v>61</v>
      </c>
      <c r="C32">
        <v>121</v>
      </c>
      <c r="D32" s="28">
        <v>1878612</v>
      </c>
      <c r="E32" s="21"/>
    </row>
    <row r="33" spans="1:6" ht="14.85" customHeight="1" x14ac:dyDescent="0.3">
      <c r="A33" s="16">
        <v>2022</v>
      </c>
      <c r="B33" s="34" t="s">
        <v>62</v>
      </c>
      <c r="C33">
        <v>123</v>
      </c>
      <c r="D33" s="28">
        <v>3186683</v>
      </c>
      <c r="E33" s="21"/>
    </row>
    <row r="34" spans="1:6" ht="14.85" customHeight="1" x14ac:dyDescent="0.3">
      <c r="A34" s="16">
        <v>2022</v>
      </c>
      <c r="B34" s="34" t="s">
        <v>63</v>
      </c>
      <c r="C34">
        <v>117</v>
      </c>
      <c r="D34" s="28">
        <v>2234846</v>
      </c>
      <c r="E34" s="21"/>
    </row>
    <row r="35" spans="1:6" ht="14.85" customHeight="1" x14ac:dyDescent="0.3">
      <c r="A35" s="16">
        <v>2022</v>
      </c>
      <c r="B35" s="34" t="s">
        <v>64</v>
      </c>
      <c r="C35">
        <v>116</v>
      </c>
      <c r="D35" s="28">
        <v>3182934</v>
      </c>
      <c r="E35" s="21"/>
    </row>
    <row r="36" spans="1:6" ht="14.85" customHeight="1" x14ac:dyDescent="0.3">
      <c r="A36" s="16">
        <v>2022</v>
      </c>
      <c r="B36" s="34" t="s">
        <v>65</v>
      </c>
      <c r="C36">
        <v>130</v>
      </c>
      <c r="D36" s="28">
        <v>2768075</v>
      </c>
      <c r="E36" s="21"/>
    </row>
    <row r="37" spans="1:6" ht="14.85" customHeight="1" x14ac:dyDescent="0.3">
      <c r="A37" s="16">
        <v>2022</v>
      </c>
      <c r="B37" s="34" t="s">
        <v>66</v>
      </c>
      <c r="C37">
        <v>111</v>
      </c>
      <c r="D37" s="28">
        <v>1762280</v>
      </c>
      <c r="E37" s="21"/>
    </row>
    <row r="38" spans="1:6" ht="14.85" customHeight="1" x14ac:dyDescent="0.3">
      <c r="A38" s="16">
        <v>2022</v>
      </c>
      <c r="B38" s="34" t="s">
        <v>67</v>
      </c>
      <c r="C38">
        <v>105</v>
      </c>
      <c r="D38" s="28">
        <v>1770640</v>
      </c>
      <c r="E38" s="21"/>
    </row>
    <row r="39" spans="1:6" ht="14.85" customHeight="1" x14ac:dyDescent="0.3">
      <c r="A39" s="16">
        <v>2022</v>
      </c>
      <c r="B39" s="34" t="s">
        <v>68</v>
      </c>
      <c r="C39">
        <v>129</v>
      </c>
      <c r="D39" s="28">
        <v>2382111</v>
      </c>
      <c r="E39" s="21"/>
    </row>
    <row r="40" spans="1:6" ht="17.25" customHeight="1" x14ac:dyDescent="0.3">
      <c r="A40" s="16">
        <v>2023</v>
      </c>
      <c r="B40" s="34" t="s">
        <v>57</v>
      </c>
      <c r="C40">
        <v>162</v>
      </c>
      <c r="D40" s="28">
        <v>4269664</v>
      </c>
      <c r="E40" s="64">
        <v>13027194</v>
      </c>
    </row>
    <row r="41" spans="1:6" ht="14.4" customHeight="1" x14ac:dyDescent="0.3">
      <c r="A41" s="16">
        <v>2023</v>
      </c>
      <c r="B41" s="34" t="s">
        <v>58</v>
      </c>
      <c r="C41">
        <v>175</v>
      </c>
      <c r="D41" s="28">
        <v>4821169</v>
      </c>
      <c r="E41" s="21"/>
    </row>
    <row r="42" spans="1:6" x14ac:dyDescent="0.3">
      <c r="A42" s="16">
        <v>2023</v>
      </c>
      <c r="B42" s="34" t="s">
        <v>59</v>
      </c>
      <c r="C42">
        <v>164</v>
      </c>
      <c r="D42" s="28">
        <v>3936361</v>
      </c>
      <c r="E42" s="21"/>
    </row>
    <row r="43" spans="1:6" x14ac:dyDescent="0.3">
      <c r="A43" s="1"/>
      <c r="B43" s="1"/>
      <c r="C43" s="1"/>
      <c r="D43" s="1"/>
      <c r="E43" s="1"/>
      <c r="F43" s="1"/>
    </row>
    <row r="44" spans="1:6" ht="15" customHeight="1" x14ac:dyDescent="0.3">
      <c r="A44" s="100" t="s">
        <v>69</v>
      </c>
      <c r="B44" s="100"/>
      <c r="C44" s="100"/>
      <c r="D44" s="100"/>
      <c r="E44" s="100"/>
    </row>
    <row r="45" spans="1:6" x14ac:dyDescent="0.3">
      <c r="A45" s="100"/>
      <c r="B45" s="100"/>
      <c r="C45" s="100"/>
      <c r="D45" s="100"/>
      <c r="E45" s="100"/>
    </row>
    <row r="46" spans="1:6" x14ac:dyDescent="0.3">
      <c r="A46" s="100"/>
      <c r="B46" s="100"/>
      <c r="C46" s="100"/>
      <c r="D46" s="100"/>
      <c r="E46" s="100"/>
    </row>
    <row r="47" spans="1:6" ht="15" customHeight="1" x14ac:dyDescent="0.3">
      <c r="A47" s="100"/>
      <c r="B47" s="100"/>
      <c r="C47" s="100"/>
      <c r="D47" s="100"/>
      <c r="E47" s="100"/>
    </row>
    <row r="48" spans="1:6" ht="24.75" customHeight="1" x14ac:dyDescent="0.3">
      <c r="A48" s="100"/>
      <c r="B48" s="100"/>
      <c r="C48" s="100"/>
      <c r="D48" s="100"/>
      <c r="E48" s="100"/>
    </row>
    <row r="49" spans="1:5" ht="15" customHeight="1" x14ac:dyDescent="0.3">
      <c r="A49" s="95" t="s">
        <v>70</v>
      </c>
      <c r="B49" s="95"/>
      <c r="C49" s="95"/>
      <c r="D49" s="95"/>
      <c r="E49" s="95"/>
    </row>
    <row r="50" spans="1:5" ht="15" customHeight="1" x14ac:dyDescent="0.3">
      <c r="A50" s="95"/>
      <c r="B50" s="95"/>
      <c r="C50" s="95"/>
      <c r="D50" s="95"/>
      <c r="E50" s="95"/>
    </row>
    <row r="51" spans="1:5" ht="15" customHeight="1" x14ac:dyDescent="0.3">
      <c r="A51" s="95"/>
      <c r="B51" s="95"/>
      <c r="C51" s="95"/>
      <c r="D51" s="95"/>
      <c r="E51" s="95"/>
    </row>
    <row r="52" spans="1:5" x14ac:dyDescent="0.3">
      <c r="A52" s="95"/>
      <c r="B52" s="95"/>
      <c r="C52" s="95"/>
      <c r="D52" s="95"/>
      <c r="E52" s="95"/>
    </row>
    <row r="53" spans="1:5" x14ac:dyDescent="0.3">
      <c r="A53" s="13"/>
      <c r="B53" s="13"/>
      <c r="C53" s="13"/>
      <c r="D53" s="13"/>
      <c r="E53" s="13"/>
    </row>
    <row r="54" spans="1:5" x14ac:dyDescent="0.3">
      <c r="A54" s="13"/>
      <c r="B54" s="13"/>
      <c r="C54" s="13"/>
      <c r="D54" s="13"/>
      <c r="E54" s="13"/>
    </row>
  </sheetData>
  <mergeCells count="4">
    <mergeCell ref="A49:E52"/>
    <mergeCell ref="A44:E48"/>
    <mergeCell ref="A1:E1"/>
    <mergeCell ref="A2:E2"/>
  </mergeCells>
  <phoneticPr fontId="6" type="noConversion"/>
  <hyperlinks>
    <hyperlink ref="A1" location="Contents!A1" display="Back to contents" xr:uid="{31F6AFE3-D4E6-423A-96A5-E63E7BBFBC53}"/>
  </hyperlink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3F05-C554-4475-9966-B9937D7041EC}">
  <sheetPr codeName="Sheet5"/>
  <dimension ref="A1:G31"/>
  <sheetViews>
    <sheetView showGridLines="0" zoomScale="105" zoomScaleNormal="100" workbookViewId="0"/>
  </sheetViews>
  <sheetFormatPr defaultColWidth="8.5546875" defaultRowHeight="14.4" x14ac:dyDescent="0.3"/>
  <cols>
    <col min="1" max="2" width="10.5546875" customWidth="1"/>
    <col min="3" max="4" width="10.5546875" bestFit="1" customWidth="1"/>
    <col min="5" max="5" width="23.5546875" bestFit="1" customWidth="1"/>
    <col min="6" max="7" width="17" bestFit="1" customWidth="1"/>
    <col min="8" max="8" width="10.44140625" bestFit="1" customWidth="1"/>
    <col min="9" max="9" width="9.44140625" bestFit="1" customWidth="1"/>
    <col min="10" max="10" width="11.44140625" bestFit="1" customWidth="1"/>
    <col min="11" max="13" width="10.5546875" bestFit="1" customWidth="1"/>
  </cols>
  <sheetData>
    <row r="1" spans="1:1" x14ac:dyDescent="0.3">
      <c r="A1" s="10" t="s">
        <v>44</v>
      </c>
    </row>
    <row r="2" spans="1:1" ht="18" x14ac:dyDescent="0.35">
      <c r="A2" s="25" t="s">
        <v>229</v>
      </c>
    </row>
    <row r="3" spans="1:1" x14ac:dyDescent="0.3">
      <c r="A3" s="32" t="s">
        <v>183</v>
      </c>
    </row>
    <row r="27" spans="1:7" ht="14.4" customHeight="1" x14ac:dyDescent="0.3">
      <c r="B27" s="32"/>
      <c r="C27" s="32"/>
      <c r="D27" s="32"/>
      <c r="E27" s="32"/>
      <c r="F27" s="32"/>
      <c r="G27" s="32"/>
    </row>
    <row r="28" spans="1:7" x14ac:dyDescent="0.3">
      <c r="A28" s="32"/>
      <c r="B28" s="32"/>
      <c r="C28" s="32"/>
      <c r="D28" s="32"/>
      <c r="E28" s="32"/>
      <c r="F28" s="32"/>
      <c r="G28" s="32"/>
    </row>
    <row r="29" spans="1:7" x14ac:dyDescent="0.3">
      <c r="A29" s="32"/>
      <c r="B29" s="32"/>
      <c r="C29" s="32"/>
      <c r="D29" s="32"/>
      <c r="E29" s="32"/>
      <c r="F29" s="32"/>
      <c r="G29" s="32"/>
    </row>
    <row r="30" spans="1:7" x14ac:dyDescent="0.3">
      <c r="A30" s="13"/>
      <c r="B30" s="13"/>
      <c r="C30" s="13"/>
      <c r="D30" s="13"/>
      <c r="E30" s="13"/>
      <c r="F30" s="13"/>
      <c r="G30" s="13"/>
    </row>
    <row r="31" spans="1:7" x14ac:dyDescent="0.3">
      <c r="A31" s="13"/>
      <c r="B31" s="13"/>
      <c r="C31" s="13"/>
      <c r="D31" s="13"/>
      <c r="E31" s="13"/>
      <c r="F31" s="13"/>
      <c r="G31" s="13"/>
    </row>
  </sheetData>
  <hyperlinks>
    <hyperlink ref="A1" location="Contents!A1" display="Back to contents" xr:uid="{FA8DBCF3-E831-4208-88DC-C494CC508C1A}"/>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7F11-41FC-4928-BF68-85F2064257D5}">
  <sheetPr codeName="Sheet6"/>
  <dimension ref="A1:H53"/>
  <sheetViews>
    <sheetView showGridLines="0" zoomScaleNormal="100" workbookViewId="0">
      <selection sqref="A1:G1"/>
    </sheetView>
  </sheetViews>
  <sheetFormatPr defaultColWidth="8.5546875" defaultRowHeight="14.4" x14ac:dyDescent="0.3"/>
  <cols>
    <col min="1" max="1" width="26.44140625" customWidth="1"/>
    <col min="2" max="2" width="17" bestFit="1" customWidth="1"/>
    <col min="3" max="3" width="13.5546875" customWidth="1"/>
    <col min="4" max="4" width="23" customWidth="1"/>
    <col min="5" max="5" width="13" customWidth="1"/>
    <col min="6" max="6" width="10.6640625" customWidth="1"/>
    <col min="7" max="7" width="13.44140625" bestFit="1" customWidth="1"/>
    <col min="8" max="8" width="11.88671875" bestFit="1" customWidth="1"/>
  </cols>
  <sheetData>
    <row r="1" spans="1:7" x14ac:dyDescent="0.3">
      <c r="A1" s="97" t="s">
        <v>44</v>
      </c>
      <c r="B1" s="97"/>
      <c r="C1" s="97"/>
      <c r="D1" s="97"/>
      <c r="E1" s="97"/>
      <c r="F1" s="97"/>
      <c r="G1" s="97"/>
    </row>
    <row r="2" spans="1:7" ht="18" x14ac:dyDescent="0.35">
      <c r="A2" s="101" t="s">
        <v>71</v>
      </c>
      <c r="B2" s="101"/>
      <c r="C2" s="101"/>
      <c r="D2" s="101"/>
      <c r="E2" s="101"/>
      <c r="F2" s="101"/>
      <c r="G2" s="101"/>
    </row>
    <row r="3" spans="1:7" x14ac:dyDescent="0.3">
      <c r="A3" s="6" t="s">
        <v>45</v>
      </c>
      <c r="B3" s="6" t="s">
        <v>72</v>
      </c>
      <c r="C3" s="6" t="s">
        <v>73</v>
      </c>
      <c r="D3" s="6" t="s">
        <v>74</v>
      </c>
      <c r="E3" s="6" t="s">
        <v>75</v>
      </c>
      <c r="F3" s="6" t="s">
        <v>76</v>
      </c>
      <c r="G3" s="6" t="s">
        <v>52</v>
      </c>
    </row>
    <row r="4" spans="1:7" x14ac:dyDescent="0.3">
      <c r="A4" s="26">
        <v>2019</v>
      </c>
      <c r="B4" s="69" t="s">
        <v>77</v>
      </c>
      <c r="C4" s="9">
        <v>11537</v>
      </c>
      <c r="D4" s="9">
        <v>17458</v>
      </c>
      <c r="E4" s="9">
        <v>9781</v>
      </c>
      <c r="F4" s="9">
        <v>11</v>
      </c>
      <c r="G4" s="71">
        <v>38787</v>
      </c>
    </row>
    <row r="5" spans="1:7" x14ac:dyDescent="0.3">
      <c r="A5" s="26">
        <v>2019</v>
      </c>
      <c r="B5" s="69" t="s">
        <v>78</v>
      </c>
      <c r="C5" s="9">
        <v>39793</v>
      </c>
      <c r="D5" s="9">
        <v>69985</v>
      </c>
      <c r="E5" s="9">
        <v>0</v>
      </c>
      <c r="F5" s="9">
        <v>1500</v>
      </c>
      <c r="G5" s="71">
        <v>111278</v>
      </c>
    </row>
    <row r="6" spans="1:7" x14ac:dyDescent="0.3">
      <c r="A6" s="26">
        <v>2019</v>
      </c>
      <c r="B6" s="69" t="s">
        <v>79</v>
      </c>
      <c r="C6" s="9">
        <v>87169</v>
      </c>
      <c r="D6" s="9">
        <v>25499</v>
      </c>
      <c r="E6" s="9">
        <v>18174</v>
      </c>
      <c r="F6" s="9">
        <v>1827</v>
      </c>
      <c r="G6" s="71">
        <v>132669</v>
      </c>
    </row>
    <row r="7" spans="1:7" x14ac:dyDescent="0.3">
      <c r="A7" s="26">
        <v>2019</v>
      </c>
      <c r="B7" s="69" t="s">
        <v>80</v>
      </c>
      <c r="C7" s="9">
        <v>190646</v>
      </c>
      <c r="D7" s="9">
        <v>1180</v>
      </c>
      <c r="E7" s="9">
        <v>0</v>
      </c>
      <c r="F7" s="9">
        <v>2318</v>
      </c>
      <c r="G7" s="71">
        <v>194144</v>
      </c>
    </row>
    <row r="8" spans="1:7" x14ac:dyDescent="0.3">
      <c r="A8" s="26">
        <v>2020</v>
      </c>
      <c r="B8" s="69" t="s">
        <v>77</v>
      </c>
      <c r="C8" s="9">
        <v>84592</v>
      </c>
      <c r="D8" s="9">
        <v>18260</v>
      </c>
      <c r="E8" s="9">
        <v>0</v>
      </c>
      <c r="F8" s="9">
        <v>11991</v>
      </c>
      <c r="G8" s="71">
        <v>114843</v>
      </c>
    </row>
    <row r="9" spans="1:7" x14ac:dyDescent="0.3">
      <c r="A9" s="26">
        <v>2020</v>
      </c>
      <c r="B9" s="69" t="s">
        <v>78</v>
      </c>
      <c r="C9" s="9">
        <v>90203</v>
      </c>
      <c r="D9" s="9">
        <v>91628</v>
      </c>
      <c r="E9" s="9">
        <v>14343</v>
      </c>
      <c r="F9" s="9">
        <v>9845</v>
      </c>
      <c r="G9" s="71">
        <v>206019</v>
      </c>
    </row>
    <row r="10" spans="1:7" x14ac:dyDescent="0.3">
      <c r="A10" s="26">
        <v>2020</v>
      </c>
      <c r="B10" s="69" t="s">
        <v>79</v>
      </c>
      <c r="C10" s="9">
        <v>213248</v>
      </c>
      <c r="D10" s="9">
        <v>0</v>
      </c>
      <c r="E10" s="9">
        <v>0</v>
      </c>
      <c r="F10" s="9">
        <v>2772</v>
      </c>
      <c r="G10" s="71">
        <v>216020</v>
      </c>
    </row>
    <row r="11" spans="1:7" x14ac:dyDescent="0.3">
      <c r="A11" s="26">
        <v>2020</v>
      </c>
      <c r="B11" s="69" t="s">
        <v>80</v>
      </c>
      <c r="C11" s="9">
        <v>217456</v>
      </c>
      <c r="D11" s="9">
        <v>10000</v>
      </c>
      <c r="E11" s="9">
        <v>65668</v>
      </c>
      <c r="F11" s="9">
        <v>10951</v>
      </c>
      <c r="G11" s="71">
        <v>304075</v>
      </c>
    </row>
    <row r="12" spans="1:7" x14ac:dyDescent="0.3">
      <c r="A12" s="26">
        <v>2021</v>
      </c>
      <c r="B12" s="69" t="s">
        <v>77</v>
      </c>
      <c r="C12" s="31">
        <v>150884</v>
      </c>
      <c r="D12" s="9">
        <v>0</v>
      </c>
      <c r="E12" s="9">
        <v>0</v>
      </c>
      <c r="F12" s="9">
        <v>23605</v>
      </c>
      <c r="G12" s="71">
        <v>174489</v>
      </c>
    </row>
    <row r="13" spans="1:7" x14ac:dyDescent="0.3">
      <c r="A13" s="26">
        <v>2021</v>
      </c>
      <c r="B13" s="70" t="s">
        <v>78</v>
      </c>
      <c r="C13" s="66">
        <v>211376</v>
      </c>
      <c r="D13" s="67">
        <v>0</v>
      </c>
      <c r="E13" s="67">
        <v>9973</v>
      </c>
      <c r="F13" s="67">
        <v>5611</v>
      </c>
      <c r="G13" s="71">
        <v>226960</v>
      </c>
    </row>
    <row r="14" spans="1:7" x14ac:dyDescent="0.3">
      <c r="A14" s="26">
        <v>2021</v>
      </c>
      <c r="B14" s="70" t="s">
        <v>79</v>
      </c>
      <c r="C14" s="66">
        <v>168310</v>
      </c>
      <c r="D14" s="67">
        <v>0</v>
      </c>
      <c r="E14" s="67">
        <v>50446</v>
      </c>
      <c r="F14" s="67">
        <v>1602</v>
      </c>
      <c r="G14" s="71">
        <v>220358</v>
      </c>
    </row>
    <row r="15" spans="1:7" x14ac:dyDescent="0.3">
      <c r="A15" s="26">
        <v>2021</v>
      </c>
      <c r="B15" s="70" t="s">
        <v>80</v>
      </c>
      <c r="C15" s="66">
        <v>313875</v>
      </c>
      <c r="D15" s="67">
        <v>3400</v>
      </c>
      <c r="E15" s="67">
        <v>3734</v>
      </c>
      <c r="F15" s="67">
        <v>7352</v>
      </c>
      <c r="G15" s="71">
        <v>328361</v>
      </c>
    </row>
    <row r="16" spans="1:7" x14ac:dyDescent="0.3">
      <c r="A16" s="26">
        <v>2022</v>
      </c>
      <c r="B16" s="70" t="s">
        <v>77</v>
      </c>
      <c r="C16" s="66">
        <v>161020</v>
      </c>
      <c r="D16" s="67">
        <v>1118</v>
      </c>
      <c r="E16" s="67">
        <v>85925</v>
      </c>
      <c r="F16" s="67">
        <v>34715</v>
      </c>
      <c r="G16" s="71">
        <v>282778</v>
      </c>
    </row>
    <row r="17" spans="1:7" x14ac:dyDescent="0.3">
      <c r="A17" s="26">
        <v>2022</v>
      </c>
      <c r="B17" s="70" t="s">
        <v>78</v>
      </c>
      <c r="C17" s="66">
        <v>295784</v>
      </c>
      <c r="D17" s="67">
        <v>5</v>
      </c>
      <c r="E17" s="67">
        <v>117670</v>
      </c>
      <c r="F17" s="67">
        <v>27918</v>
      </c>
      <c r="G17" s="71">
        <v>441377</v>
      </c>
    </row>
    <row r="18" spans="1:7" x14ac:dyDescent="0.3">
      <c r="A18" s="26">
        <v>2022</v>
      </c>
      <c r="B18" s="70" t="s">
        <v>79</v>
      </c>
      <c r="C18" s="66">
        <v>166294</v>
      </c>
      <c r="D18" s="67">
        <v>448</v>
      </c>
      <c r="E18" s="67">
        <v>288987</v>
      </c>
      <c r="F18" s="67">
        <v>21176</v>
      </c>
      <c r="G18" s="71">
        <v>476905</v>
      </c>
    </row>
    <row r="19" spans="1:7" x14ac:dyDescent="0.3">
      <c r="A19" s="26">
        <v>2022</v>
      </c>
      <c r="B19" s="70" t="s">
        <v>80</v>
      </c>
      <c r="C19" s="66">
        <v>231983</v>
      </c>
      <c r="D19" s="67">
        <v>2542</v>
      </c>
      <c r="E19" s="67">
        <v>17240</v>
      </c>
      <c r="F19" s="67">
        <v>26456</v>
      </c>
      <c r="G19" s="71">
        <v>278221</v>
      </c>
    </row>
    <row r="20" spans="1:7" x14ac:dyDescent="0.3">
      <c r="A20" s="26">
        <v>2023</v>
      </c>
      <c r="B20" s="70" t="s">
        <v>77</v>
      </c>
      <c r="C20" s="66">
        <v>210335</v>
      </c>
      <c r="D20" s="67">
        <v>983</v>
      </c>
      <c r="E20" s="67">
        <v>0</v>
      </c>
      <c r="F20" s="67">
        <v>624</v>
      </c>
      <c r="G20" s="71">
        <v>211942</v>
      </c>
    </row>
    <row r="21" spans="1:7" x14ac:dyDescent="0.3">
      <c r="A21" s="99"/>
      <c r="B21" s="99"/>
      <c r="C21" s="99"/>
      <c r="D21" s="99"/>
      <c r="E21" s="99"/>
      <c r="F21" s="99"/>
      <c r="G21" s="99"/>
    </row>
    <row r="22" spans="1:7" x14ac:dyDescent="0.3">
      <c r="A22" s="99"/>
      <c r="B22" s="99"/>
      <c r="C22" s="99"/>
      <c r="D22" s="99"/>
      <c r="E22" s="99"/>
      <c r="F22" s="99"/>
      <c r="G22" s="99"/>
    </row>
    <row r="23" spans="1:7" x14ac:dyDescent="0.3">
      <c r="A23" s="99"/>
      <c r="B23" s="99"/>
      <c r="C23" s="99"/>
      <c r="D23" s="99"/>
      <c r="E23" s="99"/>
      <c r="F23" s="99"/>
      <c r="G23" s="99"/>
    </row>
    <row r="24" spans="1:7" x14ac:dyDescent="0.3">
      <c r="A24" s="99"/>
      <c r="B24" s="99"/>
      <c r="C24" s="99"/>
      <c r="D24" s="99"/>
      <c r="E24" s="99"/>
      <c r="F24" s="99"/>
      <c r="G24" s="99"/>
    </row>
    <row r="25" spans="1:7" x14ac:dyDescent="0.3">
      <c r="A25" s="99"/>
      <c r="B25" s="99"/>
      <c r="C25" s="99"/>
      <c r="D25" s="99"/>
      <c r="E25" s="99"/>
      <c r="F25" s="99"/>
      <c r="G25" s="99"/>
    </row>
    <row r="26" spans="1:7" x14ac:dyDescent="0.3">
      <c r="A26" s="99"/>
      <c r="B26" s="99"/>
      <c r="C26" s="99"/>
      <c r="D26" s="99"/>
      <c r="E26" s="99"/>
      <c r="F26" s="99"/>
      <c r="G26" s="99"/>
    </row>
    <row r="27" spans="1:7" x14ac:dyDescent="0.3">
      <c r="A27" s="99"/>
      <c r="B27" s="99"/>
      <c r="C27" s="99"/>
      <c r="D27" s="99"/>
      <c r="E27" s="99"/>
      <c r="F27" s="99"/>
      <c r="G27" s="99"/>
    </row>
    <row r="28" spans="1:7" x14ac:dyDescent="0.3">
      <c r="A28" s="99"/>
      <c r="B28" s="99"/>
      <c r="C28" s="99"/>
      <c r="D28" s="99"/>
      <c r="E28" s="99"/>
      <c r="F28" s="99"/>
      <c r="G28" s="99"/>
    </row>
    <row r="29" spans="1:7" x14ac:dyDescent="0.3">
      <c r="A29" s="99"/>
      <c r="B29" s="99"/>
      <c r="C29" s="99"/>
      <c r="D29" s="99"/>
      <c r="E29" s="99"/>
      <c r="F29" s="99"/>
      <c r="G29" s="99"/>
    </row>
    <row r="30" spans="1:7" x14ac:dyDescent="0.3">
      <c r="A30" s="99"/>
      <c r="B30" s="99"/>
      <c r="C30" s="99"/>
      <c r="D30" s="99"/>
      <c r="E30" s="99"/>
      <c r="F30" s="99"/>
      <c r="G30" s="99"/>
    </row>
    <row r="31" spans="1:7" x14ac:dyDescent="0.3">
      <c r="A31" s="99"/>
      <c r="B31" s="99"/>
      <c r="C31" s="99"/>
      <c r="D31" s="99"/>
      <c r="E31" s="99"/>
      <c r="F31" s="99"/>
      <c r="G31" s="99"/>
    </row>
    <row r="32" spans="1:7" x14ac:dyDescent="0.3">
      <c r="A32" s="99"/>
      <c r="B32" s="99"/>
      <c r="C32" s="99"/>
      <c r="D32" s="99"/>
      <c r="E32" s="99"/>
      <c r="F32" s="99"/>
      <c r="G32" s="99"/>
    </row>
    <row r="33" spans="1:8" x14ac:dyDescent="0.3">
      <c r="A33" s="99"/>
      <c r="B33" s="99"/>
      <c r="C33" s="99"/>
      <c r="D33" s="99"/>
      <c r="E33" s="99"/>
      <c r="F33" s="99"/>
      <c r="G33" s="99"/>
    </row>
    <row r="34" spans="1:8" x14ac:dyDescent="0.3">
      <c r="A34" s="99"/>
      <c r="B34" s="99"/>
      <c r="C34" s="99"/>
      <c r="D34" s="99"/>
      <c r="E34" s="99"/>
      <c r="F34" s="99"/>
      <c r="G34" s="99"/>
    </row>
    <row r="35" spans="1:8" x14ac:dyDescent="0.3">
      <c r="A35" s="99"/>
      <c r="B35" s="99"/>
      <c r="C35" s="99"/>
      <c r="D35" s="99"/>
      <c r="E35" s="99"/>
      <c r="F35" s="99"/>
      <c r="G35" s="99"/>
    </row>
    <row r="36" spans="1:8" x14ac:dyDescent="0.3">
      <c r="A36" s="99"/>
      <c r="B36" s="99"/>
      <c r="C36" s="99"/>
      <c r="D36" s="99"/>
      <c r="E36" s="99"/>
      <c r="F36" s="99"/>
      <c r="G36" s="99"/>
    </row>
    <row r="37" spans="1:8" x14ac:dyDescent="0.3">
      <c r="A37" s="99"/>
      <c r="B37" s="99"/>
      <c r="C37" s="99"/>
      <c r="D37" s="99"/>
      <c r="E37" s="99"/>
      <c r="F37" s="99"/>
      <c r="G37" s="99"/>
    </row>
    <row r="38" spans="1:8" x14ac:dyDescent="0.3">
      <c r="A38" s="99"/>
      <c r="B38" s="99"/>
      <c r="C38" s="99"/>
      <c r="D38" s="99"/>
      <c r="E38" s="99"/>
      <c r="F38" s="99"/>
      <c r="G38" s="99"/>
    </row>
    <row r="39" spans="1:8" x14ac:dyDescent="0.3">
      <c r="A39" s="99"/>
      <c r="B39" s="99"/>
      <c r="C39" s="99"/>
      <c r="D39" s="99"/>
      <c r="E39" s="99"/>
      <c r="F39" s="99"/>
      <c r="G39" s="99"/>
    </row>
    <row r="40" spans="1:8" x14ac:dyDescent="0.3">
      <c r="A40" s="99"/>
      <c r="B40" s="99"/>
      <c r="C40" s="99"/>
      <c r="D40" s="99"/>
      <c r="E40" s="99"/>
      <c r="F40" s="99"/>
      <c r="G40" s="99"/>
    </row>
    <row r="41" spans="1:8" x14ac:dyDescent="0.3">
      <c r="A41" s="99"/>
      <c r="B41" s="99"/>
      <c r="C41" s="99"/>
      <c r="D41" s="99"/>
      <c r="E41" s="99"/>
      <c r="F41" s="99"/>
      <c r="G41" s="99"/>
    </row>
    <row r="42" spans="1:8" x14ac:dyDescent="0.3">
      <c r="A42" s="99"/>
      <c r="B42" s="99"/>
      <c r="C42" s="99"/>
      <c r="D42" s="99"/>
      <c r="E42" s="99"/>
      <c r="F42" s="99"/>
      <c r="G42" s="99"/>
    </row>
    <row r="43" spans="1:8" x14ac:dyDescent="0.3">
      <c r="A43" s="99"/>
      <c r="B43" s="99"/>
      <c r="C43" s="99"/>
      <c r="D43" s="99"/>
      <c r="E43" s="99"/>
      <c r="F43" s="99"/>
      <c r="G43" s="99"/>
    </row>
    <row r="44" spans="1:8" x14ac:dyDescent="0.3">
      <c r="A44" s="99"/>
      <c r="B44" s="99"/>
      <c r="C44" s="99"/>
      <c r="D44" s="99"/>
      <c r="E44" s="99"/>
      <c r="F44" s="99"/>
      <c r="G44" s="99"/>
    </row>
    <row r="45" spans="1:8" x14ac:dyDescent="0.3">
      <c r="A45" s="99"/>
      <c r="B45" s="99"/>
      <c r="C45" s="99"/>
      <c r="D45" s="99"/>
      <c r="E45" s="99"/>
      <c r="F45" s="99"/>
      <c r="G45" s="99"/>
    </row>
    <row r="46" spans="1:8" x14ac:dyDescent="0.3">
      <c r="A46" s="99"/>
      <c r="B46" s="99"/>
      <c r="C46" s="99"/>
      <c r="D46" s="99"/>
      <c r="E46" s="99"/>
      <c r="F46" s="99"/>
      <c r="G46" s="99"/>
      <c r="H46" s="30"/>
    </row>
    <row r="47" spans="1:8" x14ac:dyDescent="0.3">
      <c r="A47" s="17" t="s">
        <v>225</v>
      </c>
      <c r="B47" s="102" t="s">
        <v>82</v>
      </c>
      <c r="C47" s="102"/>
      <c r="D47" s="102"/>
      <c r="E47" s="102"/>
      <c r="F47" s="102"/>
    </row>
    <row r="48" spans="1:8" ht="30.75" customHeight="1" x14ac:dyDescent="0.3">
      <c r="A48" s="17" t="s">
        <v>83</v>
      </c>
      <c r="B48" s="103" t="s">
        <v>84</v>
      </c>
      <c r="C48" s="103"/>
      <c r="D48" s="103"/>
      <c r="E48" s="103"/>
      <c r="F48" s="103"/>
    </row>
    <row r="49" spans="1:8" ht="28.8" x14ac:dyDescent="0.3">
      <c r="A49" s="17" t="s">
        <v>85</v>
      </c>
      <c r="B49" s="103" t="s">
        <v>86</v>
      </c>
      <c r="C49" s="103"/>
      <c r="D49" s="103"/>
      <c r="E49" s="103"/>
      <c r="F49" s="103"/>
    </row>
    <row r="50" spans="1:8" ht="45" customHeight="1" x14ac:dyDescent="0.3">
      <c r="A50" s="17" t="s">
        <v>87</v>
      </c>
      <c r="B50" s="103" t="s">
        <v>88</v>
      </c>
      <c r="C50" s="103"/>
      <c r="D50" s="103"/>
      <c r="E50" s="103"/>
      <c r="F50" s="103"/>
    </row>
    <row r="51" spans="1:8" ht="30" customHeight="1" x14ac:dyDescent="0.3">
      <c r="A51" s="17" t="s">
        <v>89</v>
      </c>
      <c r="B51" s="103" t="s">
        <v>90</v>
      </c>
      <c r="C51" s="103"/>
      <c r="D51" s="103"/>
      <c r="E51" s="103"/>
      <c r="F51" s="103"/>
    </row>
    <row r="53" spans="1:8" x14ac:dyDescent="0.3">
      <c r="A53" s="95" t="s">
        <v>91</v>
      </c>
      <c r="B53" s="95"/>
      <c r="C53" s="95"/>
      <c r="D53" s="95"/>
      <c r="E53" s="95"/>
      <c r="F53" s="95"/>
      <c r="G53" s="95"/>
      <c r="H53" s="95"/>
    </row>
  </sheetData>
  <mergeCells count="9">
    <mergeCell ref="A1:G1"/>
    <mergeCell ref="A2:G2"/>
    <mergeCell ref="A21:G46"/>
    <mergeCell ref="B47:F47"/>
    <mergeCell ref="A53:H53"/>
    <mergeCell ref="B48:F48"/>
    <mergeCell ref="B49:F49"/>
    <mergeCell ref="B50:F50"/>
    <mergeCell ref="B51:F51"/>
  </mergeCells>
  <hyperlinks>
    <hyperlink ref="A1" location="Contents!A1" display="Back to contents" xr:uid="{322F64A4-7328-4BA9-B027-7CB94658F1C7}"/>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6700-F04F-494B-AEAA-C74919219E6E}">
  <sheetPr codeName="Sheet7"/>
  <dimension ref="A1:J58"/>
  <sheetViews>
    <sheetView showGridLines="0" zoomScaleNormal="100" workbookViewId="0">
      <selection sqref="A1:J1"/>
    </sheetView>
  </sheetViews>
  <sheetFormatPr defaultColWidth="8.5546875" defaultRowHeight="14.4" x14ac:dyDescent="0.3"/>
  <cols>
    <col min="1" max="1" width="12.33203125" customWidth="1"/>
    <col min="2" max="2" width="10.109375" bestFit="1" customWidth="1"/>
    <col min="3" max="3" width="27.109375" bestFit="1" customWidth="1"/>
    <col min="4" max="4" width="13.109375" bestFit="1" customWidth="1"/>
    <col min="5" max="5" width="8.5546875" bestFit="1" customWidth="1"/>
    <col min="6" max="6" width="12.5546875" bestFit="1" customWidth="1"/>
    <col min="7" max="7" width="11.44140625" bestFit="1" customWidth="1"/>
    <col min="8" max="8" width="18.44140625" bestFit="1" customWidth="1"/>
    <col min="9" max="9" width="9.5546875" customWidth="1"/>
    <col min="10" max="10" width="14.109375" bestFit="1" customWidth="1"/>
  </cols>
  <sheetData>
    <row r="1" spans="1:10" x14ac:dyDescent="0.3">
      <c r="A1" s="97" t="s">
        <v>44</v>
      </c>
      <c r="B1" s="97"/>
      <c r="C1" s="97"/>
      <c r="D1" s="97"/>
      <c r="E1" s="97"/>
      <c r="F1" s="97"/>
      <c r="G1" s="97"/>
      <c r="H1" s="97"/>
      <c r="I1" s="97"/>
      <c r="J1" s="97"/>
    </row>
    <row r="2" spans="1:10" ht="18" x14ac:dyDescent="0.3">
      <c r="A2" s="98" t="s">
        <v>92</v>
      </c>
      <c r="B2" s="98"/>
      <c r="C2" s="98"/>
      <c r="D2" s="98"/>
      <c r="E2" s="98"/>
      <c r="F2" s="98"/>
      <c r="G2" s="98"/>
      <c r="H2" s="98"/>
      <c r="I2" s="98"/>
      <c r="J2" s="98"/>
    </row>
    <row r="3" spans="1:10" x14ac:dyDescent="0.3">
      <c r="A3" s="6" t="s">
        <v>45</v>
      </c>
      <c r="B3" s="6" t="s">
        <v>72</v>
      </c>
      <c r="C3" s="6" t="s">
        <v>93</v>
      </c>
      <c r="D3" s="6" t="s">
        <v>50</v>
      </c>
      <c r="E3" s="6" t="s">
        <v>51</v>
      </c>
      <c r="F3" s="6" t="s">
        <v>46</v>
      </c>
      <c r="G3" s="6" t="s">
        <v>49</v>
      </c>
      <c r="H3" s="6" t="s">
        <v>47</v>
      </c>
      <c r="I3" s="6" t="s">
        <v>52</v>
      </c>
      <c r="J3" s="12" t="s">
        <v>94</v>
      </c>
    </row>
    <row r="4" spans="1:10" x14ac:dyDescent="0.3">
      <c r="A4" s="26">
        <v>2019</v>
      </c>
      <c r="B4" s="27" t="s">
        <v>77</v>
      </c>
      <c r="C4" s="9">
        <v>30574</v>
      </c>
      <c r="D4" s="9">
        <v>3213</v>
      </c>
      <c r="E4" s="9">
        <v>5000</v>
      </c>
      <c r="F4" s="9">
        <v>0</v>
      </c>
      <c r="G4" s="9">
        <v>0</v>
      </c>
      <c r="H4" s="9">
        <v>0</v>
      </c>
      <c r="I4" s="9">
        <v>38787</v>
      </c>
      <c r="J4" s="14">
        <f>SUM(I4:I7)</f>
        <v>476878</v>
      </c>
    </row>
    <row r="5" spans="1:10" x14ac:dyDescent="0.3">
      <c r="A5" s="26">
        <v>2019</v>
      </c>
      <c r="B5" s="27" t="s">
        <v>78</v>
      </c>
      <c r="C5" s="9">
        <v>90684</v>
      </c>
      <c r="D5" s="9">
        <v>20594</v>
      </c>
      <c r="E5" s="9">
        <v>0</v>
      </c>
      <c r="F5" s="9">
        <v>0</v>
      </c>
      <c r="G5" s="9">
        <v>0</v>
      </c>
      <c r="H5" s="9">
        <v>0</v>
      </c>
      <c r="I5" s="9">
        <v>111278</v>
      </c>
      <c r="J5" s="14"/>
    </row>
    <row r="6" spans="1:10" x14ac:dyDescent="0.3">
      <c r="A6" s="26">
        <v>2019</v>
      </c>
      <c r="B6" s="27" t="s">
        <v>79</v>
      </c>
      <c r="C6" s="9">
        <v>63265</v>
      </c>
      <c r="D6" s="9">
        <v>67112</v>
      </c>
      <c r="E6" s="9">
        <v>2292</v>
      </c>
      <c r="F6" s="9">
        <v>0</v>
      </c>
      <c r="G6" s="9">
        <v>0</v>
      </c>
      <c r="H6" s="9">
        <v>0</v>
      </c>
      <c r="I6" s="9">
        <v>132669</v>
      </c>
      <c r="J6" s="14"/>
    </row>
    <row r="7" spans="1:10" x14ac:dyDescent="0.3">
      <c r="A7" s="26">
        <v>2019</v>
      </c>
      <c r="B7" s="27" t="s">
        <v>80</v>
      </c>
      <c r="C7" s="9">
        <v>67511</v>
      </c>
      <c r="D7" s="9">
        <v>109313</v>
      </c>
      <c r="E7" s="9">
        <v>17320</v>
      </c>
      <c r="F7" s="9">
        <v>0</v>
      </c>
      <c r="G7" s="9">
        <v>0</v>
      </c>
      <c r="H7" s="9">
        <v>0</v>
      </c>
      <c r="I7" s="9">
        <v>194144</v>
      </c>
      <c r="J7" s="14"/>
    </row>
    <row r="8" spans="1:10" x14ac:dyDescent="0.3">
      <c r="A8" s="26">
        <v>2020</v>
      </c>
      <c r="B8" s="27" t="s">
        <v>77</v>
      </c>
      <c r="C8" s="9">
        <v>28420</v>
      </c>
      <c r="D8" s="9">
        <v>68173</v>
      </c>
      <c r="E8" s="9">
        <v>18250</v>
      </c>
      <c r="F8" s="9">
        <v>0</v>
      </c>
      <c r="G8" s="9">
        <v>0</v>
      </c>
      <c r="H8" s="9">
        <v>0</v>
      </c>
      <c r="I8" s="9">
        <v>114843</v>
      </c>
      <c r="J8" s="14">
        <f>SUM(I8:I11)</f>
        <v>840957</v>
      </c>
    </row>
    <row r="9" spans="1:10" x14ac:dyDescent="0.3">
      <c r="A9" s="26">
        <v>2020</v>
      </c>
      <c r="B9" s="27" t="s">
        <v>78</v>
      </c>
      <c r="C9" s="9">
        <v>148034</v>
      </c>
      <c r="D9" s="9">
        <v>43642</v>
      </c>
      <c r="E9" s="9">
        <v>14343</v>
      </c>
      <c r="F9" s="9">
        <v>0</v>
      </c>
      <c r="G9" s="9">
        <v>0</v>
      </c>
      <c r="H9" s="9">
        <v>0</v>
      </c>
      <c r="I9" s="9">
        <v>206019</v>
      </c>
      <c r="J9" s="14"/>
    </row>
    <row r="10" spans="1:10" x14ac:dyDescent="0.3">
      <c r="A10" s="26">
        <v>2020</v>
      </c>
      <c r="B10" s="27" t="s">
        <v>79</v>
      </c>
      <c r="C10" s="9">
        <v>172185</v>
      </c>
      <c r="D10" s="9">
        <v>41960</v>
      </c>
      <c r="E10" s="9">
        <v>300</v>
      </c>
      <c r="F10" s="9">
        <v>1575</v>
      </c>
      <c r="G10" s="9">
        <v>0</v>
      </c>
      <c r="H10" s="9">
        <v>0</v>
      </c>
      <c r="I10" s="9">
        <v>216020</v>
      </c>
      <c r="J10" s="14"/>
    </row>
    <row r="11" spans="1:10" x14ac:dyDescent="0.3">
      <c r="A11" s="26">
        <v>2020</v>
      </c>
      <c r="B11" s="27" t="s">
        <v>80</v>
      </c>
      <c r="C11" s="9">
        <v>71320</v>
      </c>
      <c r="D11" s="9">
        <v>197080</v>
      </c>
      <c r="E11" s="9">
        <v>35669</v>
      </c>
      <c r="F11" s="9">
        <v>0</v>
      </c>
      <c r="G11" s="9">
        <v>6</v>
      </c>
      <c r="H11" s="9">
        <v>0</v>
      </c>
      <c r="I11" s="9">
        <v>304075</v>
      </c>
      <c r="J11" s="14"/>
    </row>
    <row r="12" spans="1:10" x14ac:dyDescent="0.3">
      <c r="A12" s="26">
        <v>2021</v>
      </c>
      <c r="B12" s="27" t="s">
        <v>77</v>
      </c>
      <c r="C12" s="9">
        <v>115678</v>
      </c>
      <c r="D12" s="9">
        <v>41022</v>
      </c>
      <c r="E12" s="9">
        <v>17789</v>
      </c>
      <c r="F12" s="9">
        <v>0</v>
      </c>
      <c r="G12" s="9">
        <v>0</v>
      </c>
      <c r="H12" s="9">
        <v>0</v>
      </c>
      <c r="I12" s="9">
        <v>174489</v>
      </c>
      <c r="J12" s="14">
        <f>SUM(I12:I15)</f>
        <v>950168</v>
      </c>
    </row>
    <row r="13" spans="1:10" x14ac:dyDescent="0.3">
      <c r="A13" s="26">
        <v>2021</v>
      </c>
      <c r="B13" s="27" t="s">
        <v>78</v>
      </c>
      <c r="C13" s="9">
        <v>122084</v>
      </c>
      <c r="D13" s="9">
        <v>94903</v>
      </c>
      <c r="E13" s="9">
        <v>9973</v>
      </c>
      <c r="F13" s="9">
        <v>0</v>
      </c>
      <c r="G13" s="9">
        <v>0</v>
      </c>
      <c r="H13" s="9">
        <v>0</v>
      </c>
      <c r="I13" s="9">
        <v>226960</v>
      </c>
      <c r="J13" s="14"/>
    </row>
    <row r="14" spans="1:10" x14ac:dyDescent="0.3">
      <c r="A14" s="26">
        <v>2021</v>
      </c>
      <c r="B14" s="27" t="s">
        <v>79</v>
      </c>
      <c r="C14" s="9">
        <v>70918</v>
      </c>
      <c r="D14" s="9">
        <v>88494</v>
      </c>
      <c r="E14" s="9">
        <v>60946</v>
      </c>
      <c r="F14" s="9">
        <v>0</v>
      </c>
      <c r="G14" s="9">
        <v>0</v>
      </c>
      <c r="H14" s="9">
        <v>0</v>
      </c>
      <c r="I14" s="9">
        <v>220358</v>
      </c>
      <c r="J14" s="14"/>
    </row>
    <row r="15" spans="1:10" x14ac:dyDescent="0.3">
      <c r="A15" s="26">
        <v>2021</v>
      </c>
      <c r="B15" s="27" t="s">
        <v>80</v>
      </c>
      <c r="C15" s="9">
        <v>163216</v>
      </c>
      <c r="D15" s="9">
        <v>155641</v>
      </c>
      <c r="E15" s="9">
        <v>9504</v>
      </c>
      <c r="F15" s="9">
        <v>0</v>
      </c>
      <c r="G15" s="9">
        <v>0</v>
      </c>
      <c r="H15" s="9">
        <v>0</v>
      </c>
      <c r="I15" s="9">
        <v>328361</v>
      </c>
      <c r="J15" s="14"/>
    </row>
    <row r="16" spans="1:10" x14ac:dyDescent="0.3">
      <c r="A16" s="26">
        <v>2022</v>
      </c>
      <c r="B16" s="27" t="s">
        <v>77</v>
      </c>
      <c r="C16" s="9">
        <v>69656</v>
      </c>
      <c r="D16" s="9">
        <v>107033</v>
      </c>
      <c r="E16" s="9">
        <v>106089</v>
      </c>
      <c r="F16" s="9">
        <v>0</v>
      </c>
      <c r="G16" s="9">
        <v>0</v>
      </c>
      <c r="H16" s="9">
        <v>0</v>
      </c>
      <c r="I16" s="9">
        <v>282778</v>
      </c>
      <c r="J16" s="14">
        <f>SUM(I16:I19)</f>
        <v>1479281</v>
      </c>
    </row>
    <row r="17" spans="1:10" x14ac:dyDescent="0.3">
      <c r="A17" s="26">
        <v>2022</v>
      </c>
      <c r="B17" s="27" t="s">
        <v>78</v>
      </c>
      <c r="C17" s="9">
        <v>122291</v>
      </c>
      <c r="D17" s="9">
        <v>314921</v>
      </c>
      <c r="E17" s="9">
        <v>4165</v>
      </c>
      <c r="F17" s="9">
        <v>0</v>
      </c>
      <c r="G17" s="9">
        <v>0</v>
      </c>
      <c r="H17" s="9">
        <v>0</v>
      </c>
      <c r="I17" s="9">
        <v>441377</v>
      </c>
      <c r="J17" s="14"/>
    </row>
    <row r="18" spans="1:10" x14ac:dyDescent="0.3">
      <c r="A18" s="16">
        <v>2022</v>
      </c>
      <c r="B18" s="27" t="s">
        <v>79</v>
      </c>
      <c r="C18" s="9">
        <v>66238</v>
      </c>
      <c r="D18" s="9">
        <v>378983</v>
      </c>
      <c r="E18" s="9">
        <v>31684</v>
      </c>
      <c r="F18" s="9">
        <v>0</v>
      </c>
      <c r="G18" s="9">
        <v>0</v>
      </c>
      <c r="H18" s="9">
        <v>0</v>
      </c>
      <c r="I18" s="9">
        <v>476905</v>
      </c>
      <c r="J18" s="14"/>
    </row>
    <row r="19" spans="1:10" x14ac:dyDescent="0.3">
      <c r="A19" s="26">
        <v>2022</v>
      </c>
      <c r="B19" s="27" t="s">
        <v>80</v>
      </c>
      <c r="C19" s="9">
        <v>126510</v>
      </c>
      <c r="D19" s="9">
        <v>126374</v>
      </c>
      <c r="E19" s="9">
        <v>11658</v>
      </c>
      <c r="F19" s="9">
        <v>13114</v>
      </c>
      <c r="G19" s="9">
        <v>0</v>
      </c>
      <c r="H19" s="28">
        <v>565</v>
      </c>
      <c r="I19" s="9">
        <v>278221</v>
      </c>
      <c r="J19" s="14"/>
    </row>
    <row r="20" spans="1:10" x14ac:dyDescent="0.3">
      <c r="A20" s="26">
        <v>2023</v>
      </c>
      <c r="B20" s="27" t="s">
        <v>77</v>
      </c>
      <c r="C20" s="9">
        <v>120217</v>
      </c>
      <c r="D20" s="9">
        <v>89630</v>
      </c>
      <c r="E20" s="9">
        <v>1845</v>
      </c>
      <c r="F20" s="9">
        <v>250</v>
      </c>
      <c r="G20" s="9">
        <v>0</v>
      </c>
      <c r="H20" s="9">
        <v>0</v>
      </c>
      <c r="I20" s="9">
        <v>211942</v>
      </c>
      <c r="J20" s="14">
        <f>Table7[[#This Row],[Total]]</f>
        <v>211942</v>
      </c>
    </row>
    <row r="21" spans="1:10" x14ac:dyDescent="0.3">
      <c r="I21" s="29"/>
    </row>
    <row r="46" spans="1:8" x14ac:dyDescent="0.3">
      <c r="A46" t="s">
        <v>95</v>
      </c>
    </row>
    <row r="48" spans="1:8" ht="14.4" customHeight="1" x14ac:dyDescent="0.3">
      <c r="A48" s="95" t="s">
        <v>96</v>
      </c>
      <c r="B48" s="95"/>
      <c r="C48" s="95"/>
      <c r="D48" s="95"/>
      <c r="E48" s="95"/>
      <c r="F48" s="95"/>
      <c r="G48" s="95"/>
      <c r="H48" s="95"/>
    </row>
    <row r="49" spans="1:8" x14ac:dyDescent="0.3">
      <c r="A49" s="95"/>
      <c r="B49" s="95"/>
      <c r="C49" s="95"/>
      <c r="D49" s="95"/>
      <c r="E49" s="95"/>
      <c r="F49" s="95"/>
      <c r="G49" s="95"/>
      <c r="H49" s="95"/>
    </row>
    <row r="50" spans="1:8" x14ac:dyDescent="0.3">
      <c r="A50" s="95"/>
      <c r="B50" s="95"/>
      <c r="C50" s="95"/>
      <c r="D50" s="95"/>
      <c r="E50" s="95"/>
      <c r="F50" s="95"/>
      <c r="G50" s="95"/>
      <c r="H50" s="95"/>
    </row>
    <row r="51" spans="1:8" x14ac:dyDescent="0.3">
      <c r="A51" s="95"/>
      <c r="B51" s="95"/>
      <c r="C51" s="95"/>
      <c r="D51" s="95"/>
      <c r="E51" s="95"/>
      <c r="F51" s="95"/>
      <c r="G51" s="95"/>
      <c r="H51" s="95"/>
    </row>
    <row r="52" spans="1:8" x14ac:dyDescent="0.3">
      <c r="A52" s="13"/>
      <c r="B52" s="13"/>
      <c r="C52" s="13"/>
      <c r="D52" s="13"/>
      <c r="E52" s="13"/>
      <c r="F52" s="13"/>
      <c r="G52" s="13"/>
      <c r="H52" s="13"/>
    </row>
    <row r="53" spans="1:8" x14ac:dyDescent="0.3">
      <c r="A53" s="95" t="s">
        <v>81</v>
      </c>
      <c r="B53" s="95"/>
      <c r="C53" s="95"/>
      <c r="D53" s="95"/>
      <c r="E53" s="95"/>
      <c r="F53" s="95"/>
      <c r="G53" s="95"/>
      <c r="H53" s="95"/>
    </row>
    <row r="54" spans="1:8" x14ac:dyDescent="0.3">
      <c r="A54" s="95"/>
      <c r="B54" s="95"/>
      <c r="C54" s="95"/>
      <c r="D54" s="95"/>
      <c r="E54" s="95"/>
      <c r="F54" s="95"/>
      <c r="G54" s="95"/>
      <c r="H54" s="95"/>
    </row>
    <row r="55" spans="1:8" x14ac:dyDescent="0.3">
      <c r="A55" s="95"/>
      <c r="B55" s="95"/>
      <c r="C55" s="95"/>
      <c r="D55" s="95"/>
      <c r="E55" s="95"/>
      <c r="F55" s="95"/>
      <c r="G55" s="95"/>
      <c r="H55" s="95"/>
    </row>
    <row r="56" spans="1:8" x14ac:dyDescent="0.3">
      <c r="A56" s="95"/>
      <c r="B56" s="95"/>
      <c r="C56" s="95"/>
      <c r="D56" s="95"/>
      <c r="E56" s="95"/>
      <c r="F56" s="95"/>
      <c r="G56" s="95"/>
      <c r="H56" s="95"/>
    </row>
    <row r="58" spans="1:8" x14ac:dyDescent="0.3">
      <c r="A58" s="68" t="s">
        <v>97</v>
      </c>
    </row>
  </sheetData>
  <mergeCells count="4">
    <mergeCell ref="A53:H56"/>
    <mergeCell ref="A48:H51"/>
    <mergeCell ref="A1:J1"/>
    <mergeCell ref="A2:J2"/>
  </mergeCells>
  <hyperlinks>
    <hyperlink ref="A1" location="Contents!A1" display="Back to contents" xr:uid="{B61B5A89-4365-467D-AFE5-B52FD9766ED9}"/>
  </hyperlink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E A A B Q S w M E F A A C A A g A j W O F V i Q f b u 2 k A A A A 9 w A A A B I A H A B D b 2 5 m a W c v U G F j a 2 F n Z S 5 4 b W w g o h g A K K A U A A A A A A A A A A A A A A A A A A A A A A A A A A A A h Y 9 N C s I w G E S v U r J v / g S R 8 j V F 3 F o Q R H E b 0 t g G 2 1 S a 1 P R u L j y S V 7 C i V X c u 5 8 1 b z N y v N 8 i G p o 4 u u n O m t S l i m K J I W 9 U W x p Y p 6 v 0 x X q B M w E a q k y x 1 N M r W J Y M r U l R 5 f 0 4 I C S H g M M N t V x J O K S O H f L 1 V l W 4 k + s j m v x w b 6 7 y 0 S i M B + 9 c Y w T F j H H M 6 5 5 g C m S j k x n 4 N P g 5 + t j 8 Q V n 3 t + 0 4 L b e P l D s g U g b x P i A d Q S w M E F A A C A A g A j W O F 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1 j h V Z e n d l S f A E A A E 0 D A A A T A B w A R m 9 y b X V s Y X M v U 2 V j d G l v b j E u b S C i G A A o o B Q A A A A A A A A A A A A A A A A A A A A A A A A A A A B 9 k l F L w z A Q x 9 8 L / Q 6 h v n Q Q 2 k 3 n E E c f R j d Q R N F 1 4 s O Q k q X n V m m T k V y r M v b d T d f h H O 3 W l x 6 / / 9 0 / d 5 d o 4 J h K Q a L 6 3 x v a l m 3 p F V O Q k I Q h I w H J A G 2 L m C + S h e J g S K h L b y x 5 k Y N A 9 w 0 W X i g F m l i 7 z g p x r W 9 9 X 3 E p h P H 0 O C h v K U u P F T 6 v s / z + 1 a V f e X t c l 0 6 H z s e Q p X m K o A K H O p S E M i t y o Y P e D S U T w W W S i m U w u O 5 2 e 5 S 8 F B I h w p 8 M g k P o m X 7 e O 7 R u 8 s J 5 V j I 3 U k L u g C W g t G M 6 n r G F y d s r e + 7 W 8 1 A y 3 / N R l k W c Z U z p A F U B / y z D F R N L 4 z j 7 W c P B b q a Y 0 B 9 S 5 X X H l a j d l v P p Z u N g l c t 4 n C Z m Q j S Z B O E b t 5 R s n L W S n 2 Z T D c 4 z Y C J m u 3 t p i B q E 8 T Y q j w X L 4 a w u G 6 o C n k J 5 r v 4 4 o 8 W B f c X m D v 8 K q x j T H O r D k W G h G z V l t a a q 4 l 7 g o O 9 V + 9 r x h 1 E Y v j b x 0 w l + g o 5 a 4 P S x B U 6 m L T C c T J u Q y 7 x 6 4 k e D b D u 2 l Y r W h z H 8 B V B L A Q I t A B Q A A g A I A I 1 j h V Y k H 2 7 t p A A A A P c A A A A S A A A A A A A A A A A A A A A A A A A A A A B D b 2 5 m a W c v U G F j a 2 F n Z S 5 4 b W x Q S w E C L Q A U A A I A C A C N Y 4 V W D 8 r p q 6 Q A A A D p A A A A E w A A A A A A A A A A A A A A A A D w A A A A W 0 N v b n R l b n R f V H l w Z X N d L n h t b F B L A Q I t A B Q A A g A I A I 1 j h V Z e n d l S f A E A A E 0 D A A A T A A A A A A A A A A A A A A A A A O E B A A B G b 3 J t d W x h c y 9 T Z W N 0 a W 9 u M S 5 t U E s F B g A A A A A D A A M A w g A A A K o 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M R A A A A A A A A k R 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2 R h d G 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O D c 0 N y I g L z 4 8 R W 5 0 c n k g V H l w Z T 0 i R m l s b E V y c m 9 y Q 2 9 k Z S I g V m F s d W U 9 I n N V b m t u b 3 d u I i A v P j x F b n R y e S B U e X B l P S J G a W x s R X J y b 3 J D b 3 V u d C I g V m F s d W U 9 I m w y O D Q i I C 8 + P E V u d H J 5 I F R 5 c G U 9 I k Z p b G x M Y X N 0 V X B k Y X R l Z C I g V m F s d W U 9 I m Q y M D I z L T A 0 L T A 1 V D A y O j I 4 O j E 5 L j E 3 M z Y x M j F a I i A v P j x F b n R y e S B U e X B l P S J G a W x s Q 2 9 s d W 1 u V H l w Z X M i I F Z h b H V l P S J z Q m d Z R 0 J n W U d C Z 2 N H Q X d N R E F 3 T U R B d 0 1 H I i A v P j x F b n R y e S B U e X B l P S J G a W x s Q 2 9 s d W 1 u T m F t Z X M i I F Z h b H V l P S J z W y Z x d W 9 0 O 3 R y Y W 5 z Y W N f a W Q m c X V v d D s s J n F 1 b 3 Q 7 c H J v a m V j d C Z x d W 9 0 O y w m c X V v d D t j b G V h b l 9 h Y 3 R p b 2 4 m c X V v d D s s J n F 1 b 3 Q 7 c 2 V u Z G V y X 2 F j Y 1 9 u Y W 1 l J n F 1 b 3 Q 7 L C Z x d W 9 0 O 3 N l b m R l c l 9 h Y 2 N f b m 8 m c X V v d D s s J n F 1 b 3 Q 7 c m V j a W V 2 Z X J f Y W N j X 2 5 h b W U m c X V v d D s s J n F 1 b 3 Q 7 c m V j a W V 2 Z X J f Y W N j X 2 5 v J n F 1 b 3 Q 7 L C Z x d W 9 0 O 3 J h d 1 9 k Y X R l J n F 1 b 3 Q 7 L C Z x d W 9 0 O 3 N 0 Y X R 1 c y Z x d W 9 0 O y w m c X V v d D t 2 b 2 x 1 b W U m c X V v d D s s J n F 1 b 3 Q 7 S 0 F D Q 1 U m c X V v d D s s J n F 1 b 3 Q 7 T k t B Q 0 N V J n F 1 b 3 Q 7 L C Z x d W 9 0 O 0 F D Q 1 U m c X V v d D s s J n F 1 b 3 Q 7 Q U F V J n F 1 b 3 Q 7 L C Z x d W 9 0 O 1 J N V S Z x d W 9 0 O y w m c X V v d D t F U l U m c X V v d D s s J n F 1 b 3 Q 7 Q 0 V S J n F 1 b 3 Q 7 L C Z x d W 9 0 O 2 N v b W 1 l b n Q m c X V v d D t d I i A v P j x F b n R y e S B U e X B l P S J G a W x s U 3 R h d H V z I i B W Y W x 1 Z T 0 i c 0 N v b X B s Z X R l I i A v P j x F b n R y e S B U e X B l P S J S Z W x h d G l v b n N o a X B J b m Z v Q 2 9 u d G F p b m V y I i B W Y W x 1 Z T 0 i c 3 s m c X V v d D t j b 2 x 1 b W 5 D b 3 V u d C Z x d W 9 0 O z o x O C w m c X V v d D t r Z X l D b 2 x 1 b W 5 O Y W 1 l c y Z x d W 9 0 O z p b X S w m c X V v d D t x d W V y e V J l b G F 0 a W 9 u c 2 h p c H M m c X V v d D s 6 W 1 0 s J n F 1 b 3 Q 7 Y 2 9 s d W 1 u S W R l b n R p d G l l c y Z x d W 9 0 O z p b J n F 1 b 3 Q 7 U 2 V j d G l v b j E v Z G F 0 Y S 9 B d X R v U m V t b 3 Z l Z E N v b H V t b n M x L n t 0 c m F u c 2 F j X 2 l k L D B 9 J n F 1 b 3 Q 7 L C Z x d W 9 0 O 1 N l Y 3 R p b 2 4 x L 2 R h d G E v Q X V 0 b 1 J l b W 9 2 Z W R D b 2 x 1 b W 5 z M S 5 7 c H J v a m V j d C w x f S Z x d W 9 0 O y w m c X V v d D t T Z W N 0 a W 9 u M S 9 k Y X R h L 0 F 1 d G 9 S Z W 1 v d m V k Q 2 9 s d W 1 u c z E u e 2 N s Z W F u X 2 F j d G l v b i w y f S Z x d W 9 0 O y w m c X V v d D t T Z W N 0 a W 9 u M S 9 k Y X R h L 0 F 1 d G 9 S Z W 1 v d m V k Q 2 9 s d W 1 u c z E u e 3 N l b m R l c l 9 h Y 2 N f b m F t Z S w z f S Z x d W 9 0 O y w m c X V v d D t T Z W N 0 a W 9 u M S 9 k Y X R h L 0 F 1 d G 9 S Z W 1 v d m V k Q 2 9 s d W 1 u c z E u e 3 N l b m R l c l 9 h Y 2 N f b m 8 s N H 0 m c X V v d D s s J n F 1 b 3 Q 7 U 2 V j d G l v b j E v Z G F 0 Y S 9 B d X R v U m V t b 3 Z l Z E N v b H V t b n M x L n t y Z W N p Z X Z l c l 9 h Y 2 N f b m F t Z S w 1 f S Z x d W 9 0 O y w m c X V v d D t T Z W N 0 a W 9 u M S 9 k Y X R h L 0 F 1 d G 9 S Z W 1 v d m V k Q 2 9 s d W 1 u c z E u e 3 J l Y 2 l l d m V y X 2 F j Y 1 9 u b y w 2 f S Z x d W 9 0 O y w m c X V v d D t T Z W N 0 a W 9 u M S 9 k Y X R h L 0 F 1 d G 9 S Z W 1 v d m V k Q 2 9 s d W 1 u c z E u e 3 J h d 1 9 k Y X R l L D d 9 J n F 1 b 3 Q 7 L C Z x d W 9 0 O 1 N l Y 3 R p b 2 4 x L 2 R h d G E v Q X V 0 b 1 J l b W 9 2 Z W R D b 2 x 1 b W 5 z M S 5 7 c 3 R h d H V z L D h 9 J n F 1 b 3 Q 7 L C Z x d W 9 0 O 1 N l Y 3 R p b 2 4 x L 2 R h d G E v Q X V 0 b 1 J l b W 9 2 Z W R D b 2 x 1 b W 5 z M S 5 7 d m 9 s d W 1 l L D l 9 J n F 1 b 3 Q 7 L C Z x d W 9 0 O 1 N l Y 3 R p b 2 4 x L 2 R h d G E v Q X V 0 b 1 J l b W 9 2 Z W R D b 2 x 1 b W 5 z M S 5 7 S 0 F D Q 1 U s M T B 9 J n F 1 b 3 Q 7 L C Z x d W 9 0 O 1 N l Y 3 R p b 2 4 x L 2 R h d G E v Q X V 0 b 1 J l b W 9 2 Z W R D b 2 x 1 b W 5 z M S 5 7 T k t B Q 0 N V L D E x f S Z x d W 9 0 O y w m c X V v d D t T Z W N 0 a W 9 u M S 9 k Y X R h L 0 F 1 d G 9 S Z W 1 v d m V k Q 2 9 s d W 1 u c z E u e 0 F D Q 1 U s M T J 9 J n F 1 b 3 Q 7 L C Z x d W 9 0 O 1 N l Y 3 R p b 2 4 x L 2 R h d G E v Q X V 0 b 1 J l b W 9 2 Z W R D b 2 x 1 b W 5 z M S 5 7 Q U F V L D E z f S Z x d W 9 0 O y w m c X V v d D t T Z W N 0 a W 9 u M S 9 k Y X R h L 0 F 1 d G 9 S Z W 1 v d m V k Q 2 9 s d W 1 u c z E u e 1 J N V S w x N H 0 m c X V v d D s s J n F 1 b 3 Q 7 U 2 V j d G l v b j E v Z G F 0 Y S 9 B d X R v U m V t b 3 Z l Z E N v b H V t b n M x L n t F U l U s M T V 9 J n F 1 b 3 Q 7 L C Z x d W 9 0 O 1 N l Y 3 R p b 2 4 x L 2 R h d G E v Q X V 0 b 1 J l b W 9 2 Z W R D b 2 x 1 b W 5 z M S 5 7 Q 0 V S L D E 2 f S Z x d W 9 0 O y w m c X V v d D t T Z W N 0 a W 9 u M S 9 k Y X R h L 0 F 1 d G 9 S Z W 1 v d m V k Q 2 9 s d W 1 u c z E u e 2 N v b W 1 l b n Q s M T d 9 J n F 1 b 3 Q 7 X S w m c X V v d D t D b 2 x 1 b W 5 D b 3 V u d C Z x d W 9 0 O z o x O C w m c X V v d D t L Z X l D b 2 x 1 b W 5 O Y W 1 l c y Z x d W 9 0 O z p b X S w m c X V v d D t D b 2 x 1 b W 5 J Z G V u d G l 0 a W V z J n F 1 b 3 Q 7 O l s m c X V v d D t T Z W N 0 a W 9 u M S 9 k Y X R h L 0 F 1 d G 9 S Z W 1 v d m V k Q 2 9 s d W 1 u c z E u e 3 R y Y W 5 z Y W N f a W Q s M H 0 m c X V v d D s s J n F 1 b 3 Q 7 U 2 V j d G l v b j E v Z G F 0 Y S 9 B d X R v U m V t b 3 Z l Z E N v b H V t b n M x L n t w c m 9 q Z W N 0 L D F 9 J n F 1 b 3 Q 7 L C Z x d W 9 0 O 1 N l Y 3 R p b 2 4 x L 2 R h d G E v Q X V 0 b 1 J l b W 9 2 Z W R D b 2 x 1 b W 5 z M S 5 7 Y 2 x l Y W 5 f Y W N 0 a W 9 u L D J 9 J n F 1 b 3 Q 7 L C Z x d W 9 0 O 1 N l Y 3 R p b 2 4 x L 2 R h d G E v Q X V 0 b 1 J l b W 9 2 Z W R D b 2 x 1 b W 5 z M S 5 7 c 2 V u Z G V y X 2 F j Y 1 9 u Y W 1 l L D N 9 J n F 1 b 3 Q 7 L C Z x d W 9 0 O 1 N l Y 3 R p b 2 4 x L 2 R h d G E v Q X V 0 b 1 J l b W 9 2 Z W R D b 2 x 1 b W 5 z M S 5 7 c 2 V u Z G V y X 2 F j Y 1 9 u b y w 0 f S Z x d W 9 0 O y w m c X V v d D t T Z W N 0 a W 9 u M S 9 k Y X R h L 0 F 1 d G 9 S Z W 1 v d m V k Q 2 9 s d W 1 u c z E u e 3 J l Y 2 l l d m V y X 2 F j Y 1 9 u Y W 1 l L D V 9 J n F 1 b 3 Q 7 L C Z x d W 9 0 O 1 N l Y 3 R p b 2 4 x L 2 R h d G E v Q X V 0 b 1 J l b W 9 2 Z W R D b 2 x 1 b W 5 z M S 5 7 c m V j a W V 2 Z X J f Y W N j X 2 5 v L D Z 9 J n F 1 b 3 Q 7 L C Z x d W 9 0 O 1 N l Y 3 R p b 2 4 x L 2 R h d G E v Q X V 0 b 1 J l b W 9 2 Z W R D b 2 x 1 b W 5 z M S 5 7 c m F 3 X 2 R h d G U s N 3 0 m c X V v d D s s J n F 1 b 3 Q 7 U 2 V j d G l v b j E v Z G F 0 Y S 9 B d X R v U m V t b 3 Z l Z E N v b H V t b n M x L n t z d G F 0 d X M s O H 0 m c X V v d D s s J n F 1 b 3 Q 7 U 2 V j d G l v b j E v Z G F 0 Y S 9 B d X R v U m V t b 3 Z l Z E N v b H V t b n M x L n t 2 b 2 x 1 b W U s O X 0 m c X V v d D s s J n F 1 b 3 Q 7 U 2 V j d G l v b j E v Z G F 0 Y S 9 B d X R v U m V t b 3 Z l Z E N v b H V t b n M x L n t L Q U N D V S w x M H 0 m c X V v d D s s J n F 1 b 3 Q 7 U 2 V j d G l v b j E v Z G F 0 Y S 9 B d X R v U m V t b 3 Z l Z E N v b H V t b n M x L n t O S 0 F D Q 1 U s M T F 9 J n F 1 b 3 Q 7 L C Z x d W 9 0 O 1 N l Y 3 R p b 2 4 x L 2 R h d G E v Q X V 0 b 1 J l b W 9 2 Z W R D b 2 x 1 b W 5 z M S 5 7 Q U N D V S w x M n 0 m c X V v d D s s J n F 1 b 3 Q 7 U 2 V j d G l v b j E v Z G F 0 Y S 9 B d X R v U m V t b 3 Z l Z E N v b H V t b n M x L n t B Q V U s M T N 9 J n F 1 b 3 Q 7 L C Z x d W 9 0 O 1 N l Y 3 R p b 2 4 x L 2 R h d G E v Q X V 0 b 1 J l b W 9 2 Z W R D b 2 x 1 b W 5 z M S 5 7 U k 1 V L D E 0 f S Z x d W 9 0 O y w m c X V v d D t T Z W N 0 a W 9 u M S 9 k Y X R h L 0 F 1 d G 9 S Z W 1 v d m V k Q 2 9 s d W 1 u c z E u e 0 V S V S w x N X 0 m c X V v d D s s J n F 1 b 3 Q 7 U 2 V j d G l v b j E v Z G F 0 Y S 9 B d X R v U m V t b 3 Z l Z E N v b H V t b n M x L n t D R V I s M T Z 9 J n F 1 b 3 Q 7 L C Z x d W 9 0 O 1 N l Y 3 R p b 2 4 x L 2 R h d G E v Q X V 0 b 1 J l b W 9 2 Z W R D b 2 x 1 b W 5 z M S 5 7 Y 2 9 t b W V u d C w x N 3 0 m c X V v d D t d L C Z x d W 9 0 O 1 J l b G F 0 a W 9 u c 2 h p c E l u Z m 8 m c X V v d D s 6 W 1 1 9 I i A v P j w v U 3 R h Y m x l R W 5 0 c m l l c z 4 8 L 0 l 0 Z W 0 + P E l 0 Z W 0 + P E l 0 Z W 1 M b 2 N h d G l v b j 4 8 S X R l b V R 5 c G U + R m 9 y b X V s Y T w v S X R l b V R 5 c G U + P E l 0 Z W 1 Q Y X R o P l N l Y 3 R p b 2 4 x L 2 R h d G E v U 2 9 1 c m N l P C 9 J d G V t U G F 0 a D 4 8 L 0 l 0 Z W 1 M b 2 N h d G l v b j 4 8 U 3 R h Y m x l R W 5 0 c m l l c y A v P j w v S X R l b T 4 8 S X R l b T 4 8 S X R l b U x v Y 2 F 0 a W 9 u P j x J d G V t V H l w Z T 5 G b 3 J t d W x h P C 9 J d G V t V H l w Z T 4 8 S X R l b V B h d G g + U 2 V j d G l v b j E v Z G F 0 Y S 9 Q c m 9 t b 3 R l Z C U y M E h l Y W R l c n M 8 L 0 l 0 Z W 1 Q Y X R o P j w v S X R l b U x v Y 2 F 0 a W 9 u P j x T d G F i b G V F b n R y a W V z I C 8 + P C 9 J d G V t P j x J d G V t P j x J d G V t T G 9 j Y X R p b 2 4 + P E l 0 Z W 1 U e X B l P k Z v c m 1 1 b G E 8 L 0 l 0 Z W 1 U e X B l P j x J d G V t U G F 0 a D 5 T Z W N 0 a W 9 u M S 9 k Y X R h L 0 N o Y W 5 n Z W Q l M j B U e X B l P C 9 J d G V t U G F 0 a D 4 8 L 0 l 0 Z W 1 M b 2 N h d G l v b j 4 8 U 3 R h Y m x l R W 5 0 c m l l c y A v P j w v S X R l b T 4 8 L 0 l 0 Z W 1 z P j w v T G 9 j Y W x Q Y W N r Y W d l T W V 0 Y W R h d G F G a W x l P h Y A A A B Q S w U G A A A A A A A A A A A A A A A A A A A A A A A A 2 g A A A A E A A A D Q j J 3 f A R X R E Y x 6 A M B P w p f r A Q A A A H N j u m + u P i l A h 3 U 7 K m I 9 V 3 s A A A A A A g A A A A A A A 2 Y A A M A A A A A Q A A A A y r o V f 3 x A x Z D m W F A + i L M F g g A A A A A E g A A A o A A A A B A A A A B D 6 J s C A S P 1 k T b m X 5 G q g d A i U A A A A A U 1 w I O 7 F H M V k Q S a H X C 1 d N F k J M o s u 8 U F g n O p M 5 T P 8 o Z t i p 1 u p K 1 e L F B 7 r N m 0 r K d X 0 Q C 1 C u 3 0 g W a O O d A n D d K e + p e T o J M 1 9 S l V W x K J y n o T B g E u F A A A A C W y D B 6 8 w m U x j E Q z o N r N u j U A h 9 n s < / D a t a M a s h u p > 
</file>

<file path=customXml/item4.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PJ2301</CERContentPublishingTaskJobNumber>
    <Date_x0020_Submitted xmlns="32e2fb52-454c-4a55-9e7f-b565c4403fdc" xsi:nil="true"/>
    <CER_x0020_Content_x0020_Approval_x0020_Workflow_x0020_Comments xmlns="32e2fb52-454c-4a55-9e7f-b565c4403fdc">Removed duplicate table</CER_x0020_Content_x0020_Approval_x0020_Workflow_x0020_Comments>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Reports</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3B38CA11-69F3-40B5-A9C3-2D2EAD814445}">
  <ds:schemaRefs>
    <ds:schemaRef ds:uri="office.server.policy"/>
  </ds:schemaRefs>
</ds:datastoreItem>
</file>

<file path=customXml/itemProps2.xml><?xml version="1.0" encoding="utf-8"?>
<ds:datastoreItem xmlns:ds="http://schemas.openxmlformats.org/officeDocument/2006/customXml" ds:itemID="{3D6BD016-E98B-41BC-9ABD-CFD3A9A230B9}">
  <ds:schemaRefs>
    <ds:schemaRef ds:uri="http://schemas.microsoft.com/sharepoint/v3/contenttype/forms"/>
  </ds:schemaRefs>
</ds:datastoreItem>
</file>

<file path=customXml/itemProps3.xml><?xml version="1.0" encoding="utf-8"?>
<ds:datastoreItem xmlns:ds="http://schemas.openxmlformats.org/officeDocument/2006/customXml" ds:itemID="{F16D49AE-0E0B-443B-8BF0-31863157347E}">
  <ds:schemaRefs>
    <ds:schemaRef ds:uri="http://schemas.microsoft.com/DataMashup"/>
  </ds:schemaRefs>
</ds:datastoreItem>
</file>

<file path=customXml/itemProps4.xml><?xml version="1.0" encoding="utf-8"?>
<ds:datastoreItem xmlns:ds="http://schemas.openxmlformats.org/officeDocument/2006/customXml" ds:itemID="{5C85EC83-7A41-4C7D-AC4D-122C85F91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e2fb52-454c-4a55-9e7f-b565c4403fdc"/>
    <ds:schemaRef ds:uri="28200a5b-dbf5-4d3e-b94c-0c7a404b1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FBD5296-4B53-46FD-BFC3-9AEBD9F1A507}">
  <ds:schemaRefs>
    <ds:schemaRef ds:uri="http://schemas.microsoft.com/office/2006/metadata/properties"/>
    <ds:schemaRef ds:uri="http://schemas.microsoft.com/office/infopath/2007/PartnerControls"/>
    <ds:schemaRef ds:uri="32e2fb52-454c-4a55-9e7f-b565c4403fdc"/>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24</vt:i4>
      </vt:variant>
    </vt:vector>
  </HeadingPairs>
  <TitlesOfParts>
    <vt:vector size="24" baseType="lpstr">
      <vt:lpstr>Disclaimer</vt:lpstr>
      <vt:lpstr>Contents</vt:lpstr>
      <vt:lpstr>Version history</vt:lpstr>
      <vt:lpstr>Figure 1.1</vt:lpstr>
      <vt:lpstr>Figure 1.2</vt:lpstr>
      <vt:lpstr>Figure 1.3</vt:lpstr>
      <vt:lpstr>Figure 1.4</vt:lpstr>
      <vt:lpstr>Figure 1.5</vt:lpstr>
      <vt:lpstr>Supplementary 1A</vt:lpstr>
      <vt:lpstr>Figure 1.6</vt:lpstr>
      <vt:lpstr>Supplementary 1B</vt:lpstr>
      <vt:lpstr>Figure 2.1</vt:lpstr>
      <vt:lpstr>Figure 2.2</vt:lpstr>
      <vt:lpstr>Figure 2.3</vt:lpstr>
      <vt:lpstr>Figure 2.4</vt:lpstr>
      <vt:lpstr>Figure 2.5</vt:lpstr>
      <vt:lpstr>Supplementary 2A</vt:lpstr>
      <vt:lpstr>Supplementary 2B</vt:lpstr>
      <vt:lpstr>Figure 3.1</vt:lpstr>
      <vt:lpstr>Figure 3.2</vt:lpstr>
      <vt:lpstr>Figure 3.3</vt:lpstr>
      <vt:lpstr>Supplementary 3A</vt:lpstr>
      <vt:lpstr>Supplementary 3B</vt:lpstr>
      <vt:lpstr>Supplementary 3C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QCMR data workbook - March Quarter 2023</dc:title>
  <dc:subject/>
  <dc:creator/>
  <cp:keywords/>
  <dc:description/>
  <cp:lastModifiedBy/>
  <cp:revision>1</cp:revision>
  <dcterms:created xsi:type="dcterms:W3CDTF">2023-06-08T23:29:14Z</dcterms:created>
  <dcterms:modified xsi:type="dcterms:W3CDTF">2024-03-19T00:04:22Z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