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custom.xml" ContentType="application/vnd.openxmlformats-officedocument.custom-properties+xml"/>
  <Override PartName="/docProps/core.xml" ContentType="application/vnd.openxmlformats-package.core-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420" yWindow="465" windowWidth="24195" windowHeight="11475" activeTab="1"/>
  </bookViews>
  <sheets>
    <sheet name="Important information" sheetId="7" r:id="rId1"/>
    <sheet name="Facility and project details" sheetId="4" r:id="rId2"/>
    <sheet name="How to submit this workbook" sheetId="6" r:id="rId3"/>
    <sheet name="Location guidance" sheetId="3" r:id="rId4"/>
  </sheets>
  <definedNames>
    <definedName name="Facility1_URL">'Facility and project details'!$C$25</definedName>
    <definedName name="Facility10_URL">'Facility and project details'!$L$25</definedName>
    <definedName name="Facility11_URL">'Facility and project details'!$M$25</definedName>
    <definedName name="Facility12_URL">'Facility and project details'!$N$25</definedName>
    <definedName name="Facility13_URL">'Facility and project details'!$O$25</definedName>
    <definedName name="Facility14_URL">'Facility and project details'!$P$25</definedName>
    <definedName name="Facility15_URL">'Facility and project details'!$Q$25</definedName>
    <definedName name="Facility16_URL">'Facility and project details'!$R$25</definedName>
    <definedName name="Facility17_URL">'Facility and project details'!$S$25</definedName>
    <definedName name="Facility18_URL">'Facility and project details'!$T$25</definedName>
    <definedName name="Facility19_URL">'Facility and project details'!$U$25</definedName>
    <definedName name="Facility2_URL">'Facility and project details'!$D$25</definedName>
    <definedName name="Facility20_URL">'Facility and project details'!$V$25</definedName>
    <definedName name="Facility3_URL">'Facility and project details'!$E$25</definedName>
    <definedName name="Facility4_URL">'Facility and project details'!$F$25</definedName>
    <definedName name="Facility5_URL">'Facility and project details'!$G$25</definedName>
    <definedName name="Facility6_URL">'Facility and project details'!$H$25</definedName>
    <definedName name="Facility7_URL">'Facility and project details'!$I$25</definedName>
    <definedName name="Facility8_URL">'Facility and project details'!$J$25</definedName>
    <definedName name="Facility9_URL">'Facility and project details'!$K$25</definedName>
    <definedName name="LevelType">#REF!</definedName>
    <definedName name="_xlnm.Print_Area" localSheetId="0">'Important information'!$B$1:$C$15</definedName>
    <definedName name="RoadType">'Location guidance'!$B$10:$B$139</definedName>
    <definedName name="State">'Location guidance'!$C$10:$C$17</definedName>
    <definedName name="UnitType">#REF!</definedName>
  </definedNames>
  <calcPr calcId="145621"/>
</workbook>
</file>

<file path=xl/calcChain.xml><?xml version="1.0" encoding="utf-8"?>
<calcChain xmlns="http://schemas.openxmlformats.org/spreadsheetml/2006/main">
  <c r="B67" i="4" l="1"/>
  <c r="B66" i="4"/>
  <c r="B65" i="4"/>
  <c r="B64" i="4"/>
  <c r="B63" i="4"/>
  <c r="B62" i="4"/>
  <c r="B61" i="4"/>
  <c r="B60" i="4"/>
  <c r="B59" i="4"/>
  <c r="B58" i="4"/>
  <c r="B57" i="4"/>
  <c r="B56" i="4"/>
  <c r="B55" i="4"/>
  <c r="B54" i="4"/>
  <c r="D25" i="4" l="1"/>
  <c r="D26" i="4" s="1"/>
  <c r="V25" i="4"/>
  <c r="V26" i="4" s="1"/>
  <c r="U25" i="4"/>
  <c r="U26" i="4" s="1"/>
  <c r="T25" i="4"/>
  <c r="T26" i="4" s="1"/>
  <c r="S25" i="4"/>
  <c r="S26" i="4" s="1"/>
  <c r="R25" i="4"/>
  <c r="R26" i="4" s="1"/>
  <c r="Q25" i="4"/>
  <c r="Q26" i="4" s="1"/>
  <c r="P25" i="4"/>
  <c r="P26" i="4" s="1"/>
  <c r="O25" i="4"/>
  <c r="O26" i="4" s="1"/>
  <c r="N25" i="4"/>
  <c r="N26" i="4" s="1"/>
  <c r="M25" i="4"/>
  <c r="M26" i="4" s="1"/>
  <c r="L25" i="4"/>
  <c r="L26" i="4" s="1"/>
  <c r="K25" i="4"/>
  <c r="K26" i="4" s="1"/>
  <c r="J25" i="4"/>
  <c r="J26" i="4" s="1"/>
  <c r="I25" i="4"/>
  <c r="I26" i="4" s="1"/>
  <c r="H25" i="4"/>
  <c r="H26" i="4" s="1"/>
  <c r="G25" i="4"/>
  <c r="G26" i="4" s="1"/>
  <c r="F25" i="4"/>
  <c r="F26" i="4" s="1"/>
  <c r="E25" i="4"/>
  <c r="E26" i="4" s="1"/>
  <c r="C25" i="4"/>
  <c r="C26" i="4" s="1"/>
  <c r="V15" i="4" l="1"/>
  <c r="U15" i="4"/>
  <c r="T15" i="4"/>
  <c r="S15" i="4"/>
  <c r="R15" i="4"/>
  <c r="Q15" i="4"/>
  <c r="P15" i="4"/>
  <c r="O15" i="4"/>
  <c r="N15" i="4"/>
  <c r="M15" i="4"/>
  <c r="L15" i="4"/>
  <c r="K15" i="4"/>
  <c r="J15" i="4"/>
  <c r="I15" i="4"/>
  <c r="H15" i="4"/>
  <c r="G15" i="4"/>
  <c r="F15" i="4"/>
  <c r="E15" i="4"/>
  <c r="D15" i="4"/>
  <c r="C15" i="4"/>
</calcChain>
</file>

<file path=xl/sharedStrings.xml><?xml version="1.0" encoding="utf-8"?>
<sst xmlns="http://schemas.openxmlformats.org/spreadsheetml/2006/main" count="354" uniqueCount="348">
  <si>
    <t>Abbreviation</t>
  </si>
  <si>
    <t xml:space="preserve">Road Type </t>
  </si>
  <si>
    <t xml:space="preserve">ACCESS </t>
  </si>
  <si>
    <t>ACCS</t>
  </si>
  <si>
    <t xml:space="preserve">ALLEY </t>
  </si>
  <si>
    <t>ALLY</t>
  </si>
  <si>
    <t xml:space="preserve">ALLEYWAY </t>
  </si>
  <si>
    <t>ALWY</t>
  </si>
  <si>
    <t xml:space="preserve">AMBLE </t>
  </si>
  <si>
    <t>AMBL</t>
  </si>
  <si>
    <t xml:space="preserve">APPROACH </t>
  </si>
  <si>
    <t>APP</t>
  </si>
  <si>
    <t xml:space="preserve">ARCADE </t>
  </si>
  <si>
    <t>ARC</t>
  </si>
  <si>
    <t xml:space="preserve">ARTERIAL </t>
  </si>
  <si>
    <t>ARTL</t>
  </si>
  <si>
    <t xml:space="preserve">ARTERY </t>
  </si>
  <si>
    <t>ARTY</t>
  </si>
  <si>
    <t xml:space="preserve">AVENUE </t>
  </si>
  <si>
    <t>AV</t>
  </si>
  <si>
    <t xml:space="preserve">BANAN </t>
  </si>
  <si>
    <t>BA</t>
  </si>
  <si>
    <t xml:space="preserve">BEND </t>
  </si>
  <si>
    <t>BEND</t>
  </si>
  <si>
    <t xml:space="preserve">BOARDWALK </t>
  </si>
  <si>
    <t>BWLK</t>
  </si>
  <si>
    <t xml:space="preserve">BOULEVARD </t>
  </si>
  <si>
    <t>BVD</t>
  </si>
  <si>
    <t xml:space="preserve">BRACE </t>
  </si>
  <si>
    <t>BR</t>
  </si>
  <si>
    <t xml:space="preserve">BRAE </t>
  </si>
  <si>
    <t>BRAE</t>
  </si>
  <si>
    <t xml:space="preserve">BREAK </t>
  </si>
  <si>
    <t>BRK</t>
  </si>
  <si>
    <t xml:space="preserve">BROW </t>
  </si>
  <si>
    <t>BROW</t>
  </si>
  <si>
    <t xml:space="preserve">BYPASS </t>
  </si>
  <si>
    <t>BYPA</t>
  </si>
  <si>
    <t xml:space="preserve">BYWAY </t>
  </si>
  <si>
    <t>BYWY</t>
  </si>
  <si>
    <t xml:space="preserve">CAUSEWAY </t>
  </si>
  <si>
    <t>CSWY</t>
  </si>
  <si>
    <t xml:space="preserve">CENTRE </t>
  </si>
  <si>
    <t>CTR</t>
  </si>
  <si>
    <t xml:space="preserve">CHASE </t>
  </si>
  <si>
    <t>CH</t>
  </si>
  <si>
    <t xml:space="preserve">CIRCLE </t>
  </si>
  <si>
    <t>CIR</t>
  </si>
  <si>
    <t xml:space="preserve">CIRCUIT </t>
  </si>
  <si>
    <t>CCT</t>
  </si>
  <si>
    <t xml:space="preserve">CIRCUS </t>
  </si>
  <si>
    <t>CRCS</t>
  </si>
  <si>
    <t xml:space="preserve">CLOSE </t>
  </si>
  <si>
    <t>CL</t>
  </si>
  <si>
    <t xml:space="preserve">CONCOURSE </t>
  </si>
  <si>
    <t>CON</t>
  </si>
  <si>
    <t xml:space="preserve">COPSE </t>
  </si>
  <si>
    <t>CPS</t>
  </si>
  <si>
    <t xml:space="preserve">CORNER </t>
  </si>
  <si>
    <t>CNR</t>
  </si>
  <si>
    <t xml:space="preserve">COURT </t>
  </si>
  <si>
    <t>CT</t>
  </si>
  <si>
    <t xml:space="preserve">COURTYARD </t>
  </si>
  <si>
    <t>CTYD</t>
  </si>
  <si>
    <t xml:space="preserve">COVE </t>
  </si>
  <si>
    <t>COVE</t>
  </si>
  <si>
    <t xml:space="preserve">CRESCENT </t>
  </si>
  <si>
    <t>CR</t>
  </si>
  <si>
    <t xml:space="preserve">CREST </t>
  </si>
  <si>
    <t>CRST</t>
  </si>
  <si>
    <t xml:space="preserve">CROSS </t>
  </si>
  <si>
    <t>CRSS</t>
  </si>
  <si>
    <t xml:space="preserve">CUL-DE-SAC </t>
  </si>
  <si>
    <t>CSAC</t>
  </si>
  <si>
    <t xml:space="preserve">CUTTING </t>
  </si>
  <si>
    <t>CUTT</t>
  </si>
  <si>
    <t xml:space="preserve">DALE </t>
  </si>
  <si>
    <t>DALE</t>
  </si>
  <si>
    <t xml:space="preserve">DIP </t>
  </si>
  <si>
    <t>DIP</t>
  </si>
  <si>
    <t xml:space="preserve">DRIVE </t>
  </si>
  <si>
    <t>DR</t>
  </si>
  <si>
    <t xml:space="preserve">DRIVEWAY </t>
  </si>
  <si>
    <t>DVWY</t>
  </si>
  <si>
    <t xml:space="preserve">EDGE </t>
  </si>
  <si>
    <t>EDGE</t>
  </si>
  <si>
    <t xml:space="preserve">ELBOW </t>
  </si>
  <si>
    <t>ELB</t>
  </si>
  <si>
    <t xml:space="preserve">END </t>
  </si>
  <si>
    <t>END</t>
  </si>
  <si>
    <t xml:space="preserve">ENTRANCE </t>
  </si>
  <si>
    <t>ENT</t>
  </si>
  <si>
    <t xml:space="preserve">ESPLANADE </t>
  </si>
  <si>
    <t>ESP</t>
  </si>
  <si>
    <t xml:space="preserve">EXPRESSWAY </t>
  </si>
  <si>
    <t>EXP</t>
  </si>
  <si>
    <t xml:space="preserve">FAIRWAY </t>
  </si>
  <si>
    <t>FAWY</t>
  </si>
  <si>
    <t xml:space="preserve">FOLLOW </t>
  </si>
  <si>
    <t>FOLW</t>
  </si>
  <si>
    <t xml:space="preserve">FOOTWAY </t>
  </si>
  <si>
    <t>FTWY</t>
  </si>
  <si>
    <t xml:space="preserve">FORMATION </t>
  </si>
  <si>
    <t>FORM</t>
  </si>
  <si>
    <t xml:space="preserve">FREEWAY </t>
  </si>
  <si>
    <t>FWY</t>
  </si>
  <si>
    <t xml:space="preserve">FRONTAGE </t>
  </si>
  <si>
    <t>FRTG</t>
  </si>
  <si>
    <t xml:space="preserve">GAP </t>
  </si>
  <si>
    <t>GAP</t>
  </si>
  <si>
    <t xml:space="preserve">GARDENS </t>
  </si>
  <si>
    <t>GDNS</t>
  </si>
  <si>
    <t xml:space="preserve">GATE </t>
  </si>
  <si>
    <t>GTE</t>
  </si>
  <si>
    <t xml:space="preserve">GLADE </t>
  </si>
  <si>
    <t>GLDE</t>
  </si>
  <si>
    <t xml:space="preserve">GLEN </t>
  </si>
  <si>
    <t>GLEN</t>
  </si>
  <si>
    <t xml:space="preserve">GRANGE </t>
  </si>
  <si>
    <t>GRA</t>
  </si>
  <si>
    <t xml:space="preserve">GREEN </t>
  </si>
  <si>
    <t>GRN</t>
  </si>
  <si>
    <t xml:space="preserve">GROVE </t>
  </si>
  <si>
    <t>GR</t>
  </si>
  <si>
    <t xml:space="preserve">HEIGHTS </t>
  </si>
  <si>
    <t>HTS</t>
  </si>
  <si>
    <t xml:space="preserve">HIGHROAD </t>
  </si>
  <si>
    <t>HIRD</t>
  </si>
  <si>
    <t xml:space="preserve">HIGHWAY </t>
  </si>
  <si>
    <t>HWY</t>
  </si>
  <si>
    <t xml:space="preserve">HILL </t>
  </si>
  <si>
    <t>HILL</t>
  </si>
  <si>
    <t xml:space="preserve">INTERCHANGE </t>
  </si>
  <si>
    <t>INTG</t>
  </si>
  <si>
    <t xml:space="preserve">JUNCTION </t>
  </si>
  <si>
    <t>JNC</t>
  </si>
  <si>
    <t xml:space="preserve">KEY </t>
  </si>
  <si>
    <t>KEY</t>
  </si>
  <si>
    <t xml:space="preserve">LANE </t>
  </si>
  <si>
    <t>LANE</t>
  </si>
  <si>
    <t xml:space="preserve">LANEWAY </t>
  </si>
  <si>
    <t>LNWY</t>
  </si>
  <si>
    <t xml:space="preserve">LINE </t>
  </si>
  <si>
    <t>LINE</t>
  </si>
  <si>
    <t xml:space="preserve">LINK </t>
  </si>
  <si>
    <t>LINK</t>
  </si>
  <si>
    <t xml:space="preserve">LOOKOUT </t>
  </si>
  <si>
    <t>LKT</t>
  </si>
  <si>
    <t xml:space="preserve">LOOP </t>
  </si>
  <si>
    <t>LOOP</t>
  </si>
  <si>
    <t xml:space="preserve">MALL </t>
  </si>
  <si>
    <t>MALL</t>
  </si>
  <si>
    <t xml:space="preserve">MEANDER </t>
  </si>
  <si>
    <t>MNDR</t>
  </si>
  <si>
    <t xml:space="preserve">MEWS </t>
  </si>
  <si>
    <t>MEWS</t>
  </si>
  <si>
    <t xml:space="preserve">MOTORWAY </t>
  </si>
  <si>
    <t>MTWY</t>
  </si>
  <si>
    <t xml:space="preserve">NOOK </t>
  </si>
  <si>
    <t>NOOK</t>
  </si>
  <si>
    <t xml:space="preserve">OUTLOOK </t>
  </si>
  <si>
    <t>OTLK</t>
  </si>
  <si>
    <t xml:space="preserve">PARADE </t>
  </si>
  <si>
    <t>PDE</t>
  </si>
  <si>
    <t xml:space="preserve">PARKWAY </t>
  </si>
  <si>
    <t>PWY</t>
  </si>
  <si>
    <t xml:space="preserve">PASS </t>
  </si>
  <si>
    <t>PASS</t>
  </si>
  <si>
    <t xml:space="preserve">PASSAGE </t>
  </si>
  <si>
    <t>PSGE</t>
  </si>
  <si>
    <t xml:space="preserve">PATH </t>
  </si>
  <si>
    <t>PATH</t>
  </si>
  <si>
    <t xml:space="preserve">PATHWAY </t>
  </si>
  <si>
    <t>PWAY</t>
  </si>
  <si>
    <t xml:space="preserve">PIAZZA </t>
  </si>
  <si>
    <t>PIAZ</t>
  </si>
  <si>
    <t xml:space="preserve">PLACE </t>
  </si>
  <si>
    <t>PL</t>
  </si>
  <si>
    <t xml:space="preserve">PLAZA </t>
  </si>
  <si>
    <t>PLZA</t>
  </si>
  <si>
    <t xml:space="preserve">POCKET </t>
  </si>
  <si>
    <t>PKT</t>
  </si>
  <si>
    <t xml:space="preserve">POINT </t>
  </si>
  <si>
    <t>PNT</t>
  </si>
  <si>
    <t xml:space="preserve">PORT </t>
  </si>
  <si>
    <t>PORT</t>
  </si>
  <si>
    <t xml:space="preserve">PROMENADE </t>
  </si>
  <si>
    <t>PROM</t>
  </si>
  <si>
    <t xml:space="preserve">QUADRANT </t>
  </si>
  <si>
    <t>QDRT</t>
  </si>
  <si>
    <t xml:space="preserve">QUAYS </t>
  </si>
  <si>
    <t>QYS</t>
  </si>
  <si>
    <t xml:space="preserve">RAMBLE </t>
  </si>
  <si>
    <t>RMBL</t>
  </si>
  <si>
    <t xml:space="preserve">REST </t>
  </si>
  <si>
    <t>REST</t>
  </si>
  <si>
    <t xml:space="preserve">RETREAT </t>
  </si>
  <si>
    <t>RTT</t>
  </si>
  <si>
    <t xml:space="preserve">RIDGE </t>
  </si>
  <si>
    <t>RDGE</t>
  </si>
  <si>
    <t xml:space="preserve">RISE </t>
  </si>
  <si>
    <t>RISE</t>
  </si>
  <si>
    <t xml:space="preserve">ROAD </t>
  </si>
  <si>
    <t>RD</t>
  </si>
  <si>
    <t xml:space="preserve">ROTARY </t>
  </si>
  <si>
    <t>RTY</t>
  </si>
  <si>
    <t xml:space="preserve">ROUTE </t>
  </si>
  <si>
    <t>RTE</t>
  </si>
  <si>
    <t xml:space="preserve">ROW </t>
  </si>
  <si>
    <t>ROW</t>
  </si>
  <si>
    <t xml:space="preserve">RUE </t>
  </si>
  <si>
    <t>RUE</t>
  </si>
  <si>
    <t xml:space="preserve">SERVICEWAY </t>
  </si>
  <si>
    <t>SVWY</t>
  </si>
  <si>
    <t xml:space="preserve">SHUNT </t>
  </si>
  <si>
    <t>SHUN</t>
  </si>
  <si>
    <t xml:space="preserve">SPUR </t>
  </si>
  <si>
    <t>SPUR</t>
  </si>
  <si>
    <t xml:space="preserve">SQUARE </t>
  </si>
  <si>
    <t>SQ</t>
  </si>
  <si>
    <t xml:space="preserve">STREET </t>
  </si>
  <si>
    <t>ST</t>
  </si>
  <si>
    <t xml:space="preserve">SUBWAY </t>
  </si>
  <si>
    <t>SBWY</t>
  </si>
  <si>
    <t xml:space="preserve">TARN </t>
  </si>
  <si>
    <t>TARN</t>
  </si>
  <si>
    <t xml:space="preserve">TERRACE </t>
  </si>
  <si>
    <t>TCE</t>
  </si>
  <si>
    <t xml:space="preserve">THOROUGHFARE </t>
  </si>
  <si>
    <t>THFR</t>
  </si>
  <si>
    <t xml:space="preserve">TOLLWAY </t>
  </si>
  <si>
    <t>TLWY</t>
  </si>
  <si>
    <t xml:space="preserve">TOP </t>
  </si>
  <si>
    <t>TOP</t>
  </si>
  <si>
    <t xml:space="preserve">TOR </t>
  </si>
  <si>
    <t>TOR</t>
  </si>
  <si>
    <t xml:space="preserve">TRACK </t>
  </si>
  <si>
    <t>TRK</t>
  </si>
  <si>
    <t xml:space="preserve">TRAIL </t>
  </si>
  <si>
    <t>TRL</t>
  </si>
  <si>
    <t xml:space="preserve">TURN </t>
  </si>
  <si>
    <t>TURN</t>
  </si>
  <si>
    <t xml:space="preserve">UNDERPASS </t>
  </si>
  <si>
    <t>UPAS</t>
  </si>
  <si>
    <t xml:space="preserve">VALE </t>
  </si>
  <si>
    <t>VALE</t>
  </si>
  <si>
    <t xml:space="preserve">VIADUCT </t>
  </si>
  <si>
    <t>VIAD</t>
  </si>
  <si>
    <t xml:space="preserve">VIEW </t>
  </si>
  <si>
    <t>VIEW</t>
  </si>
  <si>
    <t xml:space="preserve">VISTA </t>
  </si>
  <si>
    <t>VSTA</t>
  </si>
  <si>
    <t xml:space="preserve">WALK </t>
  </si>
  <si>
    <t>WALK</t>
  </si>
  <si>
    <t xml:space="preserve">WALKWAY </t>
  </si>
  <si>
    <t>WKWY</t>
  </si>
  <si>
    <t xml:space="preserve">WAY </t>
  </si>
  <si>
    <t>WAY</t>
  </si>
  <si>
    <t xml:space="preserve">WHARF </t>
  </si>
  <si>
    <t>WHRF</t>
  </si>
  <si>
    <t xml:space="preserve">WYND </t>
  </si>
  <si>
    <t>WYND</t>
  </si>
  <si>
    <t>Free text field.</t>
  </si>
  <si>
    <t>Numeric format only</t>
  </si>
  <si>
    <t>Road Number</t>
  </si>
  <si>
    <t>Identifies the number of the address in the road or thoroughfare.</t>
  </si>
  <si>
    <t>Road Name</t>
  </si>
  <si>
    <t>The name of the road/thoroughfare applicable to the address site or complex.</t>
  </si>
  <si>
    <t>Free Text</t>
  </si>
  <si>
    <t>Road Type</t>
  </si>
  <si>
    <t>The abbreviation code used to distinguish the type of road/thoroughfare applicable to the address site/complex</t>
  </si>
  <si>
    <t>Suburb</t>
  </si>
  <si>
    <t>State/Territory Code</t>
  </si>
  <si>
    <t>The State or Territory code of the address.</t>
  </si>
  <si>
    <t>Postcode</t>
  </si>
  <si>
    <t>Instructions</t>
  </si>
  <si>
    <t>Data Entry Rule</t>
  </si>
  <si>
    <t>State</t>
  </si>
  <si>
    <t>ACT</t>
  </si>
  <si>
    <t>NSW</t>
  </si>
  <si>
    <t>NT</t>
  </si>
  <si>
    <t>QLD</t>
  </si>
  <si>
    <t>SA</t>
  </si>
  <si>
    <t>TAS</t>
  </si>
  <si>
    <t>VIC</t>
  </si>
  <si>
    <t>WA</t>
  </si>
  <si>
    <t>Field name</t>
  </si>
  <si>
    <t>Facility Name</t>
  </si>
  <si>
    <t>ANZSIC code</t>
  </si>
  <si>
    <t>Person with Operational Control of Facility</t>
  </si>
  <si>
    <t>Controlling Corporation of the Facility</t>
  </si>
  <si>
    <t>Emissions Reduction Fund - Facility and project details reporting template</t>
  </si>
  <si>
    <t>Project name:</t>
  </si>
  <si>
    <t>Applicant:</t>
  </si>
  <si>
    <t>The official facility name used for NGER reporting purposes</t>
  </si>
  <si>
    <t>NGER year that the facility description applies to</t>
  </si>
  <si>
    <t>Project description</t>
  </si>
  <si>
    <t xml:space="preserve">Details of the manner in which the method is applied to the project 
</t>
  </si>
  <si>
    <t>Type of biomass used (if applicable)</t>
  </si>
  <si>
    <r>
      <t xml:space="preserve">Refer to the </t>
    </r>
    <r>
      <rPr>
        <i/>
        <sz val="12"/>
        <rFont val="Calibri"/>
        <family val="2"/>
        <scheme val="minor"/>
      </rPr>
      <t>Form Guidance - Facilities</t>
    </r>
    <r>
      <rPr>
        <sz val="12"/>
        <rFont val="Calibri"/>
        <family val="2"/>
        <scheme val="minor"/>
      </rPr>
      <t xml:space="preserve"> on the Clean Energy Regulator website for assistance in completing this table. </t>
    </r>
  </si>
  <si>
    <t xml:space="preserve">Use the following the steps and illustrations for guidance on how to upload this excel workbook to your online application.  </t>
  </si>
  <si>
    <r>
      <t>1. Click the</t>
    </r>
    <r>
      <rPr>
        <b/>
        <i/>
        <sz val="12"/>
        <color rgb="FF000000"/>
        <rFont val="Calibri"/>
        <family val="2"/>
        <scheme val="minor"/>
      </rPr>
      <t xml:space="preserve"> Eligibility details</t>
    </r>
    <r>
      <rPr>
        <sz val="12"/>
        <color rgb="FF000000"/>
        <rFont val="Calibri"/>
        <family val="2"/>
        <scheme val="minor"/>
      </rPr>
      <t xml:space="preserve"> tab on the left side of your application.</t>
    </r>
  </si>
  <si>
    <r>
      <t xml:space="preserve">2. Go to the </t>
    </r>
    <r>
      <rPr>
        <b/>
        <i/>
        <sz val="12"/>
        <color rgb="FF000000"/>
        <rFont val="Calibri"/>
        <family val="2"/>
        <scheme val="minor"/>
      </rPr>
      <t>Describe the project and activities</t>
    </r>
    <r>
      <rPr>
        <sz val="12"/>
        <color rgb="FF000000"/>
        <rFont val="Calibri"/>
        <family val="2"/>
        <scheme val="minor"/>
      </rPr>
      <t xml:space="preserve"> question.</t>
    </r>
  </si>
  <si>
    <r>
      <t xml:space="preserve">3. Click the </t>
    </r>
    <r>
      <rPr>
        <b/>
        <i/>
        <sz val="12"/>
        <color rgb="FF000000"/>
        <rFont val="Calibri"/>
        <family val="2"/>
        <scheme val="minor"/>
      </rPr>
      <t>attachment</t>
    </r>
    <r>
      <rPr>
        <sz val="12"/>
        <color rgb="FF000000"/>
        <rFont val="Calibri"/>
        <family val="2"/>
        <scheme val="minor"/>
      </rPr>
      <t xml:space="preserve"> button on the right of this question.</t>
    </r>
  </si>
  <si>
    <r>
      <t xml:space="preserve">4. A pop up box will appear. Click on </t>
    </r>
    <r>
      <rPr>
        <b/>
        <i/>
        <sz val="12"/>
        <color rgb="FF000000"/>
        <rFont val="Calibri"/>
        <family val="2"/>
        <scheme val="minor"/>
      </rPr>
      <t>Select file</t>
    </r>
    <r>
      <rPr>
        <sz val="12"/>
        <color rgb="FF000000"/>
        <rFont val="Calibri"/>
        <family val="2"/>
        <scheme val="minor"/>
      </rPr>
      <t xml:space="preserve"> to upload this excel workbook.</t>
    </r>
  </si>
  <si>
    <t>How many facilities are included in the project?</t>
  </si>
  <si>
    <t>How to submit this workbook to the Clean Energy Regulator</t>
  </si>
  <si>
    <r>
      <t>Refer to the '</t>
    </r>
    <r>
      <rPr>
        <i/>
        <sz val="12"/>
        <color theme="1"/>
        <rFont val="Calibri"/>
        <family val="2"/>
        <scheme val="minor"/>
      </rPr>
      <t>how to submit this workbook'</t>
    </r>
    <r>
      <rPr>
        <sz val="12"/>
        <color theme="1"/>
        <rFont val="Calibri"/>
        <family val="2"/>
        <scheme val="minor"/>
      </rPr>
      <t xml:space="preserve"> tab for assistance in submitting this workbook with your application.</t>
    </r>
  </si>
  <si>
    <t>Providing detailed information in each row for all facilities involved in the project will assist the assessment of your application and the ability of your project to meet ongoing audit requirements.</t>
  </si>
  <si>
    <t>Who signed the Statement of Activity Intent?</t>
  </si>
  <si>
    <t>Save the workbook by an appropriate file name, for example the 'Applicant name' - 'Project name'.</t>
  </si>
  <si>
    <t>The Facilities Method is available on ComLaw.</t>
  </si>
  <si>
    <t>This document is produced for general information only and does not represent a statement of the policy of the Commonwealth of Australia. The Commonwealth of Australia and all persons acting for the Commonwealth preparing this document accept no liability for the accuracy of or inferences from the material contained in this publication, or for any action as a result of any person’s or group’s interpretations, deductions, conclusions or actions in relying on this material. It should be read in conjunction with the Carbon Credits (Carbon Farming Initiative) Act 2011 and supporting Regulations (available on the Comlaw website). Changes to the legislation may affect the information in this document. This document is not intended to provide legal advice. Entities are responsible for determining their obligations under the law and for applying the law to their individual circumstances. Entities should seek independent professional advice if they have any concerns.</t>
  </si>
  <si>
    <r>
      <t xml:space="preserve">Ensure you read the </t>
    </r>
    <r>
      <rPr>
        <i/>
        <sz val="12"/>
        <color theme="1"/>
        <rFont val="Calibri"/>
        <family val="2"/>
        <scheme val="minor"/>
      </rPr>
      <t>Carbon Credits (Carbon Farming Initiative—Facilities) Methodology Determination 2015</t>
    </r>
    <r>
      <rPr>
        <sz val="12"/>
        <color theme="1"/>
        <rFont val="Calibri"/>
        <family val="2"/>
        <scheme val="minor"/>
      </rPr>
      <t xml:space="preserve"> (the Method) and corresponding Explanatory Statement to determine if this method is suitable for your project.</t>
    </r>
  </si>
  <si>
    <t>Production variable 1 details</t>
  </si>
  <si>
    <t>Have you conducted a feasibility study or commissioned a third party report for the project? (optional: Attach any supporting documents to application)</t>
  </si>
  <si>
    <t>How will emissions abatement be measured? (max 1,000 char)</t>
  </si>
  <si>
    <t>Provide electricity adjustment details (if applicable) (max 1,000 char)</t>
  </si>
  <si>
    <t>Provide details of project equipment during the baseline period and after project implementation (max 1,000 char)</t>
  </si>
  <si>
    <t>Provide details of any removal and disposal of equipment. Are you aware that this should be done according to relevant Commonwealth, State or Territory requirements and that there are record keeping requirements under section 74 of the Method? (if applicable) (max 1,000 char)</t>
  </si>
  <si>
    <t>Provide details of ineligible abatement activities (if applicable) (max 1,000 char)</t>
  </si>
  <si>
    <r>
      <rPr>
        <b/>
        <sz val="11"/>
        <rFont val="Calibri"/>
        <family val="2"/>
        <scheme val="minor"/>
      </rPr>
      <t>IMPORTANT NOTICE:  Terms of Use</t>
    </r>
    <r>
      <rPr>
        <sz val="11"/>
        <rFont val="Calibri"/>
        <family val="2"/>
        <scheme val="minor"/>
      </rPr>
      <t xml:space="preserve">
This Facility and project details template is intended to enable applicants to provide relevant and detailed information to support their application for an Emissions Reduction Fund (ERF) project under the </t>
    </r>
    <r>
      <rPr>
        <i/>
        <sz val="11"/>
        <rFont val="Calibri"/>
        <family val="2"/>
        <scheme val="minor"/>
      </rPr>
      <t>Carbon Credits (Carbon Farming Initiative—Facilities) Methodology Determination 2015</t>
    </r>
    <r>
      <rPr>
        <sz val="11"/>
        <rFont val="Calibri"/>
        <family val="2"/>
        <scheme val="minor"/>
      </rPr>
      <t xml:space="preserve"> (the Method). Use of the template is voluntary but it is anticipated it will assist you in preparing your application.
Information that is required by the Method is emphasised by </t>
    </r>
    <r>
      <rPr>
        <sz val="11"/>
        <color rgb="FFFF0000"/>
        <rFont val="Calibri"/>
        <family val="2"/>
        <scheme val="minor"/>
      </rPr>
      <t>highlighted red text</t>
    </r>
    <r>
      <rPr>
        <sz val="11"/>
        <rFont val="Calibri"/>
        <family val="2"/>
        <scheme val="minor"/>
      </rPr>
      <t xml:space="preserve">. If the applicant cannot provide this information to the Clean Energy Regulator, then the project may not be  eligible under the ERF. Other information that is requested will allow the Clean Energy Regulator to assess that the applicant understands the requirements and details of the Method. 
The Clean Energy Regulator and the Commonwealth of Australia are not responsible for the information input into the template by users, and will in no event be liable for any direct, incidental or consequential loss or damage resulting from incorrect information provided to the Clean Energy Regulator.
While reasonable efforts have been made to ensure that the template operates as intended, the Clean Energy Regulator and the Commonwealth of Australia do not warrant that the details in the template will be accurate, complete or up-to-date.
The Clean Energy Regulator and the Commonwealth of Australia will not be liable for any loss or damage from any cause (including negligence) whether arising directly, incidentally or as consequential loss, out of or in connection with, any use of the template, reliance on its output, or reliance on other information or advice on this website, for any purpose. 
The information on the Clean Energy Regulator website is no substitute for independent advice.  Users should seek independent advice before taking any action or decision on the basis of the information in the template. The Clean Energy Regulator and the Commonwealth of Australia do not guarantee uninterrupted access to the template or that the associated website and files obtained from or through this website are free from viruses.
By using the template you agree to be bound by the above Terms of Use. The Clean Energy Regulator and the Commonwealth of Australia may, at their discretion, vary or modify these Terms of Use without notice, and any subsequent use by you of the template will constitute an acceptance of the terms of Use as modified. 
© Commonwealth of Australia 2015
This work is licensed under the Creative Commons Attribution 4.0 International Licence. To view a copy of this license, visit http://creativecommons.org/licenses/by/4.0/legalcode 
If you use materials that are licensed under Creative Commons, you are also required to retain any symbols and notices that are included in the materials. Where there are no symbols or notices present on materials you must attribute the work. The Clean Energy Regulator asserts the right to be recognised as author of the original material in the following manner: © Commonwealth of Australia (2015) Clean Energy Regulator. </t>
    </r>
  </si>
  <si>
    <t>Facility description</t>
  </si>
  <si>
    <t>Project description and how it could result in carbon abatement (max 1,000 char)</t>
  </si>
  <si>
    <t>How many production variables does the facility have? (min of 1 for both baseline and crediting periods)</t>
  </si>
  <si>
    <t>Is the facility a transport facility?</t>
  </si>
  <si>
    <t>Is the facility currently part of another project registered under the Facilities method?</t>
  </si>
  <si>
    <r>
      <t>Is the facility part of a facility aggregate (described under regulation 4.25 of the</t>
    </r>
    <r>
      <rPr>
        <i/>
        <sz val="12"/>
        <color rgb="FFFF0000"/>
        <rFont val="Calibri"/>
        <family val="2"/>
        <scheme val="minor"/>
      </rPr>
      <t xml:space="preserve"> National Greenhouse Energy Reporting Regulations 2008</t>
    </r>
    <r>
      <rPr>
        <sz val="12"/>
        <color rgb="FFFF0000"/>
        <rFont val="Calibri"/>
        <family val="2"/>
        <scheme val="minor"/>
      </rPr>
      <t>) during the baseline or crediting period?</t>
    </r>
  </si>
  <si>
    <t>Does the facility use or will likely use biomass to produce energy, or does the facility import or will likely import heating, cooling or off-grid electricity generated by biomass?</t>
  </si>
  <si>
    <r>
      <t xml:space="preserve">Do you declare that the biomass is an eligible renewable energy source under the </t>
    </r>
    <r>
      <rPr>
        <i/>
        <sz val="12"/>
        <color rgb="FFFF0000"/>
        <rFont val="Calibri"/>
        <family val="2"/>
        <scheme val="minor"/>
      </rPr>
      <t>Renewable Energy (Electricity) Act 2000</t>
    </r>
    <r>
      <rPr>
        <sz val="12"/>
        <color rgb="FFFF0000"/>
        <rFont val="Calibri"/>
        <family val="2"/>
        <scheme val="minor"/>
      </rPr>
      <t>?</t>
    </r>
  </si>
  <si>
    <t>Are there or will there be any ineligible abatement activities undertaken at the facility?</t>
  </si>
  <si>
    <t>Are there activities that change the quantity of a production variable produced or processed by the facility and have a material effect on project abatement?</t>
  </si>
  <si>
    <t>Has a Statement of Activity Intent been completed for the facility?</t>
  </si>
  <si>
    <t>See Abbreviation List below</t>
  </si>
  <si>
    <t>See State list below</t>
  </si>
  <si>
    <t>Facility No. (no information required)</t>
  </si>
  <si>
    <r>
      <t xml:space="preserve">Facility location details 
</t>
    </r>
    <r>
      <rPr>
        <sz val="12"/>
        <rFont val="Calibri"/>
        <family val="2"/>
        <scheme val="minor"/>
      </rPr>
      <t>as reported for National Greenhouse Energy Reporting (NGER) purposes.</t>
    </r>
  </si>
  <si>
    <t>Google map location (click the cell to view in google. Do not change cell formula.)</t>
  </si>
  <si>
    <t>Longitude (in decimal degrees format, to 3 decimal places, e.g. 149.124)</t>
  </si>
  <si>
    <t>Latitude (in decimal degrees format, 
to 3 decimal places, e.g. -35.307)</t>
  </si>
  <si>
    <t>Has the facility undergone any major changes during the baseline period?</t>
  </si>
  <si>
    <t>Do you have access to NGER facility level emissions data, and production variable data, for each NGER reporting year in the project’s baseline period?</t>
  </si>
  <si>
    <t xml:space="preserve">Have NGER reports about the operation of the facility for the baseline period been submitted to the Clean Energy Regulator? </t>
  </si>
  <si>
    <r>
      <t xml:space="preserve">Production variable details
</t>
    </r>
    <r>
      <rPr>
        <sz val="12"/>
        <rFont val="Calibri"/>
        <family val="2"/>
        <scheme val="minor"/>
      </rPr>
      <t xml:space="preserve">Include in the single cell: 
name, type, key substance, and information that shows the production variable was chosen in accordance with section 16 (for output variables) or 17 (for inputs and intermediate products) of the Facilities Method.
Baseline emissions intensity would be beneficial (if available).
Do not complete greyed out cells. </t>
    </r>
  </si>
  <si>
    <t>Nominate the baseline years (4 consecutive National Greenhouse Energy Reporting (NGER) years)</t>
  </si>
  <si>
    <t>Department website link</t>
  </si>
  <si>
    <t>The Department of the Environment has commenced a public consultation to vary the Method from 8 December to 22 December 2015. See the Department's website for details.</t>
  </si>
  <si>
    <r>
      <t xml:space="preserve">5. You are required to submit some form of response for the </t>
    </r>
    <r>
      <rPr>
        <b/>
        <sz val="12"/>
        <color rgb="FF000000"/>
        <rFont val="Calibri"/>
        <family val="2"/>
        <scheme val="minor"/>
      </rPr>
      <t>first</t>
    </r>
    <r>
      <rPr>
        <sz val="12"/>
        <color rgb="FF000000"/>
        <rFont val="Calibri"/>
        <family val="2"/>
        <scheme val="minor"/>
      </rPr>
      <t xml:space="preserve"> and </t>
    </r>
    <r>
      <rPr>
        <b/>
        <sz val="12"/>
        <color rgb="FF000000"/>
        <rFont val="Calibri"/>
        <family val="2"/>
        <scheme val="minor"/>
      </rPr>
      <t>second</t>
    </r>
    <r>
      <rPr>
        <sz val="12"/>
        <color rgb="FF000000"/>
        <rFont val="Calibri"/>
        <family val="2"/>
        <scheme val="minor"/>
      </rPr>
      <t xml:space="preserve"> question under </t>
    </r>
    <r>
      <rPr>
        <b/>
        <i/>
        <sz val="12"/>
        <color rgb="FF000000"/>
        <rFont val="Calibri"/>
        <family val="2"/>
        <scheme val="minor"/>
      </rPr>
      <t xml:space="preserve">Eligilibity details. 
   </t>
    </r>
    <r>
      <rPr>
        <sz val="12"/>
        <color rgb="FF000000"/>
        <rFont val="Calibri"/>
        <family val="2"/>
        <scheme val="minor"/>
      </rPr>
      <t>Ensure you state that</t>
    </r>
    <r>
      <rPr>
        <i/>
        <sz val="12"/>
        <color rgb="FF000000"/>
        <rFont val="Calibri"/>
        <family val="2"/>
        <scheme val="minor"/>
      </rPr>
      <t xml:space="preserve"> </t>
    </r>
    <r>
      <rPr>
        <u/>
        <sz val="12"/>
        <color rgb="FF000000"/>
        <rFont val="Calibri"/>
        <family val="2"/>
        <scheme val="minor"/>
      </rPr>
      <t>the attached workbook has the detailed information required for this question.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</si>
</sst>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1"/>
      <color theme="1"/>
      <name val="Calibri"/>
      <family val="2"/>
      <scheme val="minor"/>
    </font>
    <font>
      <b/>
      <sz val="11"/>
      <color theme="3"/>
      <name val="Calibri"/>
      <family val="2"/>
      <scheme val="minor"/>
    </font>
    <font>
      <sz val="12"/>
      <color theme="1"/>
      <name val="Calibri"/>
      <family val="2"/>
      <scheme val="minor"/>
    </font>
    <font>
      <b/>
      <sz val="16"/>
      <color theme="1"/>
      <name val="Calibri"/>
      <family val="2"/>
      <scheme val="minor"/>
    </font>
    <font>
      <b/>
      <sz val="14"/>
      <color theme="1"/>
      <name val="Calibri"/>
      <family val="2"/>
      <scheme val="minor"/>
    </font>
    <font>
      <sz val="12"/>
      <name val="Calibri"/>
      <family val="2"/>
      <scheme val="minor"/>
    </font>
    <font>
      <i/>
      <sz val="12"/>
      <color theme="1"/>
      <name val="Calibri"/>
      <family val="2"/>
      <scheme val="minor"/>
    </font>
    <font>
      <i/>
      <sz val="12"/>
      <name val="Calibri"/>
      <family val="2"/>
      <scheme val="minor"/>
    </font>
    <font>
      <b/>
      <sz val="20"/>
      <color theme="4" tint="-0.249977111117893"/>
      <name val="Calibri"/>
      <family val="2"/>
      <scheme val="minor"/>
    </font>
    <font>
      <u/>
      <sz val="11"/>
      <color theme="10"/>
      <name val="Calibri"/>
      <family val="2"/>
      <scheme val="minor"/>
    </font>
    <font>
      <sz val="12"/>
      <color rgb="FF000000"/>
      <name val="Calibri"/>
      <family val="2"/>
      <scheme val="minor"/>
    </font>
    <font>
      <b/>
      <i/>
      <sz val="12"/>
      <color rgb="FF000000"/>
      <name val="Calibri"/>
      <family val="2"/>
      <scheme val="minor"/>
    </font>
    <font>
      <i/>
      <sz val="12"/>
      <color rgb="FF000000"/>
      <name val="Calibri"/>
      <family val="2"/>
      <scheme val="minor"/>
    </font>
    <font>
      <b/>
      <sz val="12"/>
      <color rgb="FF000000"/>
      <name val="Calibri"/>
      <family val="2"/>
      <scheme val="minor"/>
    </font>
    <font>
      <u/>
      <sz val="12"/>
      <color rgb="FF000000"/>
      <name val="Calibri"/>
      <family val="2"/>
      <scheme val="minor"/>
    </font>
    <font>
      <b/>
      <u/>
      <sz val="20"/>
      <color theme="1"/>
      <name val="Calibri"/>
      <family val="2"/>
      <scheme val="minor"/>
    </font>
    <font>
      <u/>
      <sz val="12"/>
      <color theme="10"/>
      <name val="Calibri"/>
      <family val="2"/>
      <scheme val="minor"/>
    </font>
    <font>
      <sz val="11"/>
      <color theme="1"/>
      <name val="Calibri"/>
      <family val="2"/>
      <scheme val="minor"/>
    </font>
    <font>
      <b/>
      <sz val="20"/>
      <color theme="3"/>
      <name val="Calibri"/>
      <family val="2"/>
      <scheme val="minor"/>
    </font>
    <font>
      <sz val="10"/>
      <name val="Arial"/>
      <family val="2"/>
    </font>
    <font>
      <u/>
      <sz val="10"/>
      <color indexed="12"/>
      <name val="MS Sans Serif"/>
      <family val="2"/>
    </font>
    <font>
      <u/>
      <sz val="11"/>
      <color theme="10"/>
      <name val="Calibri"/>
      <family val="2"/>
    </font>
    <font>
      <sz val="11"/>
      <name val="Calibri"/>
      <family val="2"/>
      <scheme val="minor"/>
    </font>
    <font>
      <b/>
      <sz val="11"/>
      <name val="Calibri"/>
      <family val="2"/>
      <scheme val="minor"/>
    </font>
    <font>
      <b/>
      <sz val="12"/>
      <name val="Calibri"/>
      <family val="2"/>
      <scheme val="minor"/>
    </font>
    <font>
      <b/>
      <sz val="18"/>
      <color theme="3"/>
      <name val="Calibri"/>
      <family val="2"/>
      <scheme val="minor"/>
    </font>
    <font>
      <sz val="8"/>
      <name val="Calibri"/>
      <family val="2"/>
      <scheme val="minor"/>
    </font>
    <font>
      <i/>
      <sz val="11"/>
      <name val="Calibri"/>
      <family val="2"/>
      <scheme val="minor"/>
    </font>
    <font>
      <sz val="11"/>
      <color rgb="FFFF0000"/>
      <name val="Calibri"/>
      <family val="2"/>
      <scheme val="minor"/>
    </font>
    <font>
      <sz val="12"/>
      <color rgb="FFFF0000"/>
      <name val="Calibri"/>
      <family val="2"/>
      <scheme val="minor"/>
    </font>
    <font>
      <i/>
      <sz val="12"/>
      <color rgb="FFFF0000"/>
      <name val="Calibri"/>
      <family val="2"/>
      <scheme val="minor"/>
    </font>
    <font>
      <b/>
      <sz val="14"/>
      <color rgb="FFFF0000"/>
      <name val="Calibri"/>
      <family val="2"/>
      <scheme val="minor"/>
    </font>
    <font>
      <u/>
      <sz val="11"/>
      <color rgb="FFFF0000"/>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hair">
        <color auto="1"/>
      </left>
      <right style="hair">
        <color auto="1"/>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3">
    <xf numFmtId="0" fontId="0" fillId="0" borderId="0"/>
    <xf numFmtId="0" fontId="10" fillId="0" borderId="0" applyNumberFormat="0" applyFill="0" applyBorder="0" applyAlignment="0" applyProtection="0"/>
    <xf numFmtId="0" fontId="20" fillId="0" borderId="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18" fillId="0" borderId="0"/>
    <xf numFmtId="0" fontId="20" fillId="0" borderId="0"/>
    <xf numFmtId="9" fontId="20" fillId="0" borderId="0" applyFont="0" applyFill="0" applyBorder="0" applyAlignment="0" applyProtection="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cellStyleXfs>
  <cellXfs count="53">
    <xf numFmtId="0" fontId="0" fillId="0" borderId="0" xfId="0"/>
    <xf numFmtId="0" fontId="0" fillId="0" borderId="0" xfId="0" applyBorder="1"/>
    <xf numFmtId="0" fontId="4" fillId="0" borderId="0" xfId="0" applyFont="1" applyBorder="1" applyAlignment="1"/>
    <xf numFmtId="0" fontId="11" fillId="0" borderId="0" xfId="0" applyFont="1" applyBorder="1" applyAlignment="1">
      <alignment vertical="center"/>
    </xf>
    <xf numFmtId="0" fontId="11" fillId="0" borderId="0" xfId="0" applyFont="1" applyBorder="1" applyAlignment="1">
      <alignment vertical="top"/>
    </xf>
    <xf numFmtId="0" fontId="9" fillId="2" borderId="5" xfId="0" applyFont="1" applyFill="1" applyBorder="1" applyAlignment="1" applyProtection="1">
      <alignment horizontal="center"/>
      <protection locked="0"/>
    </xf>
    <xf numFmtId="0" fontId="10" fillId="0" borderId="0" xfId="1" applyAlignment="1" applyProtection="1">
      <alignment vertical="top" wrapText="1"/>
      <protection locked="0" hidden="1"/>
    </xf>
    <xf numFmtId="0" fontId="26" fillId="0" borderId="0" xfId="0" applyFont="1" applyBorder="1" applyAlignment="1">
      <alignment horizontal="left"/>
    </xf>
    <xf numFmtId="0" fontId="0" fillId="0" borderId="0" xfId="0" applyProtection="1">
      <protection hidden="1"/>
    </xf>
    <xf numFmtId="0" fontId="0" fillId="0" borderId="0" xfId="0" applyAlignment="1" applyProtection="1">
      <alignment wrapText="1"/>
      <protection hidden="1"/>
    </xf>
    <xf numFmtId="0" fontId="16" fillId="0" borderId="0" xfId="0" applyFont="1" applyAlignment="1" applyProtection="1">
      <protection hidden="1"/>
    </xf>
    <xf numFmtId="0" fontId="4" fillId="0" borderId="0" xfId="0" applyFont="1" applyAlignment="1" applyProtection="1">
      <protection hidden="1"/>
    </xf>
    <xf numFmtId="0" fontId="26" fillId="0" borderId="0" xfId="0" applyFont="1" applyBorder="1" applyAlignment="1" applyProtection="1">
      <alignment horizontal="left"/>
      <protection hidden="1"/>
    </xf>
    <xf numFmtId="0" fontId="0" fillId="0" borderId="0" xfId="0" applyBorder="1" applyProtection="1">
      <protection hidden="1"/>
    </xf>
    <xf numFmtId="0" fontId="4" fillId="0" borderId="0" xfId="0" applyFont="1" applyBorder="1" applyAlignment="1" applyProtection="1">
      <protection hidden="1"/>
    </xf>
    <xf numFmtId="0" fontId="3" fillId="0" borderId="0" xfId="0" applyFont="1" applyBorder="1" applyAlignment="1" applyProtection="1">
      <alignment horizontal="left"/>
      <protection hidden="1"/>
    </xf>
    <xf numFmtId="0" fontId="10" fillId="0" borderId="0" xfId="1" applyAlignment="1" applyProtection="1">
      <protection hidden="1"/>
    </xf>
    <xf numFmtId="0" fontId="6" fillId="0" borderId="0" xfId="0" applyFont="1" applyBorder="1" applyAlignment="1" applyProtection="1">
      <alignment horizontal="left"/>
      <protection hidden="1"/>
    </xf>
    <xf numFmtId="0" fontId="6" fillId="0" borderId="0" xfId="0" applyFont="1" applyBorder="1" applyAlignment="1" applyProtection="1">
      <protection hidden="1"/>
    </xf>
    <xf numFmtId="0" fontId="3" fillId="0" borderId="0" xfId="0" applyFont="1" applyBorder="1" applyAlignment="1" applyProtection="1">
      <protection hidden="1"/>
    </xf>
    <xf numFmtId="0" fontId="3" fillId="0" borderId="0" xfId="0" applyFont="1" applyAlignment="1" applyProtection="1">
      <alignment horizontal="left"/>
      <protection hidden="1"/>
    </xf>
    <xf numFmtId="0" fontId="5" fillId="0" borderId="0" xfId="0" applyFont="1" applyAlignment="1" applyProtection="1">
      <alignment wrapText="1"/>
      <protection hidden="1"/>
    </xf>
    <xf numFmtId="0" fontId="4" fillId="0" borderId="0" xfId="0" applyFont="1" applyBorder="1" applyAlignment="1" applyProtection="1">
      <alignment horizontal="left"/>
      <protection hidden="1"/>
    </xf>
    <xf numFmtId="0" fontId="3" fillId="0" borderId="0" xfId="0" applyFont="1" applyAlignment="1" applyProtection="1">
      <alignment horizontal="center"/>
      <protection hidden="1"/>
    </xf>
    <xf numFmtId="0" fontId="6" fillId="0" borderId="5" xfId="0" applyFont="1" applyBorder="1" applyAlignment="1" applyProtection="1">
      <alignment vertical="top" wrapText="1"/>
      <protection hidden="1"/>
    </xf>
    <xf numFmtId="0" fontId="5" fillId="0" borderId="0" xfId="0" applyFont="1" applyAlignment="1" applyProtection="1">
      <alignment horizontal="center" vertical="top" wrapText="1"/>
      <protection hidden="1"/>
    </xf>
    <xf numFmtId="0" fontId="3" fillId="0" borderId="0" xfId="0" applyFont="1" applyAlignment="1" applyProtection="1">
      <alignment vertical="top" wrapText="1"/>
      <protection locked="0" hidden="1"/>
    </xf>
    <xf numFmtId="0" fontId="0" fillId="0" borderId="0" xfId="0" applyAlignment="1" applyProtection="1">
      <alignment vertical="top" wrapText="1"/>
      <protection locked="0" hidden="1"/>
    </xf>
    <xf numFmtId="0" fontId="0" fillId="0" borderId="0" xfId="0" applyProtection="1">
      <protection locked="0" hidden="1"/>
    </xf>
    <xf numFmtId="0" fontId="17" fillId="0" borderId="0" xfId="1" applyFont="1" applyAlignment="1" applyProtection="1">
      <protection locked="0" hidden="1"/>
    </xf>
    <xf numFmtId="0" fontId="0" fillId="0" borderId="0" xfId="0" applyAlignment="1" applyProtection="1">
      <alignment vertical="top"/>
      <protection hidden="1"/>
    </xf>
    <xf numFmtId="0" fontId="1" fillId="0" borderId="0" xfId="0" applyFont="1" applyProtection="1">
      <protection hidden="1"/>
    </xf>
    <xf numFmtId="0" fontId="2" fillId="3" borderId="2"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Border="1" applyAlignment="1" applyProtection="1">
      <alignment wrapText="1"/>
      <protection hidden="1"/>
    </xf>
    <xf numFmtId="0" fontId="30" fillId="0" borderId="5" xfId="0" applyFont="1" applyBorder="1" applyAlignment="1" applyProtection="1">
      <alignment vertical="top" wrapText="1"/>
      <protection hidden="1"/>
    </xf>
    <xf numFmtId="0" fontId="32" fillId="0" borderId="0" xfId="0" applyFont="1" applyAlignment="1" applyProtection="1">
      <alignment wrapText="1"/>
      <protection hidden="1"/>
    </xf>
    <xf numFmtId="0" fontId="33" fillId="0" borderId="5" xfId="1" applyFont="1" applyBorder="1" applyAlignment="1" applyProtection="1">
      <alignment vertical="top" wrapText="1"/>
      <protection locked="0" hidden="1"/>
    </xf>
    <xf numFmtId="0" fontId="10" fillId="0" borderId="0" xfId="1" applyProtection="1">
      <protection hidden="1"/>
    </xf>
    <xf numFmtId="0" fontId="0" fillId="0" borderId="0" xfId="0" applyAlignment="1" applyProtection="1">
      <alignment horizontal="center"/>
      <protection hidden="1"/>
    </xf>
    <xf numFmtId="0" fontId="19" fillId="0" borderId="0" xfId="0" applyFont="1" applyAlignment="1" applyProtection="1">
      <alignment horizontal="left" vertical="center"/>
      <protection hidden="1"/>
    </xf>
    <xf numFmtId="0" fontId="23" fillId="5" borderId="0" xfId="2" applyFont="1" applyFill="1" applyBorder="1" applyAlignment="1" applyProtection="1">
      <alignment horizontal="left" vertical="top" wrapText="1"/>
      <protection hidden="1"/>
    </xf>
    <xf numFmtId="0" fontId="27" fillId="0" borderId="0" xfId="0" applyFont="1" applyAlignment="1" applyProtection="1">
      <alignment horizontal="left" vertical="top" wrapText="1"/>
      <protection hidden="1"/>
    </xf>
    <xf numFmtId="0" fontId="32" fillId="0" borderId="0" xfId="0" applyFont="1" applyAlignment="1" applyProtection="1">
      <alignment horizontal="left"/>
      <protection hidden="1"/>
    </xf>
    <xf numFmtId="0" fontId="25" fillId="4" borderId="5" xfId="0" applyFont="1" applyFill="1" applyBorder="1" applyAlignment="1" applyProtection="1">
      <alignment horizontal="left" vertical="top" wrapText="1"/>
      <protection hidden="1"/>
    </xf>
    <xf numFmtId="0" fontId="25" fillId="5" borderId="5" xfId="0" applyFont="1" applyFill="1" applyBorder="1" applyAlignment="1" applyProtection="1">
      <alignment horizontal="left" vertical="top" wrapText="1"/>
      <protection hidden="1"/>
    </xf>
    <xf numFmtId="0" fontId="4" fillId="0" borderId="3" xfId="0" applyFont="1" applyBorder="1" applyAlignment="1" applyProtection="1">
      <alignment horizontal="left"/>
      <protection locked="0" hidden="1"/>
    </xf>
    <xf numFmtId="0" fontId="4" fillId="0" borderId="4" xfId="0" applyFont="1" applyBorder="1" applyAlignment="1" applyProtection="1">
      <alignment horizontal="left"/>
      <protection locked="0" hidden="1"/>
    </xf>
    <xf numFmtId="0" fontId="25" fillId="0" borderId="5" xfId="0" applyFont="1" applyBorder="1" applyAlignment="1" applyProtection="1">
      <alignment horizontal="left" vertical="top" wrapText="1"/>
      <protection hidden="1"/>
    </xf>
    <xf numFmtId="0" fontId="25" fillId="4" borderId="1" xfId="0" applyFont="1" applyFill="1" applyBorder="1" applyAlignment="1" applyProtection="1">
      <alignment horizontal="left" vertical="top" wrapText="1"/>
      <protection hidden="1"/>
    </xf>
    <xf numFmtId="0" fontId="25" fillId="4" borderId="6" xfId="0" applyFont="1" applyFill="1" applyBorder="1" applyAlignment="1" applyProtection="1">
      <alignment horizontal="left" vertical="top" wrapText="1"/>
      <protection hidden="1"/>
    </xf>
    <xf numFmtId="0" fontId="25" fillId="4" borderId="7" xfId="0" applyFont="1" applyFill="1" applyBorder="1" applyAlignment="1" applyProtection="1">
      <alignment horizontal="left" vertical="top" wrapText="1"/>
      <protection hidden="1"/>
    </xf>
    <xf numFmtId="0" fontId="11" fillId="0" borderId="0" xfId="0" applyFont="1" applyBorder="1" applyAlignment="1">
      <alignment horizontal="left" vertical="top" wrapText="1"/>
    </xf>
  </cellXfs>
  <cellStyles count="23">
    <cellStyle name="Hyperlink" xfId="1" builtinId="8"/>
    <cellStyle name="Hyperlink 2" xfId="4"/>
    <cellStyle name="Hyperlink 3" xfId="3"/>
    <cellStyle name="Normal" xfId="0" builtinId="0"/>
    <cellStyle name="Normal 2" xfId="5"/>
    <cellStyle name="Normal 2 2" xfId="9"/>
    <cellStyle name="Normal 2 2 2" xfId="17"/>
    <cellStyle name="Normal 2 3" xfId="12"/>
    <cellStyle name="Normal 2 4" xfId="14"/>
    <cellStyle name="Normal 2 5" xfId="19"/>
    <cellStyle name="Normal 2 6" xfId="21"/>
    <cellStyle name="Normal 3" xfId="6"/>
    <cellStyle name="Normal 3 2" xfId="10"/>
    <cellStyle name="Normal 3 3" xfId="15"/>
    <cellStyle name="Normal 4" xfId="8"/>
    <cellStyle name="Normal 4 2" xfId="11"/>
    <cellStyle name="Normal 4 2 2" xfId="18"/>
    <cellStyle name="Normal 4 3" xfId="13"/>
    <cellStyle name="Normal 4 4" xfId="16"/>
    <cellStyle name="Normal 4 5" xfId="20"/>
    <cellStyle name="Normal 4 6" xfId="22"/>
    <cellStyle name="Normal 5" xfId="2"/>
    <cellStyle name="Percent 2" xfId="7"/>
  </cellStyles>
  <dxfs count="646">
    <dxf>
      <alignment horizontal="general" vertical="bottom" textRotation="0" wrapText="1" indent="0" justifyLastLine="0" shrinkToFit="0" readingOrder="0"/>
      <protection locked="1" hidden="1"/>
    </dxf>
    <dxf>
      <alignment horizontal="general" vertical="bottom" textRotation="0" wrapText="1" indent="0" justifyLastLine="0" shrinkToFit="0" readingOrder="0"/>
      <protection locked="1" hidden="1"/>
    </dxf>
    <dxf>
      <font>
        <b val="0"/>
        <i val="0"/>
        <strike val="0"/>
        <condense val="0"/>
        <extend val="0"/>
        <outline val="0"/>
        <shadow val="0"/>
        <u val="none"/>
        <vertAlign val="baseline"/>
        <sz val="11"/>
        <color theme="1"/>
        <name val="Calibri"/>
        <scheme val="minor"/>
      </font>
      <protection locked="1" hidden="1"/>
    </dxf>
    <dxf>
      <protection locked="1" hidden="1"/>
    </dxf>
    <dxf>
      <protection locked="1" hidden="1"/>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patternType="mediumGray"/>
      </fill>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
      <font>
        <color theme="4" tint="-0.24994659260841701"/>
      </font>
      <fill>
        <patternFill>
          <bgColor theme="4" tint="0.79998168889431442"/>
        </patternFill>
      </fill>
      <border>
        <left style="thin">
          <color auto="1"/>
        </left>
        <right style="thin">
          <color auto="1"/>
        </right>
        <top style="thin">
          <color auto="1"/>
        </top>
        <bottom style="thin">
          <color auto="1"/>
        </bottom>
        <vertical/>
        <horizontal/>
      </border>
    </dxf>
    <dxf>
      <font>
        <color theme="4" tint="-0.24994659260841701"/>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cid:image005.jpg@01CB71E0.D8ACFE20" TargetMode="External"/><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133350</xdr:rowOff>
    </xdr:from>
    <xdr:to>
      <xdr:col>1</xdr:col>
      <xdr:colOff>10306050</xdr:colOff>
      <xdr:row>8</xdr:row>
      <xdr:rowOff>47762</xdr:rowOff>
    </xdr:to>
    <xdr:pic>
      <xdr:nvPicPr>
        <xdr:cNvPr id="4" name="Picture 3"/>
        <xdr:cNvPicPr>
          <a:picLocks noChangeAspect="1"/>
        </xdr:cNvPicPr>
      </xdr:nvPicPr>
      <xdr:blipFill>
        <a:blip xmlns:r="http://schemas.openxmlformats.org/officeDocument/2006/relationships" r:embed="rId1"/>
        <a:stretch>
          <a:fillRect/>
        </a:stretch>
      </xdr:blipFill>
      <xdr:spPr>
        <a:xfrm>
          <a:off x="314325" y="133350"/>
          <a:ext cx="10267950" cy="1438412"/>
        </a:xfrm>
        <a:prstGeom prst="rect">
          <a:avLst/>
        </a:prstGeom>
      </xdr:spPr>
    </xdr:pic>
    <xdr:clientData/>
  </xdr:twoCellAnchor>
  <xdr:twoCellAnchor>
    <xdr:from>
      <xdr:col>1</xdr:col>
      <xdr:colOff>9776460</xdr:colOff>
      <xdr:row>13</xdr:row>
      <xdr:rowOff>847725</xdr:rowOff>
    </xdr:from>
    <xdr:to>
      <xdr:col>1</xdr:col>
      <xdr:colOff>10363200</xdr:colOff>
      <xdr:row>14</xdr:row>
      <xdr:rowOff>85725</xdr:rowOff>
    </xdr:to>
    <xdr:pic>
      <xdr:nvPicPr>
        <xdr:cNvPr id="5" name="Picture 34" descr="Creative Commons Attribution Licence"/>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10052685" y="8324850"/>
          <a:ext cx="58674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17312</xdr:colOff>
      <xdr:row>0</xdr:row>
      <xdr:rowOff>0</xdr:rowOff>
    </xdr:from>
    <xdr:to>
      <xdr:col>4</xdr:col>
      <xdr:colOff>1272051</xdr:colOff>
      <xdr:row>1</xdr:row>
      <xdr:rowOff>67638</xdr:rowOff>
    </xdr:to>
    <xdr:pic>
      <xdr:nvPicPr>
        <xdr:cNvPr id="4" name="Picture 3"/>
        <xdr:cNvPicPr>
          <a:picLocks noChangeAspect="1"/>
        </xdr:cNvPicPr>
      </xdr:nvPicPr>
      <xdr:blipFill>
        <a:blip xmlns:r="http://schemas.openxmlformats.org/officeDocument/2006/relationships" r:embed="rId1"/>
        <a:stretch>
          <a:fillRect/>
        </a:stretch>
      </xdr:blipFill>
      <xdr:spPr>
        <a:xfrm>
          <a:off x="626912" y="0"/>
          <a:ext cx="10178543" cy="18297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123825</xdr:colOff>
      <xdr:row>20</xdr:row>
      <xdr:rowOff>20108</xdr:rowOff>
    </xdr:from>
    <xdr:to>
      <xdr:col>10</xdr:col>
      <xdr:colOff>606425</xdr:colOff>
      <xdr:row>39</xdr:row>
      <xdr:rowOff>22013</xdr:rowOff>
    </xdr:to>
    <xdr:pic>
      <xdr:nvPicPr>
        <xdr:cNvPr id="2" name="Picture 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339" b="11662"/>
        <a:stretch/>
      </xdr:blipFill>
      <xdr:spPr bwMode="auto">
        <a:xfrm>
          <a:off x="733425" y="3249083"/>
          <a:ext cx="5969000" cy="362140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11</xdr:col>
      <xdr:colOff>203201</xdr:colOff>
      <xdr:row>20</xdr:row>
      <xdr:rowOff>28575</xdr:rowOff>
    </xdr:from>
    <xdr:to>
      <xdr:col>17</xdr:col>
      <xdr:colOff>188596</xdr:colOff>
      <xdr:row>30</xdr:row>
      <xdr:rowOff>184785</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08801" y="3257550"/>
          <a:ext cx="3642995" cy="2061210"/>
        </a:xfrm>
        <a:prstGeom prst="rect">
          <a:avLst/>
        </a:prstGeom>
        <a:noFill/>
        <a:ln>
          <a:noFill/>
        </a:ln>
      </xdr:spPr>
    </xdr:pic>
    <xdr:clientData/>
  </xdr:twoCellAnchor>
  <xdr:twoCellAnchor editAs="oneCell">
    <xdr:from>
      <xdr:col>0</xdr:col>
      <xdr:colOff>504825</xdr:colOff>
      <xdr:row>1</xdr:row>
      <xdr:rowOff>0</xdr:rowOff>
    </xdr:from>
    <xdr:to>
      <xdr:col>17</xdr:col>
      <xdr:colOff>327962</xdr:colOff>
      <xdr:row>10</xdr:row>
      <xdr:rowOff>119593</xdr:rowOff>
    </xdr:to>
    <xdr:pic>
      <xdr:nvPicPr>
        <xdr:cNvPr id="6" name="Picture 5"/>
        <xdr:cNvPicPr>
          <a:picLocks noChangeAspect="1"/>
        </xdr:cNvPicPr>
      </xdr:nvPicPr>
      <xdr:blipFill>
        <a:blip xmlns:r="http://schemas.openxmlformats.org/officeDocument/2006/relationships" r:embed="rId3"/>
        <a:stretch>
          <a:fillRect/>
        </a:stretch>
      </xdr:blipFill>
      <xdr:spPr>
        <a:xfrm>
          <a:off x="504825" y="190500"/>
          <a:ext cx="10186337" cy="1834093"/>
        </a:xfrm>
        <a:prstGeom prst="rect">
          <a:avLst/>
        </a:prstGeom>
      </xdr:spPr>
    </xdr:pic>
    <xdr:clientData/>
  </xdr:twoCellAnchor>
</xdr:wsDr>
</file>

<file path=xl/tables/table1.xml><?xml version="1.0" encoding="utf-8"?>
<table xmlns="http://schemas.openxmlformats.org/spreadsheetml/2006/main" id="1" name="Table1" displayName="Table1" ref="A1:C6" totalsRowShown="0" headerRowDxfId="4" dataDxfId="3">
  <autoFilter ref="A1:C6"/>
  <tableColumns count="3">
    <tableColumn id="1" name="Field name" dataDxfId="2"/>
    <tableColumn id="2" name="Instructions" dataDxfId="1"/>
    <tableColumn id="3" name="Data Entry Rule" dataDxfId="0"/>
  </tableColumns>
  <tableStyleInfo name="TableStyleMedium2" showFirstColumn="0" showLastColumn="0" showRowStripes="0" showColumnStripes="0"/>
</table>
</file>

<file path=xl/theme/theme1.xml><?xml version="1.0" encoding="utf-8"?>
<a:theme xmlns:a="http://schemas.openxmlformats.org/drawingml/2006/main" name="New brand theme">
  <a:themeElements>
    <a:clrScheme name="CER External Template">
      <a:dk1>
        <a:sysClr val="windowText" lastClr="000000"/>
      </a:dk1>
      <a:lt1>
        <a:sysClr val="window" lastClr="FFFFFF"/>
      </a:lt1>
      <a:dk2>
        <a:srgbClr val="005874"/>
      </a:dk2>
      <a:lt2>
        <a:srgbClr val="D9D8D5"/>
      </a:lt2>
      <a:accent1>
        <a:srgbClr val="005874"/>
      </a:accent1>
      <a:accent2>
        <a:srgbClr val="56565A"/>
      </a:accent2>
      <a:accent3>
        <a:srgbClr val="A7A7A8"/>
      </a:accent3>
      <a:accent4>
        <a:srgbClr val="D9D8D5"/>
      </a:accent4>
      <a:accent5>
        <a:srgbClr val="82C5D8"/>
      </a:accent5>
      <a:accent6>
        <a:srgbClr val="00A7DD"/>
      </a:accent6>
      <a:hlink>
        <a:srgbClr val="00A7DD"/>
      </a:hlink>
      <a:folHlink>
        <a:srgbClr val="56565A"/>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leanenergyregulator.gov.au/NGER/Reporting-cycle/Assess-your-obligations/Understand-your-corporate-group" TargetMode="External"/><Relationship Id="rId7" Type="http://schemas.openxmlformats.org/officeDocument/2006/relationships/drawing" Target="../drawings/drawing2.xml"/><Relationship Id="rId2" Type="http://schemas.openxmlformats.org/officeDocument/2006/relationships/hyperlink" Target="http://www.cleanenergyregulator.gov.au/NGER/Reporting-cycle/Assess-your-obligations/Facilities-and-operational-control" TargetMode="External"/><Relationship Id="rId1" Type="http://schemas.openxmlformats.org/officeDocument/2006/relationships/hyperlink" Target="https://www.comlaw.gov.au/Details/F2015C00702/Html/Text" TargetMode="External"/><Relationship Id="rId6" Type="http://schemas.openxmlformats.org/officeDocument/2006/relationships/printerSettings" Target="../printerSettings/printerSettings2.bin"/><Relationship Id="rId5" Type="http://schemas.openxmlformats.org/officeDocument/2006/relationships/hyperlink" Target="http://www.environment.gov.au/climate-change/emissions-reduction-fund/methods/facilities" TargetMode="External"/><Relationship Id="rId4" Type="http://schemas.openxmlformats.org/officeDocument/2006/relationships/hyperlink" Target="https://www.comlaw.gov.au/Details/F2015L01346/Html/Tex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showGridLines="0" workbookViewId="0">
      <selection sqref="A1:A15"/>
    </sheetView>
  </sheetViews>
  <sheetFormatPr defaultColWidth="0" defaultRowHeight="15" zeroHeight="1" x14ac:dyDescent="0.25"/>
  <cols>
    <col min="1" max="1" width="4.140625" style="8" customWidth="1"/>
    <col min="2" max="2" width="159" style="8" customWidth="1"/>
    <col min="3" max="3" width="4.140625" style="8" customWidth="1"/>
    <col min="4" max="16384" width="9.140625" style="8" hidden="1"/>
  </cols>
  <sheetData>
    <row r="1" spans="1:3" x14ac:dyDescent="0.25">
      <c r="A1" s="39"/>
      <c r="B1" s="39"/>
      <c r="C1" s="39"/>
    </row>
    <row r="2" spans="1:3" x14ac:dyDescent="0.25">
      <c r="A2" s="39"/>
      <c r="B2" s="39"/>
      <c r="C2" s="39"/>
    </row>
    <row r="3" spans="1:3" x14ac:dyDescent="0.25">
      <c r="A3" s="39"/>
      <c r="B3" s="39"/>
      <c r="C3" s="39"/>
    </row>
    <row r="4" spans="1:3" x14ac:dyDescent="0.25">
      <c r="A4" s="39"/>
      <c r="B4" s="39"/>
      <c r="C4" s="39"/>
    </row>
    <row r="5" spans="1:3" x14ac:dyDescent="0.25">
      <c r="A5" s="39"/>
      <c r="B5" s="39"/>
      <c r="C5" s="39"/>
    </row>
    <row r="6" spans="1:3" x14ac:dyDescent="0.25">
      <c r="A6" s="39"/>
      <c r="B6" s="39"/>
      <c r="C6" s="39"/>
    </row>
    <row r="7" spans="1:3" x14ac:dyDescent="0.25">
      <c r="A7" s="39"/>
      <c r="B7" s="39"/>
      <c r="C7" s="39"/>
    </row>
    <row r="8" spans="1:3" x14ac:dyDescent="0.25">
      <c r="A8" s="39"/>
      <c r="B8" s="39"/>
      <c r="C8" s="39"/>
    </row>
    <row r="9" spans="1:3" x14ac:dyDescent="0.25">
      <c r="A9" s="39"/>
      <c r="B9" s="40" t="s">
        <v>291</v>
      </c>
      <c r="C9" s="39"/>
    </row>
    <row r="10" spans="1:3" x14ac:dyDescent="0.25">
      <c r="A10" s="39"/>
      <c r="B10" s="40"/>
      <c r="C10" s="39"/>
    </row>
    <row r="11" spans="1:3" x14ac:dyDescent="0.25">
      <c r="A11" s="39"/>
      <c r="B11" s="40"/>
      <c r="C11" s="39"/>
    </row>
    <row r="12" spans="1:3" x14ac:dyDescent="0.25">
      <c r="A12" s="39"/>
      <c r="B12" s="40"/>
      <c r="C12" s="39"/>
    </row>
    <row r="13" spans="1:3" ht="408.95" customHeight="1" x14ac:dyDescent="0.25">
      <c r="A13" s="39"/>
      <c r="B13" s="41" t="s">
        <v>321</v>
      </c>
      <c r="C13" s="39"/>
    </row>
    <row r="14" spans="1:3" ht="75.75" customHeight="1" x14ac:dyDescent="0.25">
      <c r="A14" s="39"/>
      <c r="B14" s="41"/>
      <c r="C14" s="39"/>
    </row>
    <row r="15" spans="1:3" s="30" customFormat="1" ht="16.5" customHeight="1" x14ac:dyDescent="0.25">
      <c r="A15" s="39"/>
      <c r="B15" s="41"/>
      <c r="C15" s="39"/>
    </row>
  </sheetData>
  <mergeCells count="5">
    <mergeCell ref="C1:C15"/>
    <mergeCell ref="A1:A15"/>
    <mergeCell ref="B9:B12"/>
    <mergeCell ref="B1:B8"/>
    <mergeCell ref="B13:B15"/>
  </mergeCells>
  <pageMargins left="0.7" right="0.7" top="0.75" bottom="0.75" header="0.3" footer="0.3"/>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
  <sheetViews>
    <sheetView showGridLines="0" tabSelected="1" topLeftCell="A6" zoomScale="85" zoomScaleNormal="85" zoomScaleSheetLayoutView="80" zoomScalePageLayoutView="50" workbookViewId="0">
      <selection activeCell="D10" sqref="D10"/>
    </sheetView>
  </sheetViews>
  <sheetFormatPr defaultRowHeight="15" x14ac:dyDescent="0.25"/>
  <cols>
    <col min="1" max="1" width="31.5703125" style="9" customWidth="1"/>
    <col min="2" max="2" width="42.28515625" style="8" customWidth="1"/>
    <col min="3" max="3" width="31.7109375" style="8" customWidth="1"/>
    <col min="4" max="4" width="28.28515625" style="8" customWidth="1"/>
    <col min="5" max="22" width="28.42578125" style="8" customWidth="1"/>
    <col min="23" max="16384" width="9.140625" style="8"/>
  </cols>
  <sheetData>
    <row r="1" spans="1:22" ht="138.75" customHeight="1" x14ac:dyDescent="0.4">
      <c r="C1" s="10"/>
      <c r="D1" s="11"/>
      <c r="E1" s="11"/>
      <c r="F1" s="11"/>
      <c r="G1" s="11"/>
      <c r="H1" s="11"/>
      <c r="I1" s="11"/>
      <c r="J1" s="11"/>
      <c r="K1" s="11"/>
      <c r="L1" s="11"/>
      <c r="M1" s="11"/>
    </row>
    <row r="2" spans="1:22" ht="22.5" customHeight="1" x14ac:dyDescent="0.35">
      <c r="A2" s="12" t="s">
        <v>275</v>
      </c>
      <c r="B2" s="13"/>
      <c r="C2" s="14"/>
      <c r="D2" s="14"/>
      <c r="E2" s="11"/>
      <c r="F2" s="11"/>
      <c r="G2" s="11"/>
      <c r="H2" s="11"/>
      <c r="I2" s="11"/>
      <c r="J2" s="11"/>
      <c r="K2" s="11"/>
      <c r="L2" s="11"/>
      <c r="M2" s="11"/>
    </row>
    <row r="3" spans="1:22" ht="21" x14ac:dyDescent="0.35">
      <c r="A3" s="15" t="s">
        <v>313</v>
      </c>
      <c r="B3" s="13"/>
      <c r="C3" s="14"/>
      <c r="D3" s="14"/>
      <c r="E3" s="11"/>
      <c r="F3" s="11"/>
      <c r="H3" s="11"/>
      <c r="I3" s="11"/>
      <c r="J3" s="11"/>
      <c r="K3" s="11"/>
      <c r="L3" s="11"/>
      <c r="M3" s="11"/>
    </row>
    <row r="4" spans="1:22" ht="21" x14ac:dyDescent="0.35">
      <c r="A4" s="29" t="s">
        <v>311</v>
      </c>
      <c r="B4" s="13"/>
      <c r="C4" s="14"/>
      <c r="D4" s="14"/>
      <c r="E4" s="11"/>
      <c r="F4" s="11"/>
      <c r="G4" s="16"/>
      <c r="H4" s="11"/>
      <c r="I4" s="11"/>
      <c r="J4" s="11"/>
      <c r="K4" s="11"/>
      <c r="L4" s="11"/>
      <c r="M4" s="11"/>
    </row>
    <row r="5" spans="1:22" ht="23.25" customHeight="1" x14ac:dyDescent="0.35">
      <c r="A5" s="17" t="s">
        <v>299</v>
      </c>
      <c r="B5" s="13"/>
      <c r="C5" s="14"/>
      <c r="D5" s="14"/>
      <c r="E5" s="11"/>
      <c r="F5" s="11"/>
      <c r="G5" s="11"/>
      <c r="H5" s="11"/>
      <c r="I5" s="11"/>
      <c r="J5" s="11"/>
      <c r="K5" s="11"/>
      <c r="L5" s="11"/>
      <c r="M5" s="11"/>
    </row>
    <row r="6" spans="1:22" ht="21" x14ac:dyDescent="0.35">
      <c r="A6" s="18" t="s">
        <v>308</v>
      </c>
      <c r="B6" s="18"/>
      <c r="C6" s="18"/>
      <c r="D6" s="18"/>
      <c r="E6" s="11"/>
      <c r="H6" s="11"/>
      <c r="I6" s="11"/>
      <c r="J6" s="11"/>
      <c r="K6" s="11"/>
      <c r="L6" s="11"/>
      <c r="M6" s="11"/>
    </row>
    <row r="7" spans="1:22" ht="21" x14ac:dyDescent="0.35">
      <c r="A7" s="19" t="s">
        <v>310</v>
      </c>
      <c r="B7" s="19"/>
      <c r="C7" s="19"/>
      <c r="D7" s="19"/>
      <c r="E7" s="11"/>
      <c r="H7" s="11"/>
      <c r="I7" s="11"/>
      <c r="J7" s="11"/>
      <c r="K7" s="11"/>
      <c r="L7" s="11"/>
      <c r="M7" s="11"/>
    </row>
    <row r="8" spans="1:22" ht="21" customHeight="1" x14ac:dyDescent="0.35">
      <c r="A8" s="19" t="s">
        <v>307</v>
      </c>
      <c r="B8" s="19"/>
      <c r="C8" s="19"/>
      <c r="D8" s="19"/>
      <c r="E8" s="11"/>
      <c r="H8" s="11"/>
      <c r="I8" s="11"/>
      <c r="J8" s="11"/>
      <c r="K8" s="11"/>
      <c r="L8" s="11"/>
      <c r="M8" s="11"/>
    </row>
    <row r="9" spans="1:22" ht="21" customHeight="1" x14ac:dyDescent="0.35">
      <c r="A9" s="20" t="s">
        <v>346</v>
      </c>
      <c r="C9" s="11"/>
      <c r="D9" s="11"/>
      <c r="E9" s="11"/>
      <c r="G9" s="38" t="s">
        <v>345</v>
      </c>
      <c r="H9" s="11"/>
      <c r="I9" s="11"/>
      <c r="J9" s="11"/>
      <c r="K9" s="11"/>
      <c r="L9" s="11"/>
      <c r="M9" s="11"/>
    </row>
    <row r="10" spans="1:22" ht="35.25" customHeight="1" x14ac:dyDescent="0.35">
      <c r="A10" s="36" t="s">
        <v>292</v>
      </c>
      <c r="B10" s="46"/>
      <c r="C10" s="46"/>
      <c r="D10" s="22"/>
      <c r="E10" s="11"/>
      <c r="F10" s="11"/>
      <c r="G10" s="11"/>
      <c r="H10" s="11"/>
      <c r="I10" s="11"/>
      <c r="J10" s="11"/>
      <c r="K10" s="11"/>
      <c r="L10" s="11"/>
      <c r="M10" s="11"/>
    </row>
    <row r="11" spans="1:22" ht="23.25" customHeight="1" x14ac:dyDescent="0.35">
      <c r="A11" s="36" t="s">
        <v>293</v>
      </c>
      <c r="B11" s="47"/>
      <c r="C11" s="47"/>
      <c r="D11" s="22"/>
      <c r="E11" s="11"/>
      <c r="F11" s="11"/>
      <c r="G11" s="11"/>
      <c r="H11" s="11"/>
      <c r="I11" s="11"/>
      <c r="J11" s="11"/>
      <c r="K11" s="11"/>
      <c r="L11" s="11"/>
      <c r="M11" s="11"/>
    </row>
    <row r="12" spans="1:22" ht="12.75" customHeight="1" x14ac:dyDescent="0.35">
      <c r="A12" s="21"/>
      <c r="B12" s="22"/>
      <c r="C12" s="22"/>
      <c r="D12" s="22"/>
      <c r="E12" s="11"/>
      <c r="F12" s="11"/>
      <c r="G12" s="11"/>
      <c r="H12" s="11"/>
      <c r="I12" s="11"/>
      <c r="J12" s="11"/>
      <c r="K12" s="11"/>
      <c r="L12" s="11"/>
      <c r="M12" s="11"/>
    </row>
    <row r="13" spans="1:22" ht="26.25" x14ac:dyDescent="0.4">
      <c r="A13" s="43" t="s">
        <v>305</v>
      </c>
      <c r="B13" s="43"/>
      <c r="C13" s="5"/>
      <c r="D13" s="22"/>
      <c r="E13" s="11"/>
      <c r="F13" s="11"/>
      <c r="G13" s="11"/>
      <c r="H13" s="11"/>
      <c r="I13" s="11"/>
      <c r="J13" s="11"/>
      <c r="K13" s="11"/>
      <c r="L13" s="11"/>
      <c r="M13" s="11"/>
    </row>
    <row r="14" spans="1:22" ht="13.5" customHeight="1" x14ac:dyDescent="0.25">
      <c r="B14" s="23"/>
      <c r="C14" s="23"/>
      <c r="D14" s="23"/>
      <c r="E14" s="23"/>
      <c r="F14" s="23"/>
      <c r="G14" s="23"/>
      <c r="H14" s="23"/>
      <c r="I14" s="23"/>
      <c r="J14" s="23"/>
      <c r="K14" s="23"/>
    </row>
    <row r="15" spans="1:22" ht="18.75" customHeight="1" x14ac:dyDescent="0.25">
      <c r="A15" s="44" t="s">
        <v>336</v>
      </c>
      <c r="B15" s="24" t="s">
        <v>335</v>
      </c>
      <c r="C15" s="25" t="str">
        <f>IF($C$13&gt;=1,1,"")</f>
        <v/>
      </c>
      <c r="D15" s="25" t="str">
        <f>IF($C$13&gt;=2,2,"")</f>
        <v/>
      </c>
      <c r="E15" s="25" t="str">
        <f>IF($C$13&gt;=3,3,"")</f>
        <v/>
      </c>
      <c r="F15" s="25" t="str">
        <f>IF($C$13&gt;=4,4,"")</f>
        <v/>
      </c>
      <c r="G15" s="25" t="str">
        <f>IF($C$13&gt;=5,5,"")</f>
        <v/>
      </c>
      <c r="H15" s="25" t="str">
        <f>IF($C$13&gt;=6,6,"")</f>
        <v/>
      </c>
      <c r="I15" s="25" t="str">
        <f>IF($C$13&gt;=7,7,"")</f>
        <v/>
      </c>
      <c r="J15" s="25" t="str">
        <f>IF($C$13&gt;=8,8,"")</f>
        <v/>
      </c>
      <c r="K15" s="25" t="str">
        <f>IF($C$13&gt;=9,9,"")</f>
        <v/>
      </c>
      <c r="L15" s="25" t="str">
        <f>IF($C$13&gt;=10,10,"")</f>
        <v/>
      </c>
      <c r="M15" s="25" t="str">
        <f>IF($C$13&gt;=11,11,"")</f>
        <v/>
      </c>
      <c r="N15" s="25" t="str">
        <f>IF($C$13&gt;=12,12,"")</f>
        <v/>
      </c>
      <c r="O15" s="25" t="str">
        <f>IF($C$13&gt;=13,13,"")</f>
        <v/>
      </c>
      <c r="P15" s="25" t="str">
        <f>IF($C$13&gt;=14,14,"")</f>
        <v/>
      </c>
      <c r="Q15" s="25" t="str">
        <f>IF($C$13&gt;=15,15,"")</f>
        <v/>
      </c>
      <c r="R15" s="25" t="str">
        <f>IF($C$13&gt;=16,16,"")</f>
        <v/>
      </c>
      <c r="S15" s="25" t="str">
        <f>IF($C$13&gt;=17,17,"")</f>
        <v/>
      </c>
      <c r="T15" s="25" t="str">
        <f>IF($C$13&gt;=18,18,"")</f>
        <v/>
      </c>
      <c r="U15" s="25" t="str">
        <f>IF($C$13&gt;=19,19,"")</f>
        <v/>
      </c>
      <c r="V15" s="25" t="str">
        <f>IF($C$13&gt;=20,20,"")</f>
        <v/>
      </c>
    </row>
    <row r="16" spans="1:22" ht="15" customHeight="1" x14ac:dyDescent="0.25">
      <c r="A16" s="44"/>
      <c r="B16" s="35" t="s">
        <v>287</v>
      </c>
      <c r="C16" s="26"/>
      <c r="D16" s="26"/>
      <c r="E16" s="26"/>
      <c r="F16" s="26"/>
      <c r="G16" s="26"/>
      <c r="H16" s="27"/>
      <c r="I16" s="27"/>
      <c r="J16" s="27"/>
      <c r="K16" s="27"/>
      <c r="L16" s="27"/>
      <c r="M16" s="27"/>
      <c r="N16" s="27"/>
      <c r="O16" s="27"/>
      <c r="P16" s="27"/>
      <c r="Q16" s="27"/>
      <c r="R16" s="27"/>
      <c r="S16" s="27"/>
      <c r="T16" s="27"/>
      <c r="U16" s="27"/>
      <c r="V16" s="27"/>
    </row>
    <row r="17" spans="1:22" ht="15" customHeight="1" x14ac:dyDescent="0.25">
      <c r="A17" s="44"/>
      <c r="B17" s="35" t="s">
        <v>264</v>
      </c>
      <c r="C17" s="26"/>
      <c r="D17" s="26"/>
      <c r="E17" s="26"/>
      <c r="F17" s="26"/>
      <c r="G17" s="26"/>
      <c r="H17" s="27"/>
      <c r="I17" s="27"/>
      <c r="J17" s="27"/>
      <c r="K17" s="27"/>
      <c r="L17" s="27"/>
      <c r="M17" s="27"/>
      <c r="N17" s="27"/>
      <c r="O17" s="27"/>
      <c r="P17" s="27"/>
      <c r="Q17" s="27"/>
      <c r="R17" s="27"/>
      <c r="S17" s="27"/>
      <c r="T17" s="27"/>
      <c r="U17" s="27"/>
      <c r="V17" s="27"/>
    </row>
    <row r="18" spans="1:22" ht="15" customHeight="1" x14ac:dyDescent="0.25">
      <c r="A18" s="44"/>
      <c r="B18" s="35" t="s">
        <v>266</v>
      </c>
      <c r="C18" s="26"/>
      <c r="D18" s="26"/>
      <c r="E18" s="26"/>
      <c r="F18" s="26"/>
      <c r="G18" s="26"/>
      <c r="H18" s="27"/>
      <c r="I18" s="27"/>
      <c r="J18" s="27"/>
      <c r="K18" s="27"/>
      <c r="L18" s="27"/>
      <c r="M18" s="27"/>
      <c r="N18" s="27"/>
      <c r="O18" s="27"/>
      <c r="P18" s="27"/>
      <c r="Q18" s="27"/>
      <c r="R18" s="27"/>
      <c r="S18" s="27"/>
      <c r="T18" s="27"/>
      <c r="U18" s="27"/>
      <c r="V18" s="27"/>
    </row>
    <row r="19" spans="1:22" ht="15" customHeight="1" x14ac:dyDescent="0.25">
      <c r="A19" s="44"/>
      <c r="B19" s="35" t="s">
        <v>269</v>
      </c>
      <c r="C19" s="26"/>
      <c r="D19" s="26"/>
      <c r="E19" s="26"/>
      <c r="F19" s="26"/>
      <c r="G19" s="26"/>
      <c r="H19" s="27"/>
      <c r="I19" s="27"/>
      <c r="J19" s="27"/>
      <c r="K19" s="27"/>
      <c r="L19" s="27"/>
      <c r="M19" s="27"/>
      <c r="N19" s="27"/>
      <c r="O19" s="27"/>
      <c r="P19" s="27"/>
      <c r="Q19" s="27"/>
      <c r="R19" s="27"/>
      <c r="S19" s="27"/>
      <c r="T19" s="27"/>
      <c r="U19" s="27"/>
      <c r="V19" s="27"/>
    </row>
    <row r="20" spans="1:22" ht="15" customHeight="1" x14ac:dyDescent="0.25">
      <c r="A20" s="44"/>
      <c r="B20" s="35" t="s">
        <v>271</v>
      </c>
      <c r="C20" s="26"/>
      <c r="D20" s="26"/>
      <c r="E20" s="26"/>
      <c r="F20" s="26"/>
      <c r="G20" s="26"/>
      <c r="H20" s="27"/>
      <c r="I20" s="27"/>
      <c r="J20" s="27"/>
      <c r="K20" s="27"/>
      <c r="L20" s="27"/>
      <c r="M20" s="27"/>
      <c r="N20" s="27"/>
      <c r="O20" s="27"/>
      <c r="P20" s="27"/>
      <c r="Q20" s="27"/>
      <c r="R20" s="27"/>
      <c r="S20" s="27"/>
      <c r="T20" s="27"/>
      <c r="U20" s="27"/>
      <c r="V20" s="27"/>
    </row>
    <row r="21" spans="1:22" ht="15" customHeight="1" x14ac:dyDescent="0.25">
      <c r="A21" s="44"/>
      <c r="B21" s="35" t="s">
        <v>272</v>
      </c>
      <c r="C21" s="26"/>
      <c r="D21" s="26"/>
      <c r="E21" s="26"/>
      <c r="F21" s="26"/>
      <c r="G21" s="26"/>
      <c r="H21" s="27"/>
      <c r="I21" s="27"/>
      <c r="J21" s="27"/>
      <c r="K21" s="27"/>
      <c r="L21" s="27"/>
      <c r="M21" s="27"/>
      <c r="N21" s="27"/>
      <c r="O21" s="27"/>
      <c r="P21" s="27"/>
      <c r="Q21" s="27"/>
      <c r="R21" s="27"/>
      <c r="S21" s="27"/>
      <c r="T21" s="27"/>
      <c r="U21" s="27"/>
      <c r="V21" s="27"/>
    </row>
    <row r="22" spans="1:22" ht="15" customHeight="1" x14ac:dyDescent="0.25">
      <c r="A22" s="44"/>
      <c r="B22" s="35" t="s">
        <v>274</v>
      </c>
      <c r="C22" s="26"/>
      <c r="D22" s="26"/>
      <c r="E22" s="26"/>
      <c r="F22" s="26"/>
      <c r="G22" s="26"/>
      <c r="H22" s="27"/>
      <c r="I22" s="27"/>
      <c r="J22" s="27"/>
      <c r="K22" s="27"/>
      <c r="L22" s="27"/>
      <c r="M22" s="27"/>
      <c r="N22" s="27"/>
      <c r="O22" s="27"/>
      <c r="P22" s="27"/>
      <c r="Q22" s="27"/>
      <c r="R22" s="27"/>
      <c r="S22" s="27"/>
      <c r="T22" s="27"/>
      <c r="U22" s="27"/>
      <c r="V22" s="27"/>
    </row>
    <row r="23" spans="1:22" ht="31.5" customHeight="1" x14ac:dyDescent="0.25">
      <c r="A23" s="44"/>
      <c r="B23" s="35" t="s">
        <v>339</v>
      </c>
      <c r="C23" s="26"/>
      <c r="D23" s="26"/>
      <c r="E23" s="26"/>
      <c r="F23" s="26"/>
      <c r="G23" s="26"/>
      <c r="H23" s="27"/>
      <c r="I23" s="27"/>
      <c r="J23" s="27"/>
      <c r="K23" s="27"/>
      <c r="L23" s="27"/>
      <c r="M23" s="27"/>
      <c r="N23" s="27"/>
      <c r="O23" s="27"/>
      <c r="P23" s="27"/>
      <c r="Q23" s="27"/>
      <c r="R23" s="27"/>
      <c r="S23" s="27"/>
      <c r="T23" s="27"/>
      <c r="U23" s="27"/>
      <c r="V23" s="27"/>
    </row>
    <row r="24" spans="1:22" ht="33.75" customHeight="1" x14ac:dyDescent="0.25">
      <c r="A24" s="44"/>
      <c r="B24" s="35" t="s">
        <v>338</v>
      </c>
      <c r="C24" s="26"/>
      <c r="D24" s="26"/>
      <c r="E24" s="26"/>
      <c r="F24" s="26"/>
      <c r="G24" s="26"/>
      <c r="H24" s="27"/>
      <c r="I24" s="27"/>
      <c r="J24" s="27"/>
      <c r="K24" s="27"/>
      <c r="L24" s="27"/>
      <c r="M24" s="27"/>
      <c r="N24" s="27"/>
      <c r="O24" s="27"/>
      <c r="P24" s="27"/>
      <c r="Q24" s="27"/>
      <c r="R24" s="27"/>
      <c r="S24" s="27"/>
      <c r="T24" s="27"/>
      <c r="U24" s="27"/>
      <c r="V24" s="27"/>
    </row>
    <row r="25" spans="1:22" ht="15" hidden="1" customHeight="1" x14ac:dyDescent="0.25">
      <c r="A25" s="44"/>
      <c r="B25" s="35"/>
      <c r="C25" s="26" t="str">
        <f>CONCATENATE("https://www.google.com/maps/place/@",C23,",",C24,",",16,"z")</f>
        <v>https://www.google.com/maps/place/@,,16z</v>
      </c>
      <c r="D25" s="26" t="str">
        <f>CONCATENATE("https://www.google.com/maps/place/@",D23,",",D24,",",16,"z")</f>
        <v>https://www.google.com/maps/place/@,,16z</v>
      </c>
      <c r="E25" s="26" t="str">
        <f t="shared" ref="E25:V25" si="0">CONCATENATE("https://www.google.com/maps/place/@",E23,",",E24,",",16,"z")</f>
        <v>https://www.google.com/maps/place/@,,16z</v>
      </c>
      <c r="F25" s="26" t="str">
        <f t="shared" si="0"/>
        <v>https://www.google.com/maps/place/@,,16z</v>
      </c>
      <c r="G25" s="26" t="str">
        <f t="shared" si="0"/>
        <v>https://www.google.com/maps/place/@,,16z</v>
      </c>
      <c r="H25" s="27" t="str">
        <f t="shared" si="0"/>
        <v>https://www.google.com/maps/place/@,,16z</v>
      </c>
      <c r="I25" s="27" t="str">
        <f t="shared" si="0"/>
        <v>https://www.google.com/maps/place/@,,16z</v>
      </c>
      <c r="J25" s="27" t="str">
        <f t="shared" si="0"/>
        <v>https://www.google.com/maps/place/@,,16z</v>
      </c>
      <c r="K25" s="27" t="str">
        <f t="shared" si="0"/>
        <v>https://www.google.com/maps/place/@,,16z</v>
      </c>
      <c r="L25" s="27" t="str">
        <f t="shared" si="0"/>
        <v>https://www.google.com/maps/place/@,,16z</v>
      </c>
      <c r="M25" s="27" t="str">
        <f t="shared" si="0"/>
        <v>https://www.google.com/maps/place/@,,16z</v>
      </c>
      <c r="N25" s="27" t="str">
        <f t="shared" si="0"/>
        <v>https://www.google.com/maps/place/@,,16z</v>
      </c>
      <c r="O25" s="27" t="str">
        <f t="shared" si="0"/>
        <v>https://www.google.com/maps/place/@,,16z</v>
      </c>
      <c r="P25" s="27" t="str">
        <f t="shared" si="0"/>
        <v>https://www.google.com/maps/place/@,,16z</v>
      </c>
      <c r="Q25" s="27" t="str">
        <f t="shared" si="0"/>
        <v>https://www.google.com/maps/place/@,,16z</v>
      </c>
      <c r="R25" s="27" t="str">
        <f t="shared" si="0"/>
        <v>https://www.google.com/maps/place/@,,16z</v>
      </c>
      <c r="S25" s="27" t="str">
        <f t="shared" si="0"/>
        <v>https://www.google.com/maps/place/@,,16z</v>
      </c>
      <c r="T25" s="27" t="str">
        <f t="shared" si="0"/>
        <v>https://www.google.com/maps/place/@,,16z</v>
      </c>
      <c r="U25" s="27" t="str">
        <f t="shared" si="0"/>
        <v>https://www.google.com/maps/place/@,,16z</v>
      </c>
      <c r="V25" s="27" t="str">
        <f t="shared" si="0"/>
        <v>https://www.google.com/maps/place/@,,16z</v>
      </c>
    </row>
    <row r="26" spans="1:22" ht="31.5" x14ac:dyDescent="0.25">
      <c r="A26" s="44"/>
      <c r="B26" s="24" t="s">
        <v>337</v>
      </c>
      <c r="C26" s="6" t="str">
        <f>IF(C13&gt;=1,HYPERLINK(Facility1_URL,C16&amp;" location"),"")</f>
        <v/>
      </c>
      <c r="D26" s="6" t="str">
        <f>IF(C13&gt;=2,HYPERLINK(Facility2_URL,D16&amp;" location"),"")</f>
        <v/>
      </c>
      <c r="E26" s="6" t="str">
        <f>IF(C13&gt;=3,HYPERLINK(Facility3_URL,E16&amp;" location"),"")</f>
        <v/>
      </c>
      <c r="F26" s="6" t="str">
        <f>IF(C13&gt;=4,HYPERLINK(Facility4_URL,F16&amp;" location"),"")</f>
        <v/>
      </c>
      <c r="G26" s="6" t="str">
        <f>IF(C13&gt;=5,HYPERLINK(Facility5_URL,G16&amp;" location"),"")</f>
        <v/>
      </c>
      <c r="H26" s="6" t="str">
        <f>IF(C13&gt;=6,HYPERLINK(Facility6_URL,H16&amp;" location"),"")</f>
        <v/>
      </c>
      <c r="I26" s="6" t="str">
        <f>IF(C13&gt;=7,HYPERLINK(Facility7_URL,I16&amp;" location"),"")</f>
        <v/>
      </c>
      <c r="J26" s="6" t="str">
        <f>IF(C13&gt;=8,HYPERLINK(Facility8_URL,J16&amp;" location"),"")</f>
        <v/>
      </c>
      <c r="K26" s="6" t="str">
        <f>IF(C13&gt;=9,HYPERLINK(Facility9_URL,K16&amp;" location"),"")</f>
        <v/>
      </c>
      <c r="L26" s="6" t="str">
        <f>IF(C13&gt;=10,HYPERLINK(Facility10_URL,L16&amp;" location"),"")</f>
        <v/>
      </c>
      <c r="M26" s="6" t="str">
        <f>IF(C13&gt;=11,HYPERLINK(Facility11_URL,M16&amp;" location"),"")</f>
        <v/>
      </c>
      <c r="N26" s="6" t="str">
        <f>IF(C13&gt;=12,HYPERLINK(Facility12_URL,N16&amp;" location"),"")</f>
        <v/>
      </c>
      <c r="O26" s="6" t="str">
        <f>IF(C13&gt;=13,HYPERLINK(Facility13_URL,O16&amp;" location"),"")</f>
        <v/>
      </c>
      <c r="P26" s="6" t="str">
        <f>IF(C13&gt;=14,HYPERLINK(Facility14_URL,P16&amp;" location"),"")</f>
        <v/>
      </c>
      <c r="Q26" s="6" t="str">
        <f>IF(C13&gt;=15,HYPERLINK(Facility15_URL,Q16&amp;" location"),"")</f>
        <v/>
      </c>
      <c r="R26" s="6" t="str">
        <f>IF(C13&gt;=16,HYPERLINK(Facility16_URL,R16&amp;" location"),"")</f>
        <v/>
      </c>
      <c r="S26" s="6" t="str">
        <f>IF(C13&gt;=17,HYPERLINK(Facility17_URL,S16&amp;" location"),"")</f>
        <v/>
      </c>
      <c r="T26" s="6" t="str">
        <f>IF(C13&gt;=18,HYPERLINK(Facility18_URL,T16&amp;" location"),"")</f>
        <v/>
      </c>
      <c r="U26" s="6" t="str">
        <f>IF(C13&gt;=19,HYPERLINK(Facility19_URL,U16&amp;" location"),"")</f>
        <v/>
      </c>
      <c r="V26" s="6" t="str">
        <f>IF(C13&gt;=20,HYPERLINK(Facility20_URL,V16&amp;" location"),"")</f>
        <v/>
      </c>
    </row>
    <row r="27" spans="1:22" ht="15" customHeight="1" x14ac:dyDescent="0.25">
      <c r="A27" s="48" t="s">
        <v>322</v>
      </c>
      <c r="B27" s="37" t="s">
        <v>288</v>
      </c>
      <c r="C27" s="26"/>
      <c r="D27" s="26"/>
      <c r="E27" s="26"/>
      <c r="F27" s="26"/>
      <c r="G27" s="26"/>
      <c r="H27" s="27"/>
      <c r="I27" s="27"/>
      <c r="J27" s="27"/>
      <c r="K27" s="27"/>
      <c r="L27" s="27"/>
      <c r="M27" s="27"/>
      <c r="N27" s="27"/>
      <c r="O27" s="27"/>
      <c r="P27" s="27"/>
      <c r="Q27" s="27"/>
      <c r="R27" s="27"/>
      <c r="S27" s="27"/>
      <c r="T27" s="27"/>
      <c r="U27" s="27"/>
      <c r="V27" s="27"/>
    </row>
    <row r="28" spans="1:22" ht="15.75" x14ac:dyDescent="0.25">
      <c r="A28" s="48"/>
      <c r="B28" s="37" t="s">
        <v>289</v>
      </c>
      <c r="C28" s="26"/>
      <c r="D28" s="26"/>
      <c r="E28" s="26"/>
      <c r="F28" s="26"/>
      <c r="G28" s="26"/>
      <c r="H28" s="27"/>
      <c r="I28" s="27"/>
      <c r="J28" s="27"/>
      <c r="K28" s="27"/>
      <c r="L28" s="27"/>
      <c r="M28" s="27"/>
      <c r="N28" s="27"/>
      <c r="O28" s="27"/>
      <c r="P28" s="27"/>
      <c r="Q28" s="27"/>
      <c r="R28" s="27"/>
      <c r="S28" s="27"/>
      <c r="T28" s="27"/>
      <c r="U28" s="27"/>
      <c r="V28" s="27"/>
    </row>
    <row r="29" spans="1:22" ht="15.75" x14ac:dyDescent="0.25">
      <c r="A29" s="48"/>
      <c r="B29" s="37" t="s">
        <v>290</v>
      </c>
      <c r="C29" s="26"/>
      <c r="D29" s="26"/>
      <c r="E29" s="26"/>
      <c r="F29" s="26"/>
      <c r="G29" s="26"/>
      <c r="H29" s="27"/>
      <c r="I29" s="27"/>
      <c r="J29" s="27"/>
      <c r="K29" s="27"/>
      <c r="L29" s="27"/>
      <c r="M29" s="27"/>
      <c r="N29" s="27"/>
      <c r="O29" s="27"/>
      <c r="P29" s="27"/>
      <c r="Q29" s="27"/>
      <c r="R29" s="27"/>
      <c r="S29" s="27"/>
      <c r="T29" s="27"/>
      <c r="U29" s="27"/>
      <c r="V29" s="27"/>
    </row>
    <row r="30" spans="1:22" ht="31.5" x14ac:dyDescent="0.25">
      <c r="A30" s="48"/>
      <c r="B30" s="35" t="s">
        <v>295</v>
      </c>
      <c r="C30" s="26"/>
      <c r="D30" s="26"/>
      <c r="E30" s="26"/>
      <c r="F30" s="26"/>
      <c r="G30" s="26"/>
      <c r="H30" s="27"/>
      <c r="I30" s="27"/>
      <c r="J30" s="27"/>
      <c r="K30" s="27"/>
      <c r="L30" s="27"/>
      <c r="M30" s="27"/>
      <c r="N30" s="27"/>
      <c r="O30" s="27"/>
      <c r="P30" s="27"/>
      <c r="Q30" s="27"/>
      <c r="R30" s="27"/>
      <c r="S30" s="27"/>
      <c r="T30" s="27"/>
      <c r="U30" s="27"/>
      <c r="V30" s="27"/>
    </row>
    <row r="31" spans="1:22" ht="31.5" x14ac:dyDescent="0.25">
      <c r="A31" s="49" t="s">
        <v>296</v>
      </c>
      <c r="B31" s="35" t="s">
        <v>323</v>
      </c>
      <c r="C31" s="26"/>
      <c r="D31" s="26"/>
      <c r="E31" s="26"/>
      <c r="F31" s="26"/>
      <c r="G31" s="26"/>
      <c r="H31" s="27"/>
      <c r="I31" s="27"/>
      <c r="J31" s="27"/>
      <c r="K31" s="27"/>
      <c r="L31" s="27"/>
      <c r="M31" s="27"/>
      <c r="N31" s="27"/>
      <c r="O31" s="27"/>
      <c r="P31" s="27"/>
      <c r="Q31" s="27"/>
      <c r="R31" s="27"/>
      <c r="S31" s="27"/>
      <c r="T31" s="27"/>
      <c r="U31" s="27"/>
      <c r="V31" s="27"/>
    </row>
    <row r="32" spans="1:22" ht="66.75" customHeight="1" x14ac:dyDescent="0.25">
      <c r="A32" s="50"/>
      <c r="B32" s="24" t="s">
        <v>315</v>
      </c>
      <c r="C32" s="26"/>
      <c r="D32" s="26"/>
      <c r="E32" s="26"/>
      <c r="F32" s="26"/>
      <c r="G32" s="26"/>
      <c r="H32" s="27"/>
      <c r="I32" s="27"/>
      <c r="J32" s="27"/>
      <c r="K32" s="27"/>
      <c r="L32" s="27"/>
      <c r="M32" s="27"/>
      <c r="N32" s="27"/>
      <c r="O32" s="27"/>
      <c r="P32" s="27"/>
      <c r="Q32" s="27"/>
      <c r="R32" s="27"/>
      <c r="S32" s="27"/>
      <c r="T32" s="27"/>
      <c r="U32" s="27"/>
      <c r="V32" s="27"/>
    </row>
    <row r="33" spans="1:22" ht="33.75" customHeight="1" x14ac:dyDescent="0.25">
      <c r="A33" s="50"/>
      <c r="B33" s="24" t="s">
        <v>316</v>
      </c>
      <c r="C33" s="26"/>
      <c r="D33" s="26"/>
      <c r="E33" s="26"/>
      <c r="F33" s="26"/>
      <c r="G33" s="26"/>
      <c r="H33" s="27"/>
      <c r="I33" s="27"/>
      <c r="J33" s="27"/>
      <c r="K33" s="27"/>
      <c r="L33" s="27"/>
      <c r="M33" s="27"/>
      <c r="N33" s="27"/>
      <c r="O33" s="27"/>
      <c r="P33" s="27"/>
      <c r="Q33" s="27"/>
      <c r="R33" s="27"/>
      <c r="S33" s="27"/>
      <c r="T33" s="27"/>
      <c r="U33" s="27"/>
      <c r="V33" s="27"/>
    </row>
    <row r="34" spans="1:22" ht="47.25" x14ac:dyDescent="0.25">
      <c r="A34" s="50"/>
      <c r="B34" s="35" t="s">
        <v>344</v>
      </c>
      <c r="C34" s="26"/>
      <c r="D34" s="26"/>
      <c r="E34" s="26"/>
      <c r="F34" s="26"/>
      <c r="G34" s="26"/>
      <c r="H34" s="27"/>
      <c r="I34" s="27"/>
      <c r="J34" s="27"/>
      <c r="K34" s="27"/>
      <c r="L34" s="27"/>
      <c r="M34" s="27"/>
      <c r="N34" s="27"/>
      <c r="O34" s="27"/>
      <c r="P34" s="27"/>
      <c r="Q34" s="27"/>
      <c r="R34" s="27"/>
      <c r="S34" s="27"/>
      <c r="T34" s="27"/>
      <c r="U34" s="27"/>
      <c r="V34" s="27"/>
    </row>
    <row r="35" spans="1:22" ht="31.5" x14ac:dyDescent="0.25">
      <c r="A35" s="50"/>
      <c r="B35" s="24" t="s">
        <v>317</v>
      </c>
      <c r="C35" s="26"/>
      <c r="D35" s="26"/>
      <c r="E35" s="26"/>
      <c r="F35" s="26"/>
      <c r="G35" s="26"/>
      <c r="H35" s="27"/>
      <c r="I35" s="27"/>
      <c r="J35" s="27"/>
      <c r="K35" s="27"/>
      <c r="L35" s="27"/>
      <c r="M35" s="27"/>
      <c r="N35" s="27"/>
      <c r="O35" s="27"/>
      <c r="P35" s="27"/>
      <c r="Q35" s="27"/>
      <c r="R35" s="27"/>
      <c r="S35" s="27"/>
      <c r="T35" s="27"/>
      <c r="U35" s="27"/>
      <c r="V35" s="27"/>
    </row>
    <row r="36" spans="1:22" ht="47.25" x14ac:dyDescent="0.25">
      <c r="A36" s="50"/>
      <c r="B36" s="24" t="s">
        <v>318</v>
      </c>
      <c r="C36" s="26"/>
      <c r="D36" s="26"/>
      <c r="E36" s="26"/>
      <c r="F36" s="26"/>
      <c r="G36" s="26"/>
      <c r="H36" s="27"/>
      <c r="I36" s="27"/>
      <c r="J36" s="27"/>
      <c r="K36" s="27"/>
      <c r="L36" s="27"/>
      <c r="M36" s="27"/>
      <c r="N36" s="27"/>
      <c r="O36" s="27"/>
      <c r="P36" s="27"/>
      <c r="Q36" s="27"/>
      <c r="R36" s="27"/>
      <c r="S36" s="27"/>
      <c r="T36" s="27"/>
      <c r="U36" s="27"/>
      <c r="V36" s="27"/>
    </row>
    <row r="37" spans="1:22" ht="126" x14ac:dyDescent="0.25">
      <c r="A37" s="51"/>
      <c r="B37" s="24" t="s">
        <v>319</v>
      </c>
      <c r="C37" s="26"/>
      <c r="D37" s="26"/>
      <c r="E37" s="26"/>
      <c r="F37" s="26"/>
      <c r="G37" s="26"/>
      <c r="H37" s="27"/>
      <c r="I37" s="27"/>
      <c r="J37" s="27"/>
      <c r="K37" s="27"/>
      <c r="L37" s="27"/>
      <c r="M37" s="27"/>
      <c r="N37" s="27"/>
      <c r="O37" s="27"/>
      <c r="P37" s="27"/>
      <c r="Q37" s="27"/>
      <c r="R37" s="27"/>
      <c r="S37" s="27"/>
      <c r="T37" s="27"/>
      <c r="U37" s="27"/>
      <c r="V37" s="27"/>
    </row>
    <row r="38" spans="1:22" ht="47.25" x14ac:dyDescent="0.25">
      <c r="A38" s="45" t="s">
        <v>297</v>
      </c>
      <c r="B38" s="35" t="s">
        <v>342</v>
      </c>
      <c r="C38" s="26"/>
      <c r="D38" s="26"/>
      <c r="E38" s="26"/>
      <c r="F38" s="26"/>
      <c r="G38" s="26"/>
      <c r="H38" s="27"/>
      <c r="I38" s="27"/>
      <c r="J38" s="27"/>
      <c r="K38" s="27"/>
      <c r="L38" s="27"/>
      <c r="M38" s="27"/>
      <c r="N38" s="27"/>
      <c r="O38" s="27"/>
      <c r="P38" s="27"/>
      <c r="Q38" s="27"/>
      <c r="R38" s="27"/>
      <c r="S38" s="27"/>
      <c r="T38" s="27"/>
      <c r="U38" s="27"/>
      <c r="V38" s="27"/>
    </row>
    <row r="39" spans="1:22" ht="51" customHeight="1" x14ac:dyDescent="0.25">
      <c r="A39" s="45"/>
      <c r="B39" s="35" t="s">
        <v>324</v>
      </c>
      <c r="C39" s="26"/>
      <c r="D39" s="26"/>
      <c r="E39" s="26"/>
      <c r="F39" s="26"/>
      <c r="G39" s="26"/>
      <c r="H39" s="27"/>
      <c r="I39" s="27"/>
      <c r="J39" s="27"/>
      <c r="K39" s="27"/>
      <c r="L39" s="27"/>
      <c r="M39" s="27"/>
      <c r="N39" s="27"/>
      <c r="O39" s="27"/>
      <c r="P39" s="27"/>
      <c r="Q39" s="27"/>
      <c r="R39" s="27"/>
      <c r="S39" s="27"/>
      <c r="T39" s="27"/>
      <c r="U39" s="27"/>
      <c r="V39" s="27"/>
    </row>
    <row r="40" spans="1:22" ht="31.5" x14ac:dyDescent="0.25">
      <c r="A40" s="45"/>
      <c r="B40" s="35" t="s">
        <v>340</v>
      </c>
      <c r="C40" s="26"/>
      <c r="D40" s="26"/>
      <c r="E40" s="26"/>
      <c r="F40" s="26"/>
      <c r="G40" s="26"/>
      <c r="H40" s="27"/>
      <c r="I40" s="27"/>
      <c r="J40" s="27"/>
      <c r="K40" s="27"/>
      <c r="L40" s="27"/>
      <c r="M40" s="27"/>
      <c r="N40" s="27"/>
      <c r="O40" s="27"/>
      <c r="P40" s="27"/>
      <c r="Q40" s="27"/>
      <c r="R40" s="27"/>
      <c r="S40" s="27"/>
      <c r="T40" s="27"/>
      <c r="U40" s="27"/>
      <c r="V40" s="27"/>
    </row>
    <row r="41" spans="1:22" ht="63" x14ac:dyDescent="0.25">
      <c r="A41" s="45"/>
      <c r="B41" s="35" t="s">
        <v>341</v>
      </c>
      <c r="C41" s="26"/>
      <c r="D41" s="26"/>
      <c r="E41" s="26"/>
      <c r="F41" s="26"/>
      <c r="G41" s="26"/>
      <c r="H41" s="27"/>
      <c r="I41" s="27"/>
      <c r="J41" s="27"/>
      <c r="K41" s="27"/>
      <c r="L41" s="27"/>
      <c r="M41" s="27"/>
      <c r="N41" s="27"/>
      <c r="O41" s="27"/>
      <c r="P41" s="27"/>
      <c r="Q41" s="27"/>
      <c r="R41" s="27"/>
      <c r="S41" s="27"/>
      <c r="T41" s="27"/>
      <c r="U41" s="27"/>
      <c r="V41" s="27"/>
    </row>
    <row r="42" spans="1:22" ht="18.75" customHeight="1" x14ac:dyDescent="0.25">
      <c r="A42" s="45"/>
      <c r="B42" s="35" t="s">
        <v>325</v>
      </c>
      <c r="C42" s="26"/>
      <c r="D42" s="26"/>
      <c r="E42" s="26"/>
      <c r="F42" s="26"/>
      <c r="G42" s="26"/>
      <c r="H42" s="27"/>
      <c r="I42" s="27"/>
      <c r="J42" s="27"/>
      <c r="K42" s="27"/>
      <c r="L42" s="27"/>
      <c r="M42" s="27"/>
      <c r="N42" s="27"/>
      <c r="O42" s="27"/>
      <c r="P42" s="27"/>
      <c r="Q42" s="27"/>
      <c r="R42" s="27"/>
      <c r="S42" s="27"/>
      <c r="T42" s="27"/>
      <c r="U42" s="27"/>
      <c r="V42" s="27"/>
    </row>
    <row r="43" spans="1:22" ht="34.5" customHeight="1" x14ac:dyDescent="0.25">
      <c r="A43" s="45"/>
      <c r="B43" s="35" t="s">
        <v>326</v>
      </c>
      <c r="C43" s="26"/>
      <c r="D43" s="26"/>
      <c r="E43" s="26"/>
      <c r="F43" s="26"/>
      <c r="G43" s="26"/>
      <c r="H43" s="27"/>
      <c r="I43" s="27"/>
      <c r="J43" s="27"/>
      <c r="K43" s="27"/>
      <c r="L43" s="27"/>
      <c r="M43" s="27"/>
      <c r="N43" s="27"/>
      <c r="O43" s="27"/>
      <c r="P43" s="27"/>
      <c r="Q43" s="27"/>
      <c r="R43" s="27"/>
      <c r="S43" s="27"/>
      <c r="T43" s="27"/>
      <c r="U43" s="27"/>
      <c r="V43" s="27"/>
    </row>
    <row r="44" spans="1:22" ht="82.5" customHeight="1" x14ac:dyDescent="0.25">
      <c r="A44" s="45"/>
      <c r="B44" s="35" t="s">
        <v>327</v>
      </c>
      <c r="C44" s="26"/>
      <c r="D44" s="26"/>
      <c r="E44" s="26"/>
      <c r="F44" s="26"/>
      <c r="G44" s="26"/>
      <c r="H44" s="27"/>
      <c r="I44" s="27"/>
      <c r="J44" s="27"/>
      <c r="K44" s="27"/>
      <c r="L44" s="27"/>
      <c r="M44" s="27"/>
      <c r="N44" s="27"/>
      <c r="O44" s="27"/>
      <c r="P44" s="27"/>
      <c r="Q44" s="27"/>
      <c r="R44" s="27"/>
      <c r="S44" s="27"/>
      <c r="T44" s="27"/>
      <c r="U44" s="27"/>
      <c r="V44" s="27"/>
    </row>
    <row r="45" spans="1:22" ht="68.25" customHeight="1" x14ac:dyDescent="0.25">
      <c r="A45" s="45"/>
      <c r="B45" s="35" t="s">
        <v>328</v>
      </c>
      <c r="C45" s="26"/>
      <c r="D45" s="26"/>
      <c r="E45" s="26"/>
      <c r="F45" s="26"/>
      <c r="G45" s="26"/>
      <c r="H45" s="27"/>
      <c r="I45" s="27"/>
      <c r="J45" s="27"/>
      <c r="K45" s="27"/>
      <c r="L45" s="27"/>
      <c r="M45" s="27"/>
      <c r="N45" s="27"/>
      <c r="O45" s="27"/>
      <c r="P45" s="27"/>
      <c r="Q45" s="27"/>
      <c r="R45" s="27"/>
      <c r="S45" s="27"/>
      <c r="T45" s="27"/>
      <c r="U45" s="27"/>
      <c r="V45" s="27"/>
    </row>
    <row r="46" spans="1:22" ht="51.75" customHeight="1" x14ac:dyDescent="0.25">
      <c r="A46" s="45"/>
      <c r="B46" s="35" t="s">
        <v>329</v>
      </c>
      <c r="C46" s="26"/>
      <c r="D46" s="26"/>
      <c r="E46" s="26"/>
      <c r="F46" s="26"/>
      <c r="G46" s="26"/>
      <c r="H46" s="27"/>
      <c r="I46" s="27"/>
      <c r="J46" s="27"/>
      <c r="K46" s="27"/>
      <c r="L46" s="27"/>
      <c r="M46" s="27"/>
      <c r="N46" s="27"/>
      <c r="O46" s="27"/>
      <c r="P46" s="27"/>
      <c r="Q46" s="27"/>
      <c r="R46" s="27"/>
      <c r="S46" s="27"/>
      <c r="T46" s="27"/>
      <c r="U46" s="27"/>
      <c r="V46" s="27"/>
    </row>
    <row r="47" spans="1:22" ht="19.5" customHeight="1" x14ac:dyDescent="0.25">
      <c r="A47" s="45"/>
      <c r="B47" s="24" t="s">
        <v>298</v>
      </c>
      <c r="C47" s="26"/>
      <c r="D47" s="26"/>
      <c r="E47" s="26"/>
      <c r="F47" s="26"/>
      <c r="G47" s="26"/>
      <c r="H47" s="27"/>
      <c r="I47" s="27"/>
      <c r="J47" s="27"/>
      <c r="K47" s="27"/>
      <c r="L47" s="27"/>
      <c r="M47" s="27"/>
      <c r="N47" s="27"/>
      <c r="O47" s="27"/>
      <c r="P47" s="27"/>
      <c r="Q47" s="27"/>
      <c r="R47" s="27"/>
      <c r="S47" s="27"/>
      <c r="T47" s="27"/>
      <c r="U47" s="27"/>
      <c r="V47" s="27"/>
    </row>
    <row r="48" spans="1:22" ht="35.25" customHeight="1" x14ac:dyDescent="0.25">
      <c r="A48" s="45"/>
      <c r="B48" s="35" t="s">
        <v>330</v>
      </c>
      <c r="C48" s="26"/>
      <c r="D48" s="26"/>
      <c r="E48" s="26"/>
      <c r="F48" s="26"/>
      <c r="G48" s="26"/>
      <c r="H48" s="27"/>
      <c r="I48" s="27"/>
      <c r="J48" s="27"/>
      <c r="K48" s="27"/>
      <c r="L48" s="27"/>
      <c r="M48" s="27"/>
      <c r="N48" s="27"/>
      <c r="O48" s="27"/>
      <c r="P48" s="27"/>
      <c r="Q48" s="27"/>
      <c r="R48" s="27"/>
      <c r="S48" s="27"/>
      <c r="T48" s="27"/>
      <c r="U48" s="27"/>
      <c r="V48" s="27"/>
    </row>
    <row r="49" spans="1:22" ht="33" customHeight="1" x14ac:dyDescent="0.25">
      <c r="A49" s="45"/>
      <c r="B49" s="24" t="s">
        <v>320</v>
      </c>
      <c r="C49" s="26"/>
      <c r="D49" s="26"/>
      <c r="E49" s="26"/>
      <c r="F49" s="26"/>
      <c r="G49" s="26"/>
      <c r="H49" s="27"/>
      <c r="I49" s="27"/>
      <c r="J49" s="27"/>
      <c r="K49" s="27"/>
      <c r="L49" s="27"/>
      <c r="M49" s="27"/>
      <c r="N49" s="27"/>
      <c r="O49" s="27"/>
      <c r="P49" s="27"/>
      <c r="Q49" s="27"/>
      <c r="R49" s="27"/>
      <c r="S49" s="27"/>
      <c r="T49" s="27"/>
      <c r="U49" s="27"/>
      <c r="V49" s="27"/>
    </row>
    <row r="50" spans="1:22" ht="67.5" customHeight="1" x14ac:dyDescent="0.25">
      <c r="A50" s="45"/>
      <c r="B50" s="35" t="s">
        <v>331</v>
      </c>
      <c r="C50" s="26"/>
      <c r="D50" s="26"/>
      <c r="E50" s="26"/>
      <c r="F50" s="26"/>
      <c r="G50" s="26"/>
      <c r="H50" s="27"/>
      <c r="I50" s="27"/>
      <c r="J50" s="27"/>
      <c r="K50" s="27"/>
      <c r="L50" s="27"/>
      <c r="M50" s="27"/>
      <c r="N50" s="27"/>
      <c r="O50" s="27"/>
      <c r="P50" s="27"/>
      <c r="Q50" s="27"/>
      <c r="R50" s="27"/>
      <c r="S50" s="27"/>
      <c r="T50" s="27"/>
      <c r="U50" s="27"/>
      <c r="V50" s="27"/>
    </row>
    <row r="51" spans="1:22" ht="33" customHeight="1" x14ac:dyDescent="0.25">
      <c r="A51" s="45"/>
      <c r="B51" s="35" t="s">
        <v>332</v>
      </c>
      <c r="C51" s="26"/>
      <c r="D51" s="26"/>
      <c r="E51" s="26"/>
      <c r="F51" s="26"/>
      <c r="G51" s="26"/>
      <c r="H51" s="27"/>
      <c r="I51" s="27"/>
      <c r="J51" s="27"/>
      <c r="K51" s="27"/>
      <c r="L51" s="27"/>
      <c r="M51" s="27"/>
      <c r="N51" s="27"/>
      <c r="O51" s="27"/>
      <c r="P51" s="27"/>
      <c r="Q51" s="27"/>
      <c r="R51" s="27"/>
      <c r="S51" s="27"/>
      <c r="T51" s="27"/>
      <c r="U51" s="27"/>
      <c r="V51" s="27"/>
    </row>
    <row r="52" spans="1:22" ht="19.5" customHeight="1" x14ac:dyDescent="0.25">
      <c r="A52" s="45"/>
      <c r="B52" s="24" t="s">
        <v>309</v>
      </c>
      <c r="C52" s="26"/>
      <c r="D52" s="26"/>
      <c r="E52" s="26"/>
      <c r="F52" s="26"/>
      <c r="G52" s="26"/>
      <c r="H52" s="27"/>
      <c r="I52" s="27"/>
      <c r="J52" s="27"/>
      <c r="K52" s="27"/>
      <c r="L52" s="27"/>
      <c r="M52" s="27"/>
      <c r="N52" s="27"/>
      <c r="O52" s="27"/>
      <c r="P52" s="27"/>
      <c r="Q52" s="27"/>
      <c r="R52" s="27"/>
      <c r="S52" s="27"/>
      <c r="T52" s="27"/>
      <c r="U52" s="27"/>
      <c r="V52" s="27"/>
    </row>
    <row r="53" spans="1:22" ht="15.75" x14ac:dyDescent="0.25">
      <c r="A53" s="44" t="s">
        <v>343</v>
      </c>
      <c r="B53" s="35" t="s">
        <v>314</v>
      </c>
      <c r="C53" s="26"/>
      <c r="D53" s="26"/>
      <c r="E53" s="26"/>
      <c r="F53" s="26"/>
      <c r="G53" s="26"/>
      <c r="H53" s="27"/>
      <c r="I53" s="27"/>
      <c r="J53" s="27"/>
      <c r="K53" s="27"/>
      <c r="L53" s="27"/>
      <c r="M53" s="27"/>
      <c r="N53" s="27"/>
      <c r="O53" s="27"/>
      <c r="P53" s="27"/>
      <c r="Q53" s="27"/>
      <c r="R53" s="27"/>
      <c r="S53" s="27"/>
      <c r="T53" s="27"/>
      <c r="U53" s="27"/>
      <c r="V53" s="27"/>
    </row>
    <row r="54" spans="1:22" ht="15.75" x14ac:dyDescent="0.25">
      <c r="A54" s="44"/>
      <c r="B54" s="35" t="str">
        <f>IF(MAX(C39:V39)&gt;=2,"Production variable 2 details ","")</f>
        <v/>
      </c>
      <c r="C54" s="28"/>
      <c r="D54" s="28"/>
      <c r="E54" s="28"/>
      <c r="F54" s="28"/>
      <c r="G54" s="28"/>
      <c r="H54" s="28"/>
      <c r="I54" s="28"/>
      <c r="J54" s="28"/>
      <c r="K54" s="28"/>
      <c r="L54" s="28"/>
      <c r="M54" s="28"/>
      <c r="N54" s="28"/>
      <c r="O54" s="28"/>
      <c r="P54" s="28"/>
      <c r="Q54" s="28"/>
      <c r="R54" s="28"/>
      <c r="S54" s="28"/>
      <c r="T54" s="28"/>
      <c r="U54" s="28"/>
      <c r="V54" s="28"/>
    </row>
    <row r="55" spans="1:22" ht="15.75" x14ac:dyDescent="0.25">
      <c r="A55" s="44"/>
      <c r="B55" s="35" t="str">
        <f>IF(MAX(C39:V39)&gt;=3,"Production variable 3 details ","")</f>
        <v/>
      </c>
      <c r="C55" s="28"/>
      <c r="D55" s="28"/>
      <c r="E55" s="28"/>
      <c r="F55" s="28"/>
      <c r="G55" s="28"/>
      <c r="H55" s="28"/>
      <c r="I55" s="28"/>
      <c r="J55" s="28"/>
      <c r="K55" s="28"/>
      <c r="L55" s="28"/>
      <c r="M55" s="28"/>
      <c r="N55" s="28"/>
      <c r="O55" s="28"/>
      <c r="P55" s="28"/>
      <c r="Q55" s="28"/>
      <c r="R55" s="28"/>
      <c r="S55" s="28"/>
      <c r="T55" s="28"/>
      <c r="U55" s="28"/>
      <c r="V55" s="28"/>
    </row>
    <row r="56" spans="1:22" ht="15.75" x14ac:dyDescent="0.25">
      <c r="A56" s="44"/>
      <c r="B56" s="35" t="str">
        <f>IF(MAX(C39:V39)&gt;=4,"Production variable 4 details ","")</f>
        <v/>
      </c>
      <c r="C56" s="28"/>
      <c r="D56" s="28"/>
      <c r="E56" s="28"/>
      <c r="F56" s="28"/>
      <c r="G56" s="28"/>
      <c r="H56" s="28"/>
      <c r="I56" s="28"/>
      <c r="J56" s="28"/>
      <c r="K56" s="28"/>
      <c r="L56" s="28"/>
      <c r="M56" s="28"/>
      <c r="N56" s="28"/>
      <c r="O56" s="28"/>
      <c r="P56" s="28"/>
      <c r="Q56" s="28"/>
      <c r="R56" s="28"/>
      <c r="S56" s="28"/>
      <c r="T56" s="28"/>
      <c r="U56" s="28"/>
      <c r="V56" s="28"/>
    </row>
    <row r="57" spans="1:22" ht="15.75" x14ac:dyDescent="0.25">
      <c r="A57" s="44"/>
      <c r="B57" s="35" t="str">
        <f>IF(MAX(C39:V39)&gt;=5,"Production variable 5 details ","")</f>
        <v/>
      </c>
      <c r="C57" s="28"/>
      <c r="D57" s="28"/>
      <c r="E57" s="28"/>
      <c r="F57" s="28"/>
      <c r="G57" s="28"/>
      <c r="H57" s="28"/>
      <c r="I57" s="28"/>
      <c r="J57" s="28"/>
      <c r="K57" s="28"/>
      <c r="L57" s="28"/>
      <c r="M57" s="28"/>
      <c r="N57" s="28"/>
      <c r="O57" s="28"/>
      <c r="P57" s="28"/>
      <c r="Q57" s="28"/>
      <c r="R57" s="28"/>
      <c r="S57" s="28"/>
      <c r="T57" s="28"/>
      <c r="U57" s="28"/>
      <c r="V57" s="28"/>
    </row>
    <row r="58" spans="1:22" ht="15.75" x14ac:dyDescent="0.25">
      <c r="A58" s="44"/>
      <c r="B58" s="35" t="str">
        <f>IF(MAX(C39:V39)&gt;=6,"Production variable 6 details","")</f>
        <v/>
      </c>
      <c r="C58" s="28"/>
      <c r="D58" s="28"/>
      <c r="E58" s="28"/>
      <c r="F58" s="28"/>
      <c r="G58" s="28"/>
      <c r="H58" s="28"/>
      <c r="I58" s="28"/>
      <c r="J58" s="28"/>
      <c r="K58" s="28"/>
      <c r="L58" s="28"/>
      <c r="M58" s="28"/>
      <c r="N58" s="28"/>
      <c r="O58" s="28"/>
      <c r="P58" s="28"/>
      <c r="Q58" s="28"/>
      <c r="R58" s="28"/>
      <c r="S58" s="28"/>
      <c r="T58" s="28"/>
      <c r="U58" s="28"/>
      <c r="V58" s="28"/>
    </row>
    <row r="59" spans="1:22" ht="15.75" x14ac:dyDescent="0.25">
      <c r="A59" s="44"/>
      <c r="B59" s="35" t="str">
        <f>IF(MAX(C39:V39)&gt;=7,"Production variable 7 details ","")</f>
        <v/>
      </c>
      <c r="C59" s="28"/>
      <c r="D59" s="28"/>
      <c r="E59" s="28"/>
      <c r="F59" s="28"/>
      <c r="G59" s="28"/>
      <c r="H59" s="28"/>
      <c r="I59" s="28"/>
      <c r="J59" s="28"/>
      <c r="K59" s="28"/>
      <c r="L59" s="28"/>
      <c r="M59" s="28"/>
      <c r="N59" s="28"/>
      <c r="O59" s="28"/>
      <c r="P59" s="28"/>
      <c r="Q59" s="28"/>
      <c r="R59" s="28"/>
      <c r="S59" s="28"/>
      <c r="T59" s="28"/>
      <c r="U59" s="28"/>
      <c r="V59" s="28"/>
    </row>
    <row r="60" spans="1:22" ht="15.75" x14ac:dyDescent="0.25">
      <c r="A60" s="44"/>
      <c r="B60" s="35" t="str">
        <f>IF(MAX(C39:V39)&gt;=8,"Production variable 8 details","")</f>
        <v/>
      </c>
      <c r="C60" s="28"/>
      <c r="D60" s="28"/>
      <c r="E60" s="28"/>
      <c r="F60" s="28"/>
      <c r="G60" s="28"/>
      <c r="H60" s="28"/>
      <c r="I60" s="28"/>
      <c r="J60" s="28"/>
      <c r="K60" s="28"/>
      <c r="L60" s="28"/>
      <c r="M60" s="28"/>
      <c r="N60" s="28"/>
      <c r="O60" s="28"/>
      <c r="P60" s="28"/>
      <c r="Q60" s="28"/>
      <c r="R60" s="28"/>
      <c r="S60" s="28"/>
      <c r="T60" s="28"/>
      <c r="U60" s="28"/>
      <c r="V60" s="28"/>
    </row>
    <row r="61" spans="1:22" ht="15.75" x14ac:dyDescent="0.25">
      <c r="A61" s="44"/>
      <c r="B61" s="35" t="str">
        <f>IF(MAX(C39:V39)&gt;=9,"Production variable 9 details","")</f>
        <v/>
      </c>
      <c r="C61" s="28"/>
      <c r="D61" s="28"/>
      <c r="E61" s="28"/>
      <c r="F61" s="28"/>
      <c r="G61" s="28"/>
      <c r="H61" s="28"/>
      <c r="I61" s="28"/>
      <c r="J61" s="28"/>
      <c r="K61" s="28"/>
      <c r="L61" s="28"/>
      <c r="M61" s="28"/>
      <c r="N61" s="28"/>
      <c r="O61" s="28"/>
      <c r="P61" s="28"/>
      <c r="Q61" s="28"/>
      <c r="R61" s="28"/>
      <c r="S61" s="28"/>
      <c r="T61" s="28"/>
      <c r="U61" s="28"/>
      <c r="V61" s="28"/>
    </row>
    <row r="62" spans="1:22" ht="15.75" x14ac:dyDescent="0.25">
      <c r="A62" s="44"/>
      <c r="B62" s="35" t="str">
        <f>IF(MAX(C39:V39)&gt;=10,"Production variable 10 details","")</f>
        <v/>
      </c>
      <c r="C62" s="28"/>
      <c r="D62" s="28"/>
      <c r="E62" s="28"/>
      <c r="F62" s="28"/>
      <c r="G62" s="28"/>
      <c r="H62" s="28"/>
      <c r="I62" s="28"/>
      <c r="J62" s="28"/>
      <c r="K62" s="28"/>
      <c r="L62" s="28"/>
      <c r="M62" s="28"/>
      <c r="N62" s="28"/>
      <c r="O62" s="28"/>
      <c r="P62" s="28"/>
      <c r="Q62" s="28"/>
      <c r="R62" s="28"/>
      <c r="S62" s="28"/>
      <c r="T62" s="28"/>
      <c r="U62" s="28"/>
      <c r="V62" s="28"/>
    </row>
    <row r="63" spans="1:22" ht="15.75" x14ac:dyDescent="0.25">
      <c r="A63" s="44"/>
      <c r="B63" s="35" t="str">
        <f>IF(MAX(C39:V39)&gt;=11,"Production variable 11 details","")</f>
        <v/>
      </c>
      <c r="C63" s="28"/>
      <c r="D63" s="28"/>
      <c r="E63" s="28"/>
      <c r="F63" s="28"/>
      <c r="G63" s="28"/>
      <c r="H63" s="28"/>
      <c r="I63" s="28"/>
      <c r="J63" s="28"/>
      <c r="K63" s="28"/>
      <c r="L63" s="28"/>
      <c r="M63" s="28"/>
      <c r="N63" s="28"/>
      <c r="O63" s="28"/>
      <c r="P63" s="28"/>
      <c r="Q63" s="28"/>
      <c r="R63" s="28"/>
      <c r="S63" s="28"/>
      <c r="T63" s="28"/>
      <c r="U63" s="28"/>
      <c r="V63" s="28"/>
    </row>
    <row r="64" spans="1:22" ht="15.75" x14ac:dyDescent="0.25">
      <c r="A64" s="44"/>
      <c r="B64" s="35" t="str">
        <f>IF(MAX(C39:V39)&gt;=12,"Production variable 12 details ","")</f>
        <v/>
      </c>
      <c r="C64" s="28"/>
      <c r="D64" s="28"/>
      <c r="E64" s="28"/>
      <c r="F64" s="28"/>
      <c r="G64" s="28"/>
      <c r="H64" s="28"/>
      <c r="I64" s="28"/>
      <c r="J64" s="28"/>
      <c r="K64" s="28"/>
      <c r="L64" s="28"/>
      <c r="M64" s="28"/>
      <c r="N64" s="28"/>
      <c r="O64" s="28"/>
      <c r="P64" s="28"/>
      <c r="Q64" s="28"/>
      <c r="R64" s="28"/>
      <c r="S64" s="28"/>
      <c r="T64" s="28"/>
      <c r="U64" s="28"/>
      <c r="V64" s="28"/>
    </row>
    <row r="65" spans="1:22" ht="15.75" x14ac:dyDescent="0.25">
      <c r="A65" s="44"/>
      <c r="B65" s="35" t="str">
        <f>IF(MAX(C39:V39)&gt;=13,"Production variable 13 details ","")</f>
        <v/>
      </c>
      <c r="C65" s="28"/>
      <c r="D65" s="28"/>
      <c r="E65" s="28"/>
      <c r="F65" s="28"/>
      <c r="G65" s="28"/>
      <c r="H65" s="28"/>
      <c r="I65" s="28"/>
      <c r="J65" s="28"/>
      <c r="K65" s="28"/>
      <c r="L65" s="28"/>
      <c r="M65" s="28"/>
      <c r="N65" s="28"/>
      <c r="O65" s="28"/>
      <c r="P65" s="28"/>
      <c r="Q65" s="28"/>
      <c r="R65" s="28"/>
      <c r="S65" s="28"/>
      <c r="T65" s="28"/>
      <c r="U65" s="28"/>
      <c r="V65" s="28"/>
    </row>
    <row r="66" spans="1:22" ht="15.75" x14ac:dyDescent="0.25">
      <c r="A66" s="44"/>
      <c r="B66" s="35" t="str">
        <f>IF(MAX(C39:V39)&gt;=14,"Production variable 14 details ","")</f>
        <v/>
      </c>
      <c r="C66" s="28"/>
      <c r="D66" s="28"/>
      <c r="E66" s="28"/>
      <c r="F66" s="28"/>
      <c r="G66" s="28"/>
      <c r="H66" s="28"/>
      <c r="I66" s="28"/>
      <c r="J66" s="28"/>
      <c r="K66" s="28"/>
      <c r="L66" s="28"/>
      <c r="M66" s="28"/>
      <c r="N66" s="28"/>
      <c r="O66" s="28"/>
      <c r="P66" s="28"/>
      <c r="Q66" s="28"/>
      <c r="R66" s="28"/>
      <c r="S66" s="28"/>
      <c r="T66" s="28"/>
      <c r="U66" s="28"/>
      <c r="V66" s="28"/>
    </row>
    <row r="67" spans="1:22" ht="15.75" x14ac:dyDescent="0.25">
      <c r="A67" s="44"/>
      <c r="B67" s="35" t="str">
        <f>IF(MAX(C39:V39)&gt;=15,"Production variable 15 details ","")</f>
        <v/>
      </c>
      <c r="C67" s="28"/>
      <c r="D67" s="28"/>
      <c r="E67" s="28"/>
      <c r="F67" s="28"/>
      <c r="G67" s="28"/>
      <c r="H67" s="28"/>
      <c r="I67" s="28"/>
      <c r="J67" s="28"/>
      <c r="K67" s="28"/>
      <c r="L67" s="28"/>
      <c r="M67" s="28"/>
      <c r="N67" s="28"/>
      <c r="O67" s="28"/>
      <c r="P67" s="28"/>
      <c r="Q67" s="28"/>
      <c r="R67" s="28"/>
      <c r="S67" s="28"/>
      <c r="T67" s="28"/>
      <c r="U67" s="28"/>
      <c r="V67" s="28"/>
    </row>
    <row r="69" spans="1:22" ht="15" customHeight="1" x14ac:dyDescent="0.25">
      <c r="A69" s="42" t="s">
        <v>312</v>
      </c>
      <c r="B69" s="42"/>
      <c r="C69" s="42"/>
      <c r="D69" s="42"/>
      <c r="E69" s="42"/>
      <c r="F69" s="42"/>
    </row>
    <row r="70" spans="1:22" x14ac:dyDescent="0.25">
      <c r="A70" s="42"/>
      <c r="B70" s="42"/>
      <c r="C70" s="42"/>
      <c r="D70" s="42"/>
      <c r="E70" s="42"/>
      <c r="F70" s="42"/>
    </row>
    <row r="71" spans="1:22" x14ac:dyDescent="0.25">
      <c r="A71" s="42"/>
      <c r="B71" s="42"/>
      <c r="C71" s="42"/>
      <c r="D71" s="42"/>
      <c r="E71" s="42"/>
      <c r="F71" s="42"/>
    </row>
    <row r="72" spans="1:22" x14ac:dyDescent="0.25">
      <c r="A72" s="42"/>
      <c r="B72" s="42"/>
      <c r="C72" s="42"/>
      <c r="D72" s="42"/>
      <c r="E72" s="42"/>
      <c r="F72" s="42"/>
    </row>
  </sheetData>
  <sheetProtection selectLockedCells="1"/>
  <protectedRanges>
    <protectedRange sqref="C27:C53" name="Range1_2"/>
    <protectedRange sqref="C16:C26" name="Range1"/>
    <protectedRange sqref="C10:D13 B10:B12" name="Range2"/>
  </protectedRanges>
  <mergeCells count="9">
    <mergeCell ref="A69:F72"/>
    <mergeCell ref="A13:B13"/>
    <mergeCell ref="A53:A67"/>
    <mergeCell ref="A38:A52"/>
    <mergeCell ref="B10:C10"/>
    <mergeCell ref="B11:C11"/>
    <mergeCell ref="A27:A30"/>
    <mergeCell ref="A15:A26"/>
    <mergeCell ref="A31:A37"/>
  </mergeCells>
  <conditionalFormatting sqref="D15:D53">
    <cfRule type="expression" dxfId="645" priority="1058">
      <formula>IF($C$13&gt;=2,TRUE)</formula>
    </cfRule>
  </conditionalFormatting>
  <conditionalFormatting sqref="E15:E53">
    <cfRule type="expression" dxfId="644" priority="1057">
      <formula>IF($C$13&gt;=3,TRUE)</formula>
    </cfRule>
  </conditionalFormatting>
  <conditionalFormatting sqref="F15:F53">
    <cfRule type="expression" dxfId="643" priority="1056">
      <formula>IF($C$13&gt;=4,TRUE)</formula>
    </cfRule>
  </conditionalFormatting>
  <conditionalFormatting sqref="G15:G53">
    <cfRule type="expression" dxfId="642" priority="1055">
      <formula>IF($C$13&gt;=5,TRUE)</formula>
    </cfRule>
  </conditionalFormatting>
  <conditionalFormatting sqref="H15:H53">
    <cfRule type="expression" dxfId="641" priority="1054">
      <formula>IF($C$13&gt;=6,TRUE)</formula>
    </cfRule>
  </conditionalFormatting>
  <conditionalFormatting sqref="I15:I53">
    <cfRule type="expression" dxfId="640" priority="1053">
      <formula>IF($C$13&gt;=7,TRUE)</formula>
    </cfRule>
  </conditionalFormatting>
  <conditionalFormatting sqref="J15:J53">
    <cfRule type="expression" dxfId="639" priority="1052">
      <formula>IF($C$13&gt;=8,TRUE)</formula>
    </cfRule>
  </conditionalFormatting>
  <conditionalFormatting sqref="K15:K53">
    <cfRule type="expression" dxfId="638" priority="1051">
      <formula>IF($C$13&gt;=9,TRUE)</formula>
    </cfRule>
  </conditionalFormatting>
  <conditionalFormatting sqref="L15:L53">
    <cfRule type="expression" dxfId="637" priority="1050">
      <formula>IF($C$13&gt;=10,TRUE)</formula>
    </cfRule>
  </conditionalFormatting>
  <conditionalFormatting sqref="M15:M53">
    <cfRule type="expression" dxfId="636" priority="1049">
      <formula>IF($C$13&gt;=11,TRUE)</formula>
    </cfRule>
  </conditionalFormatting>
  <conditionalFormatting sqref="N15:N53">
    <cfRule type="expression" dxfId="635" priority="1048">
      <formula>IF($C$13&gt;=12,TRUE)</formula>
    </cfRule>
  </conditionalFormatting>
  <conditionalFormatting sqref="O15:O53">
    <cfRule type="expression" dxfId="634" priority="1047">
      <formula>IF($C$13&gt;=13,TRUE)</formula>
    </cfRule>
  </conditionalFormatting>
  <conditionalFormatting sqref="P15:P53">
    <cfRule type="expression" dxfId="633" priority="1046">
      <formula>IF($C$13&gt;=14,TRUE)</formula>
    </cfRule>
  </conditionalFormatting>
  <conditionalFormatting sqref="Q15:Q53">
    <cfRule type="expression" dxfId="632" priority="1045">
      <formula>IF($C$13&gt;=15,TRUE)</formula>
    </cfRule>
  </conditionalFormatting>
  <conditionalFormatting sqref="R15:R53">
    <cfRule type="expression" dxfId="631" priority="1044">
      <formula>IF($C$13&gt;=16,TRUE)</formula>
    </cfRule>
  </conditionalFormatting>
  <conditionalFormatting sqref="S15:S53">
    <cfRule type="expression" dxfId="630" priority="1043">
      <formula>IF($C$13&gt;=17,TRUE)</formula>
    </cfRule>
  </conditionalFormatting>
  <conditionalFormatting sqref="T15:T53">
    <cfRule type="expression" dxfId="629" priority="1042">
      <formula>IF($C$13&gt;=18,TRUE)</formula>
    </cfRule>
  </conditionalFormatting>
  <conditionalFormatting sqref="U15:U53">
    <cfRule type="expression" dxfId="628" priority="1041">
      <formula>IF($C$13&gt;=19,TRUE)</formula>
    </cfRule>
  </conditionalFormatting>
  <conditionalFormatting sqref="V15:V53">
    <cfRule type="expression" dxfId="627" priority="1040">
      <formula>IF($C$13&gt;=20,TRUE)</formula>
    </cfRule>
  </conditionalFormatting>
  <conditionalFormatting sqref="C15:C53">
    <cfRule type="expression" dxfId="626" priority="1038">
      <formula>IF($C$13&gt;=1,TRUE)</formula>
    </cfRule>
  </conditionalFormatting>
  <conditionalFormatting sqref="D32">
    <cfRule type="expression" dxfId="625" priority="1037">
      <formula>IF($C$13&gt;=2,TRUE)</formula>
    </cfRule>
  </conditionalFormatting>
  <conditionalFormatting sqref="E32">
    <cfRule type="expression" dxfId="624" priority="1036">
      <formula>IF($C$13&gt;=3,TRUE)</formula>
    </cfRule>
  </conditionalFormatting>
  <conditionalFormatting sqref="F32">
    <cfRule type="expression" dxfId="623" priority="1035">
      <formula>IF($C$13&gt;=4,TRUE)</formula>
    </cfRule>
  </conditionalFormatting>
  <conditionalFormatting sqref="G32">
    <cfRule type="expression" dxfId="622" priority="1034">
      <formula>IF($C$13&gt;=5,TRUE)</formula>
    </cfRule>
  </conditionalFormatting>
  <conditionalFormatting sqref="H32">
    <cfRule type="expression" dxfId="621" priority="1033">
      <formula>IF($C$13&gt;=6,TRUE)</formula>
    </cfRule>
  </conditionalFormatting>
  <conditionalFormatting sqref="I32">
    <cfRule type="expression" dxfId="620" priority="1032">
      <formula>IF($C$13&gt;=7,TRUE)</formula>
    </cfRule>
  </conditionalFormatting>
  <conditionalFormatting sqref="J32">
    <cfRule type="expression" dxfId="619" priority="1031">
      <formula>IF($C$13&gt;=8,TRUE)</formula>
    </cfRule>
  </conditionalFormatting>
  <conditionalFormatting sqref="K32">
    <cfRule type="expression" dxfId="618" priority="1030">
      <formula>IF($C$13&gt;=9,TRUE)</formula>
    </cfRule>
  </conditionalFormatting>
  <conditionalFormatting sqref="L32">
    <cfRule type="expression" dxfId="617" priority="1029">
      <formula>IF($C$13&gt;=10,TRUE)</formula>
    </cfRule>
  </conditionalFormatting>
  <conditionalFormatting sqref="M32">
    <cfRule type="expression" dxfId="616" priority="1028">
      <formula>IF($C$13&gt;=11,TRUE)</formula>
    </cfRule>
  </conditionalFormatting>
  <conditionalFormatting sqref="N32">
    <cfRule type="expression" dxfId="615" priority="1027">
      <formula>IF($C$13&gt;=12,TRUE)</formula>
    </cfRule>
  </conditionalFormatting>
  <conditionalFormatting sqref="O32">
    <cfRule type="expression" dxfId="614" priority="1026">
      <formula>IF($C$13&gt;=13,TRUE)</formula>
    </cfRule>
  </conditionalFormatting>
  <conditionalFormatting sqref="P32">
    <cfRule type="expression" dxfId="613" priority="1025">
      <formula>IF($C$13&gt;=14,TRUE)</formula>
    </cfRule>
  </conditionalFormatting>
  <conditionalFormatting sqref="Q32">
    <cfRule type="expression" dxfId="612" priority="1024">
      <formula>IF($C$13&gt;=15,TRUE)</formula>
    </cfRule>
  </conditionalFormatting>
  <conditionalFormatting sqref="R32">
    <cfRule type="expression" dxfId="611" priority="1023">
      <formula>IF($C$13&gt;=16,TRUE)</formula>
    </cfRule>
  </conditionalFormatting>
  <conditionalFormatting sqref="S32">
    <cfRule type="expression" dxfId="610" priority="1022">
      <formula>IF($C$13&gt;=17,TRUE)</formula>
    </cfRule>
  </conditionalFormatting>
  <conditionalFormatting sqref="T32">
    <cfRule type="expression" dxfId="609" priority="1021">
      <formula>IF($C$13&gt;=18,TRUE)</formula>
    </cfRule>
  </conditionalFormatting>
  <conditionalFormatting sqref="U32">
    <cfRule type="expression" dxfId="608" priority="1020">
      <formula>IF($C$13&gt;=19,TRUE)</formula>
    </cfRule>
  </conditionalFormatting>
  <conditionalFormatting sqref="V32">
    <cfRule type="expression" dxfId="607" priority="1019">
      <formula>IF($C$13&gt;=20,TRUE)</formula>
    </cfRule>
  </conditionalFormatting>
  <conditionalFormatting sqref="C32">
    <cfRule type="expression" dxfId="606" priority="1018">
      <formula>IF($C$13&gt;=1,TRUE)</formula>
    </cfRule>
  </conditionalFormatting>
  <conditionalFormatting sqref="D42">
    <cfRule type="expression" dxfId="605" priority="1017">
      <formula>IF($C$13&gt;=2,TRUE)</formula>
    </cfRule>
  </conditionalFormatting>
  <conditionalFormatting sqref="E42">
    <cfRule type="expression" dxfId="604" priority="1016">
      <formula>IF($C$13&gt;=3,TRUE)</formula>
    </cfRule>
  </conditionalFormatting>
  <conditionalFormatting sqref="F42">
    <cfRule type="expression" dxfId="603" priority="1015">
      <formula>IF($C$13&gt;=4,TRUE)</formula>
    </cfRule>
  </conditionalFormatting>
  <conditionalFormatting sqref="G42">
    <cfRule type="expression" dxfId="602" priority="1014">
      <formula>IF($C$13&gt;=5,TRUE)</formula>
    </cfRule>
  </conditionalFormatting>
  <conditionalFormatting sqref="H42">
    <cfRule type="expression" dxfId="601" priority="1013">
      <formula>IF($C$13&gt;=6,TRUE)</formula>
    </cfRule>
  </conditionalFormatting>
  <conditionalFormatting sqref="I42">
    <cfRule type="expression" dxfId="600" priority="1012">
      <formula>IF($C$13&gt;=7,TRUE)</formula>
    </cfRule>
  </conditionalFormatting>
  <conditionalFormatting sqref="J42">
    <cfRule type="expression" dxfId="599" priority="1011">
      <formula>IF($C$13&gt;=8,TRUE)</formula>
    </cfRule>
  </conditionalFormatting>
  <conditionalFormatting sqref="K42">
    <cfRule type="expression" dxfId="598" priority="1010">
      <formula>IF($C$13&gt;=9,TRUE)</formula>
    </cfRule>
  </conditionalFormatting>
  <conditionalFormatting sqref="L42">
    <cfRule type="expression" dxfId="597" priority="1009">
      <formula>IF($C$13&gt;=10,TRUE)</formula>
    </cfRule>
  </conditionalFormatting>
  <conditionalFormatting sqref="M42">
    <cfRule type="expression" dxfId="596" priority="1008">
      <formula>IF($C$13&gt;=11,TRUE)</formula>
    </cfRule>
  </conditionalFormatting>
  <conditionalFormatting sqref="N42">
    <cfRule type="expression" dxfId="595" priority="1007">
      <formula>IF($C$13&gt;=12,TRUE)</formula>
    </cfRule>
  </conditionalFormatting>
  <conditionalFormatting sqref="O42">
    <cfRule type="expression" dxfId="594" priority="1006">
      <formula>IF($C$13&gt;=13,TRUE)</formula>
    </cfRule>
  </conditionalFormatting>
  <conditionalFormatting sqref="P42">
    <cfRule type="expression" dxfId="593" priority="1005">
      <formula>IF($C$13&gt;=14,TRUE)</formula>
    </cfRule>
  </conditionalFormatting>
  <conditionalFormatting sqref="Q42">
    <cfRule type="expression" dxfId="592" priority="1004">
      <formula>IF($C$13&gt;=15,TRUE)</formula>
    </cfRule>
  </conditionalFormatting>
  <conditionalFormatting sqref="R42">
    <cfRule type="expression" dxfId="591" priority="1003">
      <formula>IF($C$13&gt;=16,TRUE)</formula>
    </cfRule>
  </conditionalFormatting>
  <conditionalFormatting sqref="S42">
    <cfRule type="expression" dxfId="590" priority="1002">
      <formula>IF($C$13&gt;=17,TRUE)</formula>
    </cfRule>
  </conditionalFormatting>
  <conditionalFormatting sqref="T42">
    <cfRule type="expression" dxfId="589" priority="1001">
      <formula>IF($C$13&gt;=18,TRUE)</formula>
    </cfRule>
  </conditionalFormatting>
  <conditionalFormatting sqref="U42">
    <cfRule type="expression" dxfId="588" priority="1000">
      <formula>IF($C$13&gt;=19,TRUE)</formula>
    </cfRule>
  </conditionalFormatting>
  <conditionalFormatting sqref="V42">
    <cfRule type="expression" dxfId="587" priority="999">
      <formula>IF($C$13&gt;=20,TRUE)</formula>
    </cfRule>
  </conditionalFormatting>
  <conditionalFormatting sqref="C42">
    <cfRule type="expression" dxfId="586" priority="998">
      <formula>IF($C$13&gt;=1,TRUE)</formula>
    </cfRule>
  </conditionalFormatting>
  <conditionalFormatting sqref="D43:D44">
    <cfRule type="expression" dxfId="585" priority="997">
      <formula>IF($C$13&gt;=2,TRUE)</formula>
    </cfRule>
  </conditionalFormatting>
  <conditionalFormatting sqref="E43:E44">
    <cfRule type="expression" dxfId="584" priority="996">
      <formula>IF($C$13&gt;=3,TRUE)</formula>
    </cfRule>
  </conditionalFormatting>
  <conditionalFormatting sqref="F43:F44">
    <cfRule type="expression" dxfId="583" priority="995">
      <formula>IF($C$13&gt;=4,TRUE)</formula>
    </cfRule>
  </conditionalFormatting>
  <conditionalFormatting sqref="G43:G44">
    <cfRule type="expression" dxfId="582" priority="994">
      <formula>IF($C$13&gt;=5,TRUE)</formula>
    </cfRule>
  </conditionalFormatting>
  <conditionalFormatting sqref="H43:H44">
    <cfRule type="expression" dxfId="581" priority="993">
      <formula>IF($C$13&gt;=6,TRUE)</formula>
    </cfRule>
  </conditionalFormatting>
  <conditionalFormatting sqref="I43:I44">
    <cfRule type="expression" dxfId="580" priority="992">
      <formula>IF($C$13&gt;=7,TRUE)</formula>
    </cfRule>
  </conditionalFormatting>
  <conditionalFormatting sqref="J43:J44">
    <cfRule type="expression" dxfId="579" priority="991">
      <formula>IF($C$13&gt;=8,TRUE)</formula>
    </cfRule>
  </conditionalFormatting>
  <conditionalFormatting sqref="K43:K44">
    <cfRule type="expression" dxfId="578" priority="990">
      <formula>IF($C$13&gt;=9,TRUE)</formula>
    </cfRule>
  </conditionalFormatting>
  <conditionalFormatting sqref="L43:L44">
    <cfRule type="expression" dxfId="577" priority="989">
      <formula>IF($C$13&gt;=10,TRUE)</formula>
    </cfRule>
  </conditionalFormatting>
  <conditionalFormatting sqref="M43:M44">
    <cfRule type="expression" dxfId="576" priority="988">
      <formula>IF($C$13&gt;=11,TRUE)</formula>
    </cfRule>
  </conditionalFormatting>
  <conditionalFormatting sqref="N43:N44">
    <cfRule type="expression" dxfId="575" priority="987">
      <formula>IF($C$13&gt;=12,TRUE)</formula>
    </cfRule>
  </conditionalFormatting>
  <conditionalFormatting sqref="O43:O44">
    <cfRule type="expression" dxfId="574" priority="986">
      <formula>IF($C$13&gt;=13,TRUE)</formula>
    </cfRule>
  </conditionalFormatting>
  <conditionalFormatting sqref="P43:P44">
    <cfRule type="expression" dxfId="573" priority="985">
      <formula>IF($C$13&gt;=14,TRUE)</formula>
    </cfRule>
  </conditionalFormatting>
  <conditionalFormatting sqref="Q43:Q44">
    <cfRule type="expression" dxfId="572" priority="984">
      <formula>IF($C$13&gt;=15,TRUE)</formula>
    </cfRule>
  </conditionalFormatting>
  <conditionalFormatting sqref="R43:R44">
    <cfRule type="expression" dxfId="571" priority="983">
      <formula>IF($C$13&gt;=16,TRUE)</formula>
    </cfRule>
  </conditionalFormatting>
  <conditionalFormatting sqref="S43:S44">
    <cfRule type="expression" dxfId="570" priority="982">
      <formula>IF($C$13&gt;=17,TRUE)</formula>
    </cfRule>
  </conditionalFormatting>
  <conditionalFormatting sqref="T43:T44">
    <cfRule type="expression" dxfId="569" priority="981">
      <formula>IF($C$13&gt;=18,TRUE)</formula>
    </cfRule>
  </conditionalFormatting>
  <conditionalFormatting sqref="U43:U44">
    <cfRule type="expression" dxfId="568" priority="980">
      <formula>IF($C$13&gt;=19,TRUE)</formula>
    </cfRule>
  </conditionalFormatting>
  <conditionalFormatting sqref="V43:V44">
    <cfRule type="expression" dxfId="567" priority="979">
      <formula>IF($C$13&gt;=20,TRUE)</formula>
    </cfRule>
  </conditionalFormatting>
  <conditionalFormatting sqref="C43:C44">
    <cfRule type="expression" dxfId="566" priority="978">
      <formula>IF($C$13&gt;=1,TRUE)</formula>
    </cfRule>
  </conditionalFormatting>
  <conditionalFormatting sqref="B53:B67">
    <cfRule type="expression" dxfId="565" priority="672">
      <formula>IF($B53="",TRUE)</formula>
    </cfRule>
  </conditionalFormatting>
  <conditionalFormatting sqref="C54">
    <cfRule type="expression" dxfId="564" priority="559">
      <formula>IF(AND(C$15&lt;&gt;"",C$39&gt;=2),TRUE)</formula>
    </cfRule>
    <cfRule type="expression" dxfId="563" priority="671">
      <formula>IF(AND(C$15&lt;&gt;"",C$39&lt;2),TRUE)</formula>
    </cfRule>
  </conditionalFormatting>
  <conditionalFormatting sqref="C55">
    <cfRule type="expression" dxfId="562" priority="557">
      <formula>IF(AND(C$15&lt;&gt;"",C$39&gt;=3),TRUE)</formula>
    </cfRule>
    <cfRule type="expression" dxfId="561" priority="558">
      <formula>IF(AND(C$15&lt;&gt;"",C$39&lt;3),TRUE)</formula>
    </cfRule>
  </conditionalFormatting>
  <conditionalFormatting sqref="C56">
    <cfRule type="expression" dxfId="560" priority="555">
      <formula>IF(AND(C$15&lt;&gt;"",C$39&gt;=4),TRUE)</formula>
    </cfRule>
    <cfRule type="expression" dxfId="559" priority="556">
      <formula>IF(AND(C$15&lt;&gt;"",C$39&lt;4),TRUE)</formula>
    </cfRule>
  </conditionalFormatting>
  <conditionalFormatting sqref="C57">
    <cfRule type="expression" dxfId="558" priority="553">
      <formula>IF(AND(C$15&lt;&gt;"",C$39&gt;=5),TRUE)</formula>
    </cfRule>
    <cfRule type="expression" dxfId="557" priority="554">
      <formula>IF(AND(C$15&lt;&gt;"",C$39&lt;5),TRUE)</formula>
    </cfRule>
  </conditionalFormatting>
  <conditionalFormatting sqref="C58">
    <cfRule type="expression" dxfId="556" priority="551">
      <formula>IF(AND(C$15&lt;&gt;"",C$39&gt;=6),TRUE)</formula>
    </cfRule>
    <cfRule type="expression" dxfId="555" priority="552">
      <formula>IF(AND(C$15&lt;&gt;"",C$39&lt;6),TRUE)</formula>
    </cfRule>
  </conditionalFormatting>
  <conditionalFormatting sqref="C59">
    <cfRule type="expression" dxfId="554" priority="549">
      <formula>IF(AND(C$15&lt;&gt;"",C$39&gt;=7),TRUE)</formula>
    </cfRule>
    <cfRule type="expression" dxfId="553" priority="550">
      <formula>IF(AND(C$15&lt;&gt;"",C$39&lt;7),TRUE)</formula>
    </cfRule>
  </conditionalFormatting>
  <conditionalFormatting sqref="C60">
    <cfRule type="expression" dxfId="552" priority="547">
      <formula>IF(AND(C$15&lt;&gt;"",C$39&gt;=8),TRUE)</formula>
    </cfRule>
    <cfRule type="expression" dxfId="551" priority="548">
      <formula>IF(AND(C$15&lt;&gt;"",C$39&lt;8),TRUE)</formula>
    </cfRule>
  </conditionalFormatting>
  <conditionalFormatting sqref="C61">
    <cfRule type="expression" dxfId="550" priority="545">
      <formula>IF(AND(C$15&lt;&gt;"",C$39&gt;=9),TRUE)</formula>
    </cfRule>
    <cfRule type="expression" dxfId="549" priority="546">
      <formula>IF(AND(C$15&lt;&gt;"",C$39&lt;9),TRUE)</formula>
    </cfRule>
  </conditionalFormatting>
  <conditionalFormatting sqref="C62">
    <cfRule type="expression" dxfId="548" priority="543">
      <formula>IF(AND(C$15&lt;&gt;"",C$39&gt;=10),TRUE)</formula>
    </cfRule>
    <cfRule type="expression" dxfId="547" priority="544">
      <formula>IF(AND(C$15&lt;&gt;"",C$39&lt;10),TRUE)</formula>
    </cfRule>
  </conditionalFormatting>
  <conditionalFormatting sqref="C63">
    <cfRule type="expression" dxfId="546" priority="541">
      <formula>IF(AND(C$15&lt;&gt;"",C$39&gt;=11),TRUE)</formula>
    </cfRule>
    <cfRule type="expression" dxfId="545" priority="542">
      <formula>IF(AND(C$15&lt;&gt;"",C$39&lt;11),TRUE)</formula>
    </cfRule>
  </conditionalFormatting>
  <conditionalFormatting sqref="C64">
    <cfRule type="expression" dxfId="544" priority="539">
      <formula>IF(AND(C$15&lt;&gt;"",C$39&gt;=12),TRUE)</formula>
    </cfRule>
    <cfRule type="expression" dxfId="543" priority="540">
      <formula>IF(AND(C$15&lt;&gt;"",C$39&lt;12),TRUE)</formula>
    </cfRule>
  </conditionalFormatting>
  <conditionalFormatting sqref="C65">
    <cfRule type="expression" dxfId="542" priority="537">
      <formula>IF(AND(C$15&lt;&gt;"",C$39&gt;=13),TRUE)</formula>
    </cfRule>
    <cfRule type="expression" dxfId="541" priority="538">
      <formula>IF(AND(C$15&lt;&gt;"",C$39&lt;13),TRUE)</formula>
    </cfRule>
  </conditionalFormatting>
  <conditionalFormatting sqref="C66">
    <cfRule type="expression" dxfId="540" priority="535">
      <formula>IF(AND(C$15&lt;&gt;"",C$39&gt;=14),TRUE)</formula>
    </cfRule>
    <cfRule type="expression" dxfId="539" priority="536">
      <formula>IF(AND(C$15&lt;&gt;"",C$39&lt;14),TRUE)</formula>
    </cfRule>
  </conditionalFormatting>
  <conditionalFormatting sqref="C67">
    <cfRule type="expression" dxfId="538" priority="533">
      <formula>IF(AND(C$15&lt;&gt;"",C$39&gt;=15),TRUE)</formula>
    </cfRule>
    <cfRule type="expression" dxfId="537" priority="534">
      <formula>IF(AND(C$15&lt;&gt;"",C$39&lt;15),TRUE)</formula>
    </cfRule>
  </conditionalFormatting>
  <conditionalFormatting sqref="D54">
    <cfRule type="expression" dxfId="536" priority="531">
      <formula>IF(AND(D$15&lt;&gt;"",D$39&gt;=2),TRUE)</formula>
    </cfRule>
    <cfRule type="expression" dxfId="535" priority="532">
      <formula>IF(AND(D$15&lt;&gt;"",D$39&lt;2),TRUE)</formula>
    </cfRule>
  </conditionalFormatting>
  <conditionalFormatting sqref="D55">
    <cfRule type="expression" dxfId="534" priority="529">
      <formula>IF(AND(D$15&lt;&gt;"",D$39&gt;=3),TRUE)</formula>
    </cfRule>
    <cfRule type="expression" dxfId="533" priority="530">
      <formula>IF(AND(D$15&lt;&gt;"",D$39&lt;3),TRUE)</formula>
    </cfRule>
  </conditionalFormatting>
  <conditionalFormatting sqref="D56">
    <cfRule type="expression" dxfId="532" priority="527">
      <formula>IF(AND(D$15&lt;&gt;"",D$39&gt;=4),TRUE)</formula>
    </cfRule>
    <cfRule type="expression" dxfId="531" priority="528">
      <formula>IF(AND(D$15&lt;&gt;"",D$39&lt;4),TRUE)</formula>
    </cfRule>
  </conditionalFormatting>
  <conditionalFormatting sqref="D57">
    <cfRule type="expression" dxfId="530" priority="525">
      <formula>IF(AND(D$15&lt;&gt;"",D$39&gt;=5),TRUE)</formula>
    </cfRule>
    <cfRule type="expression" dxfId="529" priority="526">
      <formula>IF(AND(D$15&lt;&gt;"",D$39&lt;5),TRUE)</formula>
    </cfRule>
  </conditionalFormatting>
  <conditionalFormatting sqref="D58">
    <cfRule type="expression" dxfId="528" priority="523">
      <formula>IF(AND(D$15&lt;&gt;"",D$39&gt;=6),TRUE)</formula>
    </cfRule>
    <cfRule type="expression" dxfId="527" priority="524">
      <formula>IF(AND(D$15&lt;&gt;"",D$39&lt;6),TRUE)</formula>
    </cfRule>
  </conditionalFormatting>
  <conditionalFormatting sqref="D59">
    <cfRule type="expression" dxfId="526" priority="521">
      <formula>IF(AND(D$15&lt;&gt;"",D$39&gt;=7),TRUE)</formula>
    </cfRule>
    <cfRule type="expression" dxfId="525" priority="522">
      <formula>IF(AND(D$15&lt;&gt;"",D$39&lt;7),TRUE)</formula>
    </cfRule>
  </conditionalFormatting>
  <conditionalFormatting sqref="D60">
    <cfRule type="expression" dxfId="524" priority="519">
      <formula>IF(AND(D$15&lt;&gt;"",D$39&gt;=8),TRUE)</formula>
    </cfRule>
    <cfRule type="expression" dxfId="523" priority="520">
      <formula>IF(AND(D$15&lt;&gt;"",D$39&lt;8),TRUE)</formula>
    </cfRule>
  </conditionalFormatting>
  <conditionalFormatting sqref="D61">
    <cfRule type="expression" dxfId="522" priority="517">
      <formula>IF(AND(D$15&lt;&gt;"",D$39&gt;=9),TRUE)</formula>
    </cfRule>
    <cfRule type="expression" dxfId="521" priority="518">
      <formula>IF(AND(D$15&lt;&gt;"",D$39&lt;9),TRUE)</formula>
    </cfRule>
  </conditionalFormatting>
  <conditionalFormatting sqref="D62">
    <cfRule type="expression" dxfId="520" priority="515">
      <formula>IF(AND(D$15&lt;&gt;"",D$39&gt;=10),TRUE)</formula>
    </cfRule>
    <cfRule type="expression" dxfId="519" priority="516">
      <formula>IF(AND(D$15&lt;&gt;"",D$39&lt;10),TRUE)</formula>
    </cfRule>
  </conditionalFormatting>
  <conditionalFormatting sqref="D63">
    <cfRule type="expression" dxfId="518" priority="513">
      <formula>IF(AND(D$15&lt;&gt;"",D$39&gt;=11),TRUE)</formula>
    </cfRule>
    <cfRule type="expression" dxfId="517" priority="514">
      <formula>IF(AND(D$15&lt;&gt;"",D$39&lt;11),TRUE)</formula>
    </cfRule>
  </conditionalFormatting>
  <conditionalFormatting sqref="D64">
    <cfRule type="expression" dxfId="516" priority="511">
      <formula>IF(AND(D$15&lt;&gt;"",D$39&gt;=12),TRUE)</formula>
    </cfRule>
    <cfRule type="expression" dxfId="515" priority="512">
      <formula>IF(AND(D$15&lt;&gt;"",D$39&lt;12),TRUE)</formula>
    </cfRule>
  </conditionalFormatting>
  <conditionalFormatting sqref="D65">
    <cfRule type="expression" dxfId="514" priority="509">
      <formula>IF(AND(D$15&lt;&gt;"",D$39&gt;=13),TRUE)</formula>
    </cfRule>
    <cfRule type="expression" dxfId="513" priority="510">
      <formula>IF(AND(D$15&lt;&gt;"",D$39&lt;13),TRUE)</formula>
    </cfRule>
  </conditionalFormatting>
  <conditionalFormatting sqref="D66">
    <cfRule type="expression" dxfId="512" priority="507">
      <formula>IF(AND(D$15&lt;&gt;"",D$39&gt;=14),TRUE)</formula>
    </cfRule>
    <cfRule type="expression" dxfId="511" priority="508">
      <formula>IF(AND(D$15&lt;&gt;"",D$39&lt;14),TRUE)</formula>
    </cfRule>
  </conditionalFormatting>
  <conditionalFormatting sqref="D67">
    <cfRule type="expression" dxfId="510" priority="505">
      <formula>IF(AND(D$15&lt;&gt;"",D$39&gt;=15),TRUE)</formula>
    </cfRule>
    <cfRule type="expression" dxfId="509" priority="506">
      <formula>IF(AND(D$15&lt;&gt;"",D$39&lt;15),TRUE)</formula>
    </cfRule>
  </conditionalFormatting>
  <conditionalFormatting sqref="E54">
    <cfRule type="expression" dxfId="508" priority="503">
      <formula>IF(AND(E$15&lt;&gt;"",E$39&gt;=2),TRUE)</formula>
    </cfRule>
    <cfRule type="expression" dxfId="507" priority="504">
      <formula>IF(AND(E$15&lt;&gt;"",E$39&lt;2),TRUE)</formula>
    </cfRule>
  </conditionalFormatting>
  <conditionalFormatting sqref="E55">
    <cfRule type="expression" dxfId="506" priority="501">
      <formula>IF(AND(E$15&lt;&gt;"",E$39&gt;=3),TRUE)</formula>
    </cfRule>
    <cfRule type="expression" dxfId="505" priority="502">
      <formula>IF(AND(E$15&lt;&gt;"",E$39&lt;3),TRUE)</formula>
    </cfRule>
  </conditionalFormatting>
  <conditionalFormatting sqref="E56">
    <cfRule type="expression" dxfId="504" priority="499">
      <formula>IF(AND(E$15&lt;&gt;"",E$39&gt;=4),TRUE)</formula>
    </cfRule>
    <cfRule type="expression" dxfId="503" priority="500">
      <formula>IF(AND(E$15&lt;&gt;"",E$39&lt;4),TRUE)</formula>
    </cfRule>
  </conditionalFormatting>
  <conditionalFormatting sqref="E57">
    <cfRule type="expression" dxfId="502" priority="497">
      <formula>IF(AND(E$15&lt;&gt;"",E$39&gt;=5),TRUE)</formula>
    </cfRule>
    <cfRule type="expression" dxfId="501" priority="498">
      <formula>IF(AND(E$15&lt;&gt;"",E$39&lt;5),TRUE)</formula>
    </cfRule>
  </conditionalFormatting>
  <conditionalFormatting sqref="E58">
    <cfRule type="expression" dxfId="500" priority="495">
      <formula>IF(AND(E$15&lt;&gt;"",E$39&gt;=6),TRUE)</formula>
    </cfRule>
    <cfRule type="expression" dxfId="499" priority="496">
      <formula>IF(AND(E$15&lt;&gt;"",E$39&lt;6),TRUE)</formula>
    </cfRule>
  </conditionalFormatting>
  <conditionalFormatting sqref="E59">
    <cfRule type="expression" dxfId="498" priority="493">
      <formula>IF(AND(E$15&lt;&gt;"",E$39&gt;=7),TRUE)</formula>
    </cfRule>
    <cfRule type="expression" dxfId="497" priority="494">
      <formula>IF(AND(E$15&lt;&gt;"",E$39&lt;7),TRUE)</formula>
    </cfRule>
  </conditionalFormatting>
  <conditionalFormatting sqref="E60">
    <cfRule type="expression" dxfId="496" priority="491">
      <formula>IF(AND(E$15&lt;&gt;"",E$39&gt;=8),TRUE)</formula>
    </cfRule>
    <cfRule type="expression" dxfId="495" priority="492">
      <formula>IF(AND(E$15&lt;&gt;"",E$39&lt;8),TRUE)</formula>
    </cfRule>
  </conditionalFormatting>
  <conditionalFormatting sqref="E61">
    <cfRule type="expression" dxfId="494" priority="489">
      <formula>IF(AND(E$15&lt;&gt;"",E$39&gt;=9),TRUE)</formula>
    </cfRule>
    <cfRule type="expression" dxfId="493" priority="490">
      <formula>IF(AND(E$15&lt;&gt;"",E$39&lt;9),TRUE)</formula>
    </cfRule>
  </conditionalFormatting>
  <conditionalFormatting sqref="E62">
    <cfRule type="expression" dxfId="492" priority="487">
      <formula>IF(AND(E$15&lt;&gt;"",E$39&gt;=10),TRUE)</formula>
    </cfRule>
    <cfRule type="expression" dxfId="491" priority="488">
      <formula>IF(AND(E$15&lt;&gt;"",E$39&lt;10),TRUE)</formula>
    </cfRule>
  </conditionalFormatting>
  <conditionalFormatting sqref="E63">
    <cfRule type="expression" dxfId="490" priority="485">
      <formula>IF(AND(E$15&lt;&gt;"",E$39&gt;=11),TRUE)</formula>
    </cfRule>
    <cfRule type="expression" dxfId="489" priority="486">
      <formula>IF(AND(E$15&lt;&gt;"",E$39&lt;11),TRUE)</formula>
    </cfRule>
  </conditionalFormatting>
  <conditionalFormatting sqref="E64">
    <cfRule type="expression" dxfId="488" priority="483">
      <formula>IF(AND(E$15&lt;&gt;"",E$39&gt;=12),TRUE)</formula>
    </cfRule>
    <cfRule type="expression" dxfId="487" priority="484">
      <formula>IF(AND(E$15&lt;&gt;"",E$39&lt;12),TRUE)</formula>
    </cfRule>
  </conditionalFormatting>
  <conditionalFormatting sqref="E65">
    <cfRule type="expression" dxfId="486" priority="481">
      <formula>IF(AND(E$15&lt;&gt;"",E$39&gt;=13),TRUE)</formula>
    </cfRule>
    <cfRule type="expression" dxfId="485" priority="482">
      <formula>IF(AND(E$15&lt;&gt;"",E$39&lt;13),TRUE)</formula>
    </cfRule>
  </conditionalFormatting>
  <conditionalFormatting sqref="E66">
    <cfRule type="expression" dxfId="484" priority="479">
      <formula>IF(AND(E$15&lt;&gt;"",E$39&gt;=14),TRUE)</formula>
    </cfRule>
    <cfRule type="expression" dxfId="483" priority="480">
      <formula>IF(AND(E$15&lt;&gt;"",E$39&lt;14),TRUE)</formula>
    </cfRule>
  </conditionalFormatting>
  <conditionalFormatting sqref="E67">
    <cfRule type="expression" dxfId="482" priority="477">
      <formula>IF(AND(E$15&lt;&gt;"",E$39&gt;=15),TRUE)</formula>
    </cfRule>
    <cfRule type="expression" dxfId="481" priority="478">
      <formula>IF(AND(E$15&lt;&gt;"",E$39&lt;15),TRUE)</formula>
    </cfRule>
  </conditionalFormatting>
  <conditionalFormatting sqref="F54">
    <cfRule type="expression" dxfId="480" priority="475">
      <formula>IF(AND(F$15&lt;&gt;"",F$39&gt;=2),TRUE)</formula>
    </cfRule>
    <cfRule type="expression" dxfId="479" priority="476">
      <formula>IF(AND(F$15&lt;&gt;"",F$39&lt;2),TRUE)</formula>
    </cfRule>
  </conditionalFormatting>
  <conditionalFormatting sqref="F55">
    <cfRule type="expression" dxfId="478" priority="473">
      <formula>IF(AND(F$15&lt;&gt;"",F$39&gt;=3),TRUE)</formula>
    </cfRule>
    <cfRule type="expression" dxfId="477" priority="474">
      <formula>IF(AND(F$15&lt;&gt;"",F$39&lt;3),TRUE)</formula>
    </cfRule>
  </conditionalFormatting>
  <conditionalFormatting sqref="F56">
    <cfRule type="expression" dxfId="476" priority="471">
      <formula>IF(AND(F$15&lt;&gt;"",F$39&gt;=4),TRUE)</formula>
    </cfRule>
    <cfRule type="expression" dxfId="475" priority="472">
      <formula>IF(AND(F$15&lt;&gt;"",F$39&lt;4),TRUE)</formula>
    </cfRule>
  </conditionalFormatting>
  <conditionalFormatting sqref="F57">
    <cfRule type="expression" dxfId="474" priority="469">
      <formula>IF(AND(F$15&lt;&gt;"",F$39&gt;=5),TRUE)</formula>
    </cfRule>
    <cfRule type="expression" dxfId="473" priority="470">
      <formula>IF(AND(F$15&lt;&gt;"",F$39&lt;5),TRUE)</formula>
    </cfRule>
  </conditionalFormatting>
  <conditionalFormatting sqref="F58">
    <cfRule type="expression" dxfId="472" priority="467">
      <formula>IF(AND(F$15&lt;&gt;"",F$39&gt;=6),TRUE)</formula>
    </cfRule>
    <cfRule type="expression" dxfId="471" priority="468">
      <formula>IF(AND(F$15&lt;&gt;"",F$39&lt;6),TRUE)</formula>
    </cfRule>
  </conditionalFormatting>
  <conditionalFormatting sqref="F59">
    <cfRule type="expression" dxfId="470" priority="465">
      <formula>IF(AND(F$15&lt;&gt;"",F$39&gt;=7),TRUE)</formula>
    </cfRule>
    <cfRule type="expression" dxfId="469" priority="466">
      <formula>IF(AND(F$15&lt;&gt;"",F$39&lt;7),TRUE)</formula>
    </cfRule>
  </conditionalFormatting>
  <conditionalFormatting sqref="F60">
    <cfRule type="expression" dxfId="468" priority="463">
      <formula>IF(AND(F$15&lt;&gt;"",F$39&gt;=8),TRUE)</formula>
    </cfRule>
    <cfRule type="expression" dxfId="467" priority="464">
      <formula>IF(AND(F$15&lt;&gt;"",F$39&lt;8),TRUE)</formula>
    </cfRule>
  </conditionalFormatting>
  <conditionalFormatting sqref="F61">
    <cfRule type="expression" dxfId="466" priority="461">
      <formula>IF(AND(F$15&lt;&gt;"",F$39&gt;=9),TRUE)</formula>
    </cfRule>
    <cfRule type="expression" dxfId="465" priority="462">
      <formula>IF(AND(F$15&lt;&gt;"",F$39&lt;9),TRUE)</formula>
    </cfRule>
  </conditionalFormatting>
  <conditionalFormatting sqref="F62">
    <cfRule type="expression" dxfId="464" priority="459">
      <formula>IF(AND(F$15&lt;&gt;"",F$39&gt;=10),TRUE)</formula>
    </cfRule>
    <cfRule type="expression" dxfId="463" priority="460">
      <formula>IF(AND(F$15&lt;&gt;"",F$39&lt;10),TRUE)</formula>
    </cfRule>
  </conditionalFormatting>
  <conditionalFormatting sqref="F63">
    <cfRule type="expression" dxfId="462" priority="457">
      <formula>IF(AND(F$15&lt;&gt;"",F$39&gt;=11),TRUE)</formula>
    </cfRule>
    <cfRule type="expression" dxfId="461" priority="458">
      <formula>IF(AND(F$15&lt;&gt;"",F$39&lt;11),TRUE)</formula>
    </cfRule>
  </conditionalFormatting>
  <conditionalFormatting sqref="F64">
    <cfRule type="expression" dxfId="460" priority="455">
      <formula>IF(AND(F$15&lt;&gt;"",F$39&gt;=12),TRUE)</formula>
    </cfRule>
    <cfRule type="expression" dxfId="459" priority="456">
      <formula>IF(AND(F$15&lt;&gt;"",F$39&lt;12),TRUE)</formula>
    </cfRule>
  </conditionalFormatting>
  <conditionalFormatting sqref="F65">
    <cfRule type="expression" dxfId="458" priority="453">
      <formula>IF(AND(F$15&lt;&gt;"",F$39&gt;=13),TRUE)</formula>
    </cfRule>
    <cfRule type="expression" dxfId="457" priority="454">
      <formula>IF(AND(F$15&lt;&gt;"",F$39&lt;13),TRUE)</formula>
    </cfRule>
  </conditionalFormatting>
  <conditionalFormatting sqref="F66">
    <cfRule type="expression" dxfId="456" priority="451">
      <formula>IF(AND(F$15&lt;&gt;"",F$39&gt;=14),TRUE)</formula>
    </cfRule>
    <cfRule type="expression" dxfId="455" priority="452">
      <formula>IF(AND(F$15&lt;&gt;"",F$39&lt;14),TRUE)</formula>
    </cfRule>
  </conditionalFormatting>
  <conditionalFormatting sqref="F67">
    <cfRule type="expression" dxfId="454" priority="449">
      <formula>IF(AND(F$15&lt;&gt;"",F$39&gt;=15),TRUE)</formula>
    </cfRule>
    <cfRule type="expression" dxfId="453" priority="450">
      <formula>IF(AND(F$15&lt;&gt;"",F$39&lt;15),TRUE)</formula>
    </cfRule>
  </conditionalFormatting>
  <conditionalFormatting sqref="G54">
    <cfRule type="expression" dxfId="452" priority="447">
      <formula>IF(AND(G$15&lt;&gt;"",G$39&gt;=2),TRUE)</formula>
    </cfRule>
    <cfRule type="expression" dxfId="451" priority="448">
      <formula>IF(AND(G$15&lt;&gt;"",G$39&lt;2),TRUE)</formula>
    </cfRule>
  </conditionalFormatting>
  <conditionalFormatting sqref="G55">
    <cfRule type="expression" dxfId="450" priority="445">
      <formula>IF(AND(G$15&lt;&gt;"",G$39&gt;=3),TRUE)</formula>
    </cfRule>
    <cfRule type="expression" dxfId="449" priority="446">
      <formula>IF(AND(G$15&lt;&gt;"",G$39&lt;3),TRUE)</formula>
    </cfRule>
  </conditionalFormatting>
  <conditionalFormatting sqref="G56">
    <cfRule type="expression" dxfId="448" priority="443">
      <formula>IF(AND(G$15&lt;&gt;"",G$39&gt;=4),TRUE)</formula>
    </cfRule>
    <cfRule type="expression" dxfId="447" priority="444">
      <formula>IF(AND(G$15&lt;&gt;"",G$39&lt;4),TRUE)</formula>
    </cfRule>
  </conditionalFormatting>
  <conditionalFormatting sqref="G57">
    <cfRule type="expression" dxfId="446" priority="441">
      <formula>IF(AND(G$15&lt;&gt;"",G$39&gt;=5),TRUE)</formula>
    </cfRule>
    <cfRule type="expression" dxfId="445" priority="442">
      <formula>IF(AND(G$15&lt;&gt;"",G$39&lt;5),TRUE)</formula>
    </cfRule>
  </conditionalFormatting>
  <conditionalFormatting sqref="G58">
    <cfRule type="expression" dxfId="444" priority="439">
      <formula>IF(AND(G$15&lt;&gt;"",G$39&gt;=6),TRUE)</formula>
    </cfRule>
    <cfRule type="expression" dxfId="443" priority="440">
      <formula>IF(AND(G$15&lt;&gt;"",G$39&lt;6),TRUE)</formula>
    </cfRule>
  </conditionalFormatting>
  <conditionalFormatting sqref="G59">
    <cfRule type="expression" dxfId="442" priority="437">
      <formula>IF(AND(G$15&lt;&gt;"",G$39&gt;=7),TRUE)</formula>
    </cfRule>
    <cfRule type="expression" dxfId="441" priority="438">
      <formula>IF(AND(G$15&lt;&gt;"",G$39&lt;7),TRUE)</formula>
    </cfRule>
  </conditionalFormatting>
  <conditionalFormatting sqref="G60">
    <cfRule type="expression" dxfId="440" priority="435">
      <formula>IF(AND(G$15&lt;&gt;"",G$39&gt;=8),TRUE)</formula>
    </cfRule>
    <cfRule type="expression" dxfId="439" priority="436">
      <formula>IF(AND(G$15&lt;&gt;"",G$39&lt;8),TRUE)</formula>
    </cfRule>
  </conditionalFormatting>
  <conditionalFormatting sqref="G61">
    <cfRule type="expression" dxfId="438" priority="433">
      <formula>IF(AND(G$15&lt;&gt;"",G$39&gt;=9),TRUE)</formula>
    </cfRule>
    <cfRule type="expression" dxfId="437" priority="434">
      <formula>IF(AND(G$15&lt;&gt;"",G$39&lt;9),TRUE)</formula>
    </cfRule>
  </conditionalFormatting>
  <conditionalFormatting sqref="G62">
    <cfRule type="expression" dxfId="436" priority="431">
      <formula>IF(AND(G$15&lt;&gt;"",G$39&gt;=10),TRUE)</formula>
    </cfRule>
    <cfRule type="expression" dxfId="435" priority="432">
      <formula>IF(AND(G$15&lt;&gt;"",G$39&lt;10),TRUE)</formula>
    </cfRule>
  </conditionalFormatting>
  <conditionalFormatting sqref="G63">
    <cfRule type="expression" dxfId="434" priority="429">
      <formula>IF(AND(G$15&lt;&gt;"",G$39&gt;=11),TRUE)</formula>
    </cfRule>
    <cfRule type="expression" dxfId="433" priority="430">
      <formula>IF(AND(G$15&lt;&gt;"",G$39&lt;11),TRUE)</formula>
    </cfRule>
  </conditionalFormatting>
  <conditionalFormatting sqref="G64">
    <cfRule type="expression" dxfId="432" priority="427">
      <formula>IF(AND(G$15&lt;&gt;"",G$39&gt;=12),TRUE)</formula>
    </cfRule>
    <cfRule type="expression" dxfId="431" priority="428">
      <formula>IF(AND(G$15&lt;&gt;"",G$39&lt;12),TRUE)</formula>
    </cfRule>
  </conditionalFormatting>
  <conditionalFormatting sqref="G65">
    <cfRule type="expression" dxfId="430" priority="425">
      <formula>IF(AND(G$15&lt;&gt;"",G$39&gt;=13),TRUE)</formula>
    </cfRule>
    <cfRule type="expression" dxfId="429" priority="426">
      <formula>IF(AND(G$15&lt;&gt;"",G$39&lt;13),TRUE)</formula>
    </cfRule>
  </conditionalFormatting>
  <conditionalFormatting sqref="G66">
    <cfRule type="expression" dxfId="428" priority="423">
      <formula>IF(AND(G$15&lt;&gt;"",G$39&gt;=14),TRUE)</formula>
    </cfRule>
    <cfRule type="expression" dxfId="427" priority="424">
      <formula>IF(AND(G$15&lt;&gt;"",G$39&lt;14),TRUE)</formula>
    </cfRule>
  </conditionalFormatting>
  <conditionalFormatting sqref="G67">
    <cfRule type="expression" dxfId="426" priority="421">
      <formula>IF(AND(G$15&lt;&gt;"",G$39&gt;=15),TRUE)</formula>
    </cfRule>
    <cfRule type="expression" dxfId="425" priority="422">
      <formula>IF(AND(G$15&lt;&gt;"",G$39&lt;15),TRUE)</formula>
    </cfRule>
  </conditionalFormatting>
  <conditionalFormatting sqref="H54">
    <cfRule type="expression" dxfId="424" priority="419">
      <formula>IF(AND(H$15&lt;&gt;"",H$39&gt;=2),TRUE)</formula>
    </cfRule>
    <cfRule type="expression" dxfId="423" priority="420">
      <formula>IF(AND(H$15&lt;&gt;"",H$39&lt;2),TRUE)</formula>
    </cfRule>
  </conditionalFormatting>
  <conditionalFormatting sqref="H55">
    <cfRule type="expression" dxfId="422" priority="417">
      <formula>IF(AND(H$15&lt;&gt;"",H$39&gt;=3),TRUE)</formula>
    </cfRule>
    <cfRule type="expression" dxfId="421" priority="418">
      <formula>IF(AND(H$15&lt;&gt;"",H$39&lt;3),TRUE)</formula>
    </cfRule>
  </conditionalFormatting>
  <conditionalFormatting sqref="H56">
    <cfRule type="expression" dxfId="420" priority="415">
      <formula>IF(AND(H$15&lt;&gt;"",H$39&gt;=4),TRUE)</formula>
    </cfRule>
    <cfRule type="expression" dxfId="419" priority="416">
      <formula>IF(AND(H$15&lt;&gt;"",H$39&lt;4),TRUE)</formula>
    </cfRule>
  </conditionalFormatting>
  <conditionalFormatting sqref="H57">
    <cfRule type="expression" dxfId="418" priority="413">
      <formula>IF(AND(H$15&lt;&gt;"",H$39&gt;=5),TRUE)</formula>
    </cfRule>
    <cfRule type="expression" dxfId="417" priority="414">
      <formula>IF(AND(H$15&lt;&gt;"",H$39&lt;5),TRUE)</formula>
    </cfRule>
  </conditionalFormatting>
  <conditionalFormatting sqref="H58">
    <cfRule type="expression" dxfId="416" priority="411">
      <formula>IF(AND(H$15&lt;&gt;"",H$39&gt;=6),TRUE)</formula>
    </cfRule>
    <cfRule type="expression" dxfId="415" priority="412">
      <formula>IF(AND(H$15&lt;&gt;"",H$39&lt;6),TRUE)</formula>
    </cfRule>
  </conditionalFormatting>
  <conditionalFormatting sqref="H59">
    <cfRule type="expression" dxfId="414" priority="409">
      <formula>IF(AND(H$15&lt;&gt;"",H$39&gt;=7),TRUE)</formula>
    </cfRule>
    <cfRule type="expression" dxfId="413" priority="410">
      <formula>IF(AND(H$15&lt;&gt;"",H$39&lt;7),TRUE)</formula>
    </cfRule>
  </conditionalFormatting>
  <conditionalFormatting sqref="H60">
    <cfRule type="expression" dxfId="412" priority="407">
      <formula>IF(AND(H$15&lt;&gt;"",H$39&gt;=8),TRUE)</formula>
    </cfRule>
    <cfRule type="expression" dxfId="411" priority="408">
      <formula>IF(AND(H$15&lt;&gt;"",H$39&lt;8),TRUE)</formula>
    </cfRule>
  </conditionalFormatting>
  <conditionalFormatting sqref="H61">
    <cfRule type="expression" dxfId="410" priority="405">
      <formula>IF(AND(H$15&lt;&gt;"",H$39&gt;=9),TRUE)</formula>
    </cfRule>
    <cfRule type="expression" dxfId="409" priority="406">
      <formula>IF(AND(H$15&lt;&gt;"",H$39&lt;9),TRUE)</formula>
    </cfRule>
  </conditionalFormatting>
  <conditionalFormatting sqref="H62">
    <cfRule type="expression" dxfId="408" priority="403">
      <formula>IF(AND(H$15&lt;&gt;"",H$39&gt;=10),TRUE)</formula>
    </cfRule>
    <cfRule type="expression" dxfId="407" priority="404">
      <formula>IF(AND(H$15&lt;&gt;"",H$39&lt;10),TRUE)</formula>
    </cfRule>
  </conditionalFormatting>
  <conditionalFormatting sqref="H63">
    <cfRule type="expression" dxfId="406" priority="401">
      <formula>IF(AND(H$15&lt;&gt;"",H$39&gt;=11),TRUE)</formula>
    </cfRule>
    <cfRule type="expression" dxfId="405" priority="402">
      <formula>IF(AND(H$15&lt;&gt;"",H$39&lt;11),TRUE)</formula>
    </cfRule>
  </conditionalFormatting>
  <conditionalFormatting sqref="H64">
    <cfRule type="expression" dxfId="404" priority="399">
      <formula>IF(AND(H$15&lt;&gt;"",H$39&gt;=12),TRUE)</formula>
    </cfRule>
    <cfRule type="expression" dxfId="403" priority="400">
      <formula>IF(AND(H$15&lt;&gt;"",H$39&lt;12),TRUE)</formula>
    </cfRule>
  </conditionalFormatting>
  <conditionalFormatting sqref="H65">
    <cfRule type="expression" dxfId="402" priority="397">
      <formula>IF(AND(H$15&lt;&gt;"",H$39&gt;=13),TRUE)</formula>
    </cfRule>
    <cfRule type="expression" dxfId="401" priority="398">
      <formula>IF(AND(H$15&lt;&gt;"",H$39&lt;13),TRUE)</formula>
    </cfRule>
  </conditionalFormatting>
  <conditionalFormatting sqref="H66">
    <cfRule type="expression" dxfId="400" priority="395">
      <formula>IF(AND(H$15&lt;&gt;"",H$39&gt;=14),TRUE)</formula>
    </cfRule>
    <cfRule type="expression" dxfId="399" priority="396">
      <formula>IF(AND(H$15&lt;&gt;"",H$39&lt;14),TRUE)</formula>
    </cfRule>
  </conditionalFormatting>
  <conditionalFormatting sqref="H67">
    <cfRule type="expression" dxfId="398" priority="393">
      <formula>IF(AND(H$15&lt;&gt;"",H$39&gt;=15),TRUE)</formula>
    </cfRule>
    <cfRule type="expression" dxfId="397" priority="394">
      <formula>IF(AND(H$15&lt;&gt;"",H$39&lt;15),TRUE)</formula>
    </cfRule>
  </conditionalFormatting>
  <conditionalFormatting sqref="I54">
    <cfRule type="expression" dxfId="396" priority="391">
      <formula>IF(AND(I$15&lt;&gt;"",I$39&gt;=2),TRUE)</formula>
    </cfRule>
    <cfRule type="expression" dxfId="395" priority="392">
      <formula>IF(AND(I$15&lt;&gt;"",I$39&lt;2),TRUE)</formula>
    </cfRule>
  </conditionalFormatting>
  <conditionalFormatting sqref="I55">
    <cfRule type="expression" dxfId="394" priority="389">
      <formula>IF(AND(I$15&lt;&gt;"",I$39&gt;=3),TRUE)</formula>
    </cfRule>
    <cfRule type="expression" dxfId="393" priority="390">
      <formula>IF(AND(I$15&lt;&gt;"",I$39&lt;3),TRUE)</formula>
    </cfRule>
  </conditionalFormatting>
  <conditionalFormatting sqref="I56">
    <cfRule type="expression" dxfId="392" priority="387">
      <formula>IF(AND(I$15&lt;&gt;"",I$39&gt;=4),TRUE)</formula>
    </cfRule>
    <cfRule type="expression" dxfId="391" priority="388">
      <formula>IF(AND(I$15&lt;&gt;"",I$39&lt;4),TRUE)</formula>
    </cfRule>
  </conditionalFormatting>
  <conditionalFormatting sqref="I57">
    <cfRule type="expression" dxfId="390" priority="385">
      <formula>IF(AND(I$15&lt;&gt;"",I$39&gt;=5),TRUE)</formula>
    </cfRule>
    <cfRule type="expression" dxfId="389" priority="386">
      <formula>IF(AND(I$15&lt;&gt;"",I$39&lt;5),TRUE)</formula>
    </cfRule>
  </conditionalFormatting>
  <conditionalFormatting sqref="I58">
    <cfRule type="expression" dxfId="388" priority="383">
      <formula>IF(AND(I$15&lt;&gt;"",I$39&gt;=6),TRUE)</formula>
    </cfRule>
    <cfRule type="expression" dxfId="387" priority="384">
      <formula>IF(AND(I$15&lt;&gt;"",I$39&lt;6),TRUE)</formula>
    </cfRule>
  </conditionalFormatting>
  <conditionalFormatting sqref="I59">
    <cfRule type="expression" dxfId="386" priority="381">
      <formula>IF(AND(I$15&lt;&gt;"",I$39&gt;=7),TRUE)</formula>
    </cfRule>
    <cfRule type="expression" dxfId="385" priority="382">
      <formula>IF(AND(I$15&lt;&gt;"",I$39&lt;7),TRUE)</formula>
    </cfRule>
  </conditionalFormatting>
  <conditionalFormatting sqref="I60">
    <cfRule type="expression" dxfId="384" priority="379">
      <formula>IF(AND(I$15&lt;&gt;"",I$39&gt;=8),TRUE)</formula>
    </cfRule>
    <cfRule type="expression" dxfId="383" priority="380">
      <formula>IF(AND(I$15&lt;&gt;"",I$39&lt;8),TRUE)</formula>
    </cfRule>
  </conditionalFormatting>
  <conditionalFormatting sqref="I61">
    <cfRule type="expression" dxfId="382" priority="377">
      <formula>IF(AND(I$15&lt;&gt;"",I$39&gt;=9),TRUE)</formula>
    </cfRule>
    <cfRule type="expression" dxfId="381" priority="378">
      <formula>IF(AND(I$15&lt;&gt;"",I$39&lt;9),TRUE)</formula>
    </cfRule>
  </conditionalFormatting>
  <conditionalFormatting sqref="I62">
    <cfRule type="expression" dxfId="380" priority="375">
      <formula>IF(AND(I$15&lt;&gt;"",I$39&gt;=10),TRUE)</formula>
    </cfRule>
    <cfRule type="expression" dxfId="379" priority="376">
      <formula>IF(AND(I$15&lt;&gt;"",I$39&lt;10),TRUE)</formula>
    </cfRule>
  </conditionalFormatting>
  <conditionalFormatting sqref="I63">
    <cfRule type="expression" dxfId="378" priority="373">
      <formula>IF(AND(I$15&lt;&gt;"",I$39&gt;=11),TRUE)</formula>
    </cfRule>
    <cfRule type="expression" dxfId="377" priority="374">
      <formula>IF(AND(I$15&lt;&gt;"",I$39&lt;11),TRUE)</formula>
    </cfRule>
  </conditionalFormatting>
  <conditionalFormatting sqref="I64">
    <cfRule type="expression" dxfId="376" priority="371">
      <formula>IF(AND(I$15&lt;&gt;"",I$39&gt;=12),TRUE)</formula>
    </cfRule>
    <cfRule type="expression" dxfId="375" priority="372">
      <formula>IF(AND(I$15&lt;&gt;"",I$39&lt;12),TRUE)</formula>
    </cfRule>
  </conditionalFormatting>
  <conditionalFormatting sqref="I65">
    <cfRule type="expression" dxfId="374" priority="369">
      <formula>IF(AND(I$15&lt;&gt;"",I$39&gt;=13),TRUE)</formula>
    </cfRule>
    <cfRule type="expression" dxfId="373" priority="370">
      <formula>IF(AND(I$15&lt;&gt;"",I$39&lt;13),TRUE)</formula>
    </cfRule>
  </conditionalFormatting>
  <conditionalFormatting sqref="I66">
    <cfRule type="expression" dxfId="372" priority="367">
      <formula>IF(AND(I$15&lt;&gt;"",I$39&gt;=14),TRUE)</formula>
    </cfRule>
    <cfRule type="expression" dxfId="371" priority="368">
      <formula>IF(AND(I$15&lt;&gt;"",I$39&lt;14),TRUE)</formula>
    </cfRule>
  </conditionalFormatting>
  <conditionalFormatting sqref="I67">
    <cfRule type="expression" dxfId="370" priority="365">
      <formula>IF(AND(I$15&lt;&gt;"",I$39&gt;=15),TRUE)</formula>
    </cfRule>
    <cfRule type="expression" dxfId="369" priority="366">
      <formula>IF(AND(I$15&lt;&gt;"",I$39&lt;15),TRUE)</formula>
    </cfRule>
  </conditionalFormatting>
  <conditionalFormatting sqref="J54">
    <cfRule type="expression" dxfId="368" priority="363">
      <formula>IF(AND(J$15&lt;&gt;"",J$39&gt;=2),TRUE)</formula>
    </cfRule>
    <cfRule type="expression" dxfId="367" priority="364">
      <formula>IF(AND(J$15&lt;&gt;"",J$39&lt;2),TRUE)</formula>
    </cfRule>
  </conditionalFormatting>
  <conditionalFormatting sqref="J55">
    <cfRule type="expression" dxfId="366" priority="361">
      <formula>IF(AND(J$15&lt;&gt;"",J$39&gt;=3),TRUE)</formula>
    </cfRule>
    <cfRule type="expression" dxfId="365" priority="362">
      <formula>IF(AND(J$15&lt;&gt;"",J$39&lt;3),TRUE)</formula>
    </cfRule>
  </conditionalFormatting>
  <conditionalFormatting sqref="J56">
    <cfRule type="expression" dxfId="364" priority="359">
      <formula>IF(AND(J$15&lt;&gt;"",J$39&gt;=4),TRUE)</formula>
    </cfRule>
    <cfRule type="expression" dxfId="363" priority="360">
      <formula>IF(AND(J$15&lt;&gt;"",J$39&lt;4),TRUE)</formula>
    </cfRule>
  </conditionalFormatting>
  <conditionalFormatting sqref="J57">
    <cfRule type="expression" dxfId="362" priority="357">
      <formula>IF(AND(J$15&lt;&gt;"",J$39&gt;=5),TRUE)</formula>
    </cfRule>
    <cfRule type="expression" dxfId="361" priority="358">
      <formula>IF(AND(J$15&lt;&gt;"",J$39&lt;5),TRUE)</formula>
    </cfRule>
  </conditionalFormatting>
  <conditionalFormatting sqref="J58">
    <cfRule type="expression" dxfId="360" priority="355">
      <formula>IF(AND(J$15&lt;&gt;"",J$39&gt;=6),TRUE)</formula>
    </cfRule>
    <cfRule type="expression" dxfId="359" priority="356">
      <formula>IF(AND(J$15&lt;&gt;"",J$39&lt;6),TRUE)</formula>
    </cfRule>
  </conditionalFormatting>
  <conditionalFormatting sqref="J59">
    <cfRule type="expression" dxfId="358" priority="353">
      <formula>IF(AND(J$15&lt;&gt;"",J$39&gt;=7),TRUE)</formula>
    </cfRule>
    <cfRule type="expression" dxfId="357" priority="354">
      <formula>IF(AND(J$15&lt;&gt;"",J$39&lt;7),TRUE)</formula>
    </cfRule>
  </conditionalFormatting>
  <conditionalFormatting sqref="J60">
    <cfRule type="expression" dxfId="356" priority="351">
      <formula>IF(AND(J$15&lt;&gt;"",J$39&gt;=8),TRUE)</formula>
    </cfRule>
    <cfRule type="expression" dxfId="355" priority="352">
      <formula>IF(AND(J$15&lt;&gt;"",J$39&lt;8),TRUE)</formula>
    </cfRule>
  </conditionalFormatting>
  <conditionalFormatting sqref="J61">
    <cfRule type="expression" dxfId="354" priority="349">
      <formula>IF(AND(J$15&lt;&gt;"",J$39&gt;=9),TRUE)</formula>
    </cfRule>
    <cfRule type="expression" dxfId="353" priority="350">
      <formula>IF(AND(J$15&lt;&gt;"",J$39&lt;9),TRUE)</formula>
    </cfRule>
  </conditionalFormatting>
  <conditionalFormatting sqref="J62">
    <cfRule type="expression" dxfId="352" priority="347">
      <formula>IF(AND(J$15&lt;&gt;"",J$39&gt;=10),TRUE)</formula>
    </cfRule>
    <cfRule type="expression" dxfId="351" priority="348">
      <formula>IF(AND(J$15&lt;&gt;"",J$39&lt;10),TRUE)</formula>
    </cfRule>
  </conditionalFormatting>
  <conditionalFormatting sqref="J63">
    <cfRule type="expression" dxfId="350" priority="345">
      <formula>IF(AND(J$15&lt;&gt;"",J$39&gt;=11),TRUE)</formula>
    </cfRule>
    <cfRule type="expression" dxfId="349" priority="346">
      <formula>IF(AND(J$15&lt;&gt;"",J$39&lt;11),TRUE)</formula>
    </cfRule>
  </conditionalFormatting>
  <conditionalFormatting sqref="J64">
    <cfRule type="expression" dxfId="348" priority="343">
      <formula>IF(AND(J$15&lt;&gt;"",J$39&gt;=12),TRUE)</formula>
    </cfRule>
    <cfRule type="expression" dxfId="347" priority="344">
      <formula>IF(AND(J$15&lt;&gt;"",J$39&lt;12),TRUE)</formula>
    </cfRule>
  </conditionalFormatting>
  <conditionalFormatting sqref="J65">
    <cfRule type="expression" dxfId="346" priority="341">
      <formula>IF(AND(J$15&lt;&gt;"",J$39&gt;=13),TRUE)</formula>
    </cfRule>
    <cfRule type="expression" dxfId="345" priority="342">
      <formula>IF(AND(J$15&lt;&gt;"",J$39&lt;13),TRUE)</formula>
    </cfRule>
  </conditionalFormatting>
  <conditionalFormatting sqref="J66">
    <cfRule type="expression" dxfId="344" priority="339">
      <formula>IF(AND(J$15&lt;&gt;"",J$39&gt;=14),TRUE)</formula>
    </cfRule>
    <cfRule type="expression" dxfId="343" priority="340">
      <formula>IF(AND(J$15&lt;&gt;"",J$39&lt;14),TRUE)</formula>
    </cfRule>
  </conditionalFormatting>
  <conditionalFormatting sqref="J67">
    <cfRule type="expression" dxfId="342" priority="337">
      <formula>IF(AND(J$15&lt;&gt;"",J$39&gt;=15),TRUE)</formula>
    </cfRule>
    <cfRule type="expression" dxfId="341" priority="338">
      <formula>IF(AND(J$15&lt;&gt;"",J$39&lt;15),TRUE)</formula>
    </cfRule>
  </conditionalFormatting>
  <conditionalFormatting sqref="K54">
    <cfRule type="expression" dxfId="340" priority="335">
      <formula>IF(AND(K$15&lt;&gt;"",K$39&gt;=2),TRUE)</formula>
    </cfRule>
    <cfRule type="expression" dxfId="339" priority="336">
      <formula>IF(AND(K$15&lt;&gt;"",K$39&lt;2),TRUE)</formula>
    </cfRule>
  </conditionalFormatting>
  <conditionalFormatting sqref="K55">
    <cfRule type="expression" dxfId="338" priority="333">
      <formula>IF(AND(K$15&lt;&gt;"",K$39&gt;=3),TRUE)</formula>
    </cfRule>
    <cfRule type="expression" dxfId="337" priority="334">
      <formula>IF(AND(K$15&lt;&gt;"",K$39&lt;3),TRUE)</formula>
    </cfRule>
  </conditionalFormatting>
  <conditionalFormatting sqref="K56">
    <cfRule type="expression" dxfId="336" priority="331">
      <formula>IF(AND(K$15&lt;&gt;"",K$39&gt;=4),TRUE)</formula>
    </cfRule>
    <cfRule type="expression" dxfId="335" priority="332">
      <formula>IF(AND(K$15&lt;&gt;"",K$39&lt;4),TRUE)</formula>
    </cfRule>
  </conditionalFormatting>
  <conditionalFormatting sqref="K57">
    <cfRule type="expression" dxfId="334" priority="329">
      <formula>IF(AND(K$15&lt;&gt;"",K$39&gt;=5),TRUE)</formula>
    </cfRule>
    <cfRule type="expression" dxfId="333" priority="330">
      <formula>IF(AND(K$15&lt;&gt;"",K$39&lt;5),TRUE)</formula>
    </cfRule>
  </conditionalFormatting>
  <conditionalFormatting sqref="K58">
    <cfRule type="expression" dxfId="332" priority="327">
      <formula>IF(AND(K$15&lt;&gt;"",K$39&gt;=6),TRUE)</formula>
    </cfRule>
    <cfRule type="expression" dxfId="331" priority="328">
      <formula>IF(AND(K$15&lt;&gt;"",K$39&lt;6),TRUE)</formula>
    </cfRule>
  </conditionalFormatting>
  <conditionalFormatting sqref="K59">
    <cfRule type="expression" dxfId="330" priority="325">
      <formula>IF(AND(K$15&lt;&gt;"",K$39&gt;=7),TRUE)</formula>
    </cfRule>
    <cfRule type="expression" dxfId="329" priority="326">
      <formula>IF(AND(K$15&lt;&gt;"",K$39&lt;7),TRUE)</formula>
    </cfRule>
  </conditionalFormatting>
  <conditionalFormatting sqref="K60">
    <cfRule type="expression" dxfId="328" priority="323">
      <formula>IF(AND(K$15&lt;&gt;"",K$39&gt;=8),TRUE)</formula>
    </cfRule>
    <cfRule type="expression" dxfId="327" priority="324">
      <formula>IF(AND(K$15&lt;&gt;"",K$39&lt;8),TRUE)</formula>
    </cfRule>
  </conditionalFormatting>
  <conditionalFormatting sqref="K61">
    <cfRule type="expression" dxfId="326" priority="321">
      <formula>IF(AND(K$15&lt;&gt;"",K$39&gt;=9),TRUE)</formula>
    </cfRule>
    <cfRule type="expression" dxfId="325" priority="322">
      <formula>IF(AND(K$15&lt;&gt;"",K$39&lt;9),TRUE)</formula>
    </cfRule>
  </conditionalFormatting>
  <conditionalFormatting sqref="K62">
    <cfRule type="expression" dxfId="324" priority="319">
      <formula>IF(AND(K$15&lt;&gt;"",K$39&gt;=10),TRUE)</formula>
    </cfRule>
    <cfRule type="expression" dxfId="323" priority="320">
      <formula>IF(AND(K$15&lt;&gt;"",K$39&lt;10),TRUE)</formula>
    </cfRule>
  </conditionalFormatting>
  <conditionalFormatting sqref="K63">
    <cfRule type="expression" dxfId="322" priority="317">
      <formula>IF(AND(K$15&lt;&gt;"",K$39&gt;=11),TRUE)</formula>
    </cfRule>
    <cfRule type="expression" dxfId="321" priority="318">
      <formula>IF(AND(K$15&lt;&gt;"",K$39&lt;11),TRUE)</formula>
    </cfRule>
  </conditionalFormatting>
  <conditionalFormatting sqref="K64">
    <cfRule type="expression" dxfId="320" priority="315">
      <formula>IF(AND(K$15&lt;&gt;"",K$39&gt;=12),TRUE)</formula>
    </cfRule>
    <cfRule type="expression" dxfId="319" priority="316">
      <formula>IF(AND(K$15&lt;&gt;"",K$39&lt;12),TRUE)</formula>
    </cfRule>
  </conditionalFormatting>
  <conditionalFormatting sqref="K65">
    <cfRule type="expression" dxfId="318" priority="313">
      <formula>IF(AND(K$15&lt;&gt;"",K$39&gt;=13),TRUE)</formula>
    </cfRule>
    <cfRule type="expression" dxfId="317" priority="314">
      <formula>IF(AND(K$15&lt;&gt;"",K$39&lt;13),TRUE)</formula>
    </cfRule>
  </conditionalFormatting>
  <conditionalFormatting sqref="K66">
    <cfRule type="expression" dxfId="316" priority="311">
      <formula>IF(AND(K$15&lt;&gt;"",K$39&gt;=14),TRUE)</formula>
    </cfRule>
    <cfRule type="expression" dxfId="315" priority="312">
      <formula>IF(AND(K$15&lt;&gt;"",K$39&lt;14),TRUE)</formula>
    </cfRule>
  </conditionalFormatting>
  <conditionalFormatting sqref="K67">
    <cfRule type="expression" dxfId="314" priority="309">
      <formula>IF(AND(K$15&lt;&gt;"",K$39&gt;=15),TRUE)</formula>
    </cfRule>
    <cfRule type="expression" dxfId="313" priority="310">
      <formula>IF(AND(K$15&lt;&gt;"",K$39&lt;15),TRUE)</formula>
    </cfRule>
  </conditionalFormatting>
  <conditionalFormatting sqref="L54">
    <cfRule type="expression" dxfId="312" priority="307">
      <formula>IF(AND(L$15&lt;&gt;"",L$39&gt;=2),TRUE)</formula>
    </cfRule>
    <cfRule type="expression" dxfId="311" priority="308">
      <formula>IF(AND(L$15&lt;&gt;"",L$39&lt;2),TRUE)</formula>
    </cfRule>
  </conditionalFormatting>
  <conditionalFormatting sqref="L55">
    <cfRule type="expression" dxfId="310" priority="305">
      <formula>IF(AND(L$15&lt;&gt;"",L$39&gt;=3),TRUE)</formula>
    </cfRule>
    <cfRule type="expression" dxfId="309" priority="306">
      <formula>IF(AND(L$15&lt;&gt;"",L$39&lt;3),TRUE)</formula>
    </cfRule>
  </conditionalFormatting>
  <conditionalFormatting sqref="L56">
    <cfRule type="expression" dxfId="308" priority="303">
      <formula>IF(AND(L$15&lt;&gt;"",L$39&gt;=4),TRUE)</formula>
    </cfRule>
    <cfRule type="expression" dxfId="307" priority="304">
      <formula>IF(AND(L$15&lt;&gt;"",L$39&lt;4),TRUE)</formula>
    </cfRule>
  </conditionalFormatting>
  <conditionalFormatting sqref="L57">
    <cfRule type="expression" dxfId="306" priority="301">
      <formula>IF(AND(L$15&lt;&gt;"",L$39&gt;=5),TRUE)</formula>
    </cfRule>
    <cfRule type="expression" dxfId="305" priority="302">
      <formula>IF(AND(L$15&lt;&gt;"",L$39&lt;5),TRUE)</formula>
    </cfRule>
  </conditionalFormatting>
  <conditionalFormatting sqref="L58">
    <cfRule type="expression" dxfId="304" priority="299">
      <formula>IF(AND(L$15&lt;&gt;"",L$39&gt;=6),TRUE)</formula>
    </cfRule>
    <cfRule type="expression" dxfId="303" priority="300">
      <formula>IF(AND(L$15&lt;&gt;"",L$39&lt;6),TRUE)</formula>
    </cfRule>
  </conditionalFormatting>
  <conditionalFormatting sqref="L59">
    <cfRule type="expression" dxfId="302" priority="297">
      <formula>IF(AND(L$15&lt;&gt;"",L$39&gt;=7),TRUE)</formula>
    </cfRule>
    <cfRule type="expression" dxfId="301" priority="298">
      <formula>IF(AND(L$15&lt;&gt;"",L$39&lt;7),TRUE)</formula>
    </cfRule>
  </conditionalFormatting>
  <conditionalFormatting sqref="L60">
    <cfRule type="expression" dxfId="300" priority="295">
      <formula>IF(AND(L$15&lt;&gt;"",L$39&gt;=8),TRUE)</formula>
    </cfRule>
    <cfRule type="expression" dxfId="299" priority="296">
      <formula>IF(AND(L$15&lt;&gt;"",L$39&lt;8),TRUE)</formula>
    </cfRule>
  </conditionalFormatting>
  <conditionalFormatting sqref="L61">
    <cfRule type="expression" dxfId="298" priority="293">
      <formula>IF(AND(L$15&lt;&gt;"",L$39&gt;=9),TRUE)</formula>
    </cfRule>
    <cfRule type="expression" dxfId="297" priority="294">
      <formula>IF(AND(L$15&lt;&gt;"",L$39&lt;9),TRUE)</formula>
    </cfRule>
  </conditionalFormatting>
  <conditionalFormatting sqref="L62">
    <cfRule type="expression" dxfId="296" priority="291">
      <formula>IF(AND(L$15&lt;&gt;"",L$39&gt;=10),TRUE)</formula>
    </cfRule>
    <cfRule type="expression" dxfId="295" priority="292">
      <formula>IF(AND(L$15&lt;&gt;"",L$39&lt;10),TRUE)</formula>
    </cfRule>
  </conditionalFormatting>
  <conditionalFormatting sqref="L63">
    <cfRule type="expression" dxfId="294" priority="289">
      <formula>IF(AND(L$15&lt;&gt;"",L$39&gt;=11),TRUE)</formula>
    </cfRule>
    <cfRule type="expression" dxfId="293" priority="290">
      <formula>IF(AND(L$15&lt;&gt;"",L$39&lt;11),TRUE)</formula>
    </cfRule>
  </conditionalFormatting>
  <conditionalFormatting sqref="L64">
    <cfRule type="expression" dxfId="292" priority="287">
      <formula>IF(AND(L$15&lt;&gt;"",L$39&gt;=12),TRUE)</formula>
    </cfRule>
    <cfRule type="expression" dxfId="291" priority="288">
      <formula>IF(AND(L$15&lt;&gt;"",L$39&lt;12),TRUE)</formula>
    </cfRule>
  </conditionalFormatting>
  <conditionalFormatting sqref="L65">
    <cfRule type="expression" dxfId="290" priority="285">
      <formula>IF(AND(L$15&lt;&gt;"",L$39&gt;=13),TRUE)</formula>
    </cfRule>
    <cfRule type="expression" dxfId="289" priority="286">
      <formula>IF(AND(L$15&lt;&gt;"",L$39&lt;13),TRUE)</formula>
    </cfRule>
  </conditionalFormatting>
  <conditionalFormatting sqref="L66">
    <cfRule type="expression" dxfId="288" priority="283">
      <formula>IF(AND(L$15&lt;&gt;"",L$39&gt;=14),TRUE)</formula>
    </cfRule>
    <cfRule type="expression" dxfId="287" priority="284">
      <formula>IF(AND(L$15&lt;&gt;"",L$39&lt;14),TRUE)</formula>
    </cfRule>
  </conditionalFormatting>
  <conditionalFormatting sqref="L67">
    <cfRule type="expression" dxfId="286" priority="281">
      <formula>IF(AND(L$15&lt;&gt;"",L$39&gt;=15),TRUE)</formula>
    </cfRule>
    <cfRule type="expression" dxfId="285" priority="282">
      <formula>IF(AND(L$15&lt;&gt;"",L$39&lt;15),TRUE)</formula>
    </cfRule>
  </conditionalFormatting>
  <conditionalFormatting sqref="M54">
    <cfRule type="expression" dxfId="284" priority="279">
      <formula>IF(AND(M$15&lt;&gt;"",M$39&gt;=2),TRUE)</formula>
    </cfRule>
    <cfRule type="expression" dxfId="283" priority="280">
      <formula>IF(AND(M$15&lt;&gt;"",M$39&lt;2),TRUE)</formula>
    </cfRule>
  </conditionalFormatting>
  <conditionalFormatting sqref="M55">
    <cfRule type="expression" dxfId="282" priority="277">
      <formula>IF(AND(M$15&lt;&gt;"",M$39&gt;=3),TRUE)</formula>
    </cfRule>
    <cfRule type="expression" dxfId="281" priority="278">
      <formula>IF(AND(M$15&lt;&gt;"",M$39&lt;3),TRUE)</formula>
    </cfRule>
  </conditionalFormatting>
  <conditionalFormatting sqref="M56">
    <cfRule type="expression" dxfId="280" priority="275">
      <formula>IF(AND(M$15&lt;&gt;"",M$39&gt;=4),TRUE)</formula>
    </cfRule>
    <cfRule type="expression" dxfId="279" priority="276">
      <formula>IF(AND(M$15&lt;&gt;"",M$39&lt;4),TRUE)</formula>
    </cfRule>
  </conditionalFormatting>
  <conditionalFormatting sqref="M57">
    <cfRule type="expression" dxfId="278" priority="273">
      <formula>IF(AND(M$15&lt;&gt;"",M$39&gt;=5),TRUE)</formula>
    </cfRule>
    <cfRule type="expression" dxfId="277" priority="274">
      <formula>IF(AND(M$15&lt;&gt;"",M$39&lt;5),TRUE)</formula>
    </cfRule>
  </conditionalFormatting>
  <conditionalFormatting sqref="M58">
    <cfRule type="expression" dxfId="276" priority="271">
      <formula>IF(AND(M$15&lt;&gt;"",M$39&gt;=6),TRUE)</formula>
    </cfRule>
    <cfRule type="expression" dxfId="275" priority="272">
      <formula>IF(AND(M$15&lt;&gt;"",M$39&lt;6),TRUE)</formula>
    </cfRule>
  </conditionalFormatting>
  <conditionalFormatting sqref="M59">
    <cfRule type="expression" dxfId="274" priority="269">
      <formula>IF(AND(M$15&lt;&gt;"",M$39&gt;=7),TRUE)</formula>
    </cfRule>
    <cfRule type="expression" dxfId="273" priority="270">
      <formula>IF(AND(M$15&lt;&gt;"",M$39&lt;7),TRUE)</formula>
    </cfRule>
  </conditionalFormatting>
  <conditionalFormatting sqref="M60">
    <cfRule type="expression" dxfId="272" priority="267">
      <formula>IF(AND(M$15&lt;&gt;"",M$39&gt;=8),TRUE)</formula>
    </cfRule>
    <cfRule type="expression" dxfId="271" priority="268">
      <formula>IF(AND(M$15&lt;&gt;"",M$39&lt;8),TRUE)</formula>
    </cfRule>
  </conditionalFormatting>
  <conditionalFormatting sqref="M61">
    <cfRule type="expression" dxfId="270" priority="265">
      <formula>IF(AND(M$15&lt;&gt;"",M$39&gt;=9),TRUE)</formula>
    </cfRule>
    <cfRule type="expression" dxfId="269" priority="266">
      <formula>IF(AND(M$15&lt;&gt;"",M$39&lt;9),TRUE)</formula>
    </cfRule>
  </conditionalFormatting>
  <conditionalFormatting sqref="M62">
    <cfRule type="expression" dxfId="268" priority="263">
      <formula>IF(AND(M$15&lt;&gt;"",M$39&gt;=10),TRUE)</formula>
    </cfRule>
    <cfRule type="expression" dxfId="267" priority="264">
      <formula>IF(AND(M$15&lt;&gt;"",M$39&lt;10),TRUE)</formula>
    </cfRule>
  </conditionalFormatting>
  <conditionalFormatting sqref="M63">
    <cfRule type="expression" dxfId="266" priority="261">
      <formula>IF(AND(M$15&lt;&gt;"",M$39&gt;=11),TRUE)</formula>
    </cfRule>
    <cfRule type="expression" dxfId="265" priority="262">
      <formula>IF(AND(M$15&lt;&gt;"",M$39&lt;11),TRUE)</formula>
    </cfRule>
  </conditionalFormatting>
  <conditionalFormatting sqref="M64">
    <cfRule type="expression" dxfId="264" priority="259">
      <formula>IF(AND(M$15&lt;&gt;"",M$39&gt;=12),TRUE)</formula>
    </cfRule>
    <cfRule type="expression" dxfId="263" priority="260">
      <formula>IF(AND(M$15&lt;&gt;"",M$39&lt;12),TRUE)</formula>
    </cfRule>
  </conditionalFormatting>
  <conditionalFormatting sqref="M65">
    <cfRule type="expression" dxfId="262" priority="257">
      <formula>IF(AND(M$15&lt;&gt;"",M$39&gt;=13),TRUE)</formula>
    </cfRule>
    <cfRule type="expression" dxfId="261" priority="258">
      <formula>IF(AND(M$15&lt;&gt;"",M$39&lt;13),TRUE)</formula>
    </cfRule>
  </conditionalFormatting>
  <conditionalFormatting sqref="M66">
    <cfRule type="expression" dxfId="260" priority="255">
      <formula>IF(AND(M$15&lt;&gt;"",M$39&gt;=14),TRUE)</formula>
    </cfRule>
    <cfRule type="expression" dxfId="259" priority="256">
      <formula>IF(AND(M$15&lt;&gt;"",M$39&lt;14),TRUE)</formula>
    </cfRule>
  </conditionalFormatting>
  <conditionalFormatting sqref="M67">
    <cfRule type="expression" dxfId="258" priority="253">
      <formula>IF(AND(M$15&lt;&gt;"",M$39&gt;=15),TRUE)</formula>
    </cfRule>
    <cfRule type="expression" dxfId="257" priority="254">
      <formula>IF(AND(M$15&lt;&gt;"",M$39&lt;15),TRUE)</formula>
    </cfRule>
  </conditionalFormatting>
  <conditionalFormatting sqref="N54">
    <cfRule type="expression" dxfId="256" priority="251">
      <formula>IF(AND(N$15&lt;&gt;"",N$39&gt;=2),TRUE)</formula>
    </cfRule>
    <cfRule type="expression" dxfId="255" priority="252">
      <formula>IF(AND(N$15&lt;&gt;"",N$39&lt;2),TRUE)</formula>
    </cfRule>
  </conditionalFormatting>
  <conditionalFormatting sqref="N55">
    <cfRule type="expression" dxfId="254" priority="249">
      <formula>IF(AND(N$15&lt;&gt;"",N$39&gt;=3),TRUE)</formula>
    </cfRule>
    <cfRule type="expression" dxfId="253" priority="250">
      <formula>IF(AND(N$15&lt;&gt;"",N$39&lt;3),TRUE)</formula>
    </cfRule>
  </conditionalFormatting>
  <conditionalFormatting sqref="N56">
    <cfRule type="expression" dxfId="252" priority="247">
      <formula>IF(AND(N$15&lt;&gt;"",N$39&gt;=4),TRUE)</formula>
    </cfRule>
    <cfRule type="expression" dxfId="251" priority="248">
      <formula>IF(AND(N$15&lt;&gt;"",N$39&lt;4),TRUE)</formula>
    </cfRule>
  </conditionalFormatting>
  <conditionalFormatting sqref="N57">
    <cfRule type="expression" dxfId="250" priority="245">
      <formula>IF(AND(N$15&lt;&gt;"",N$39&gt;=5),TRUE)</formula>
    </cfRule>
    <cfRule type="expression" dxfId="249" priority="246">
      <formula>IF(AND(N$15&lt;&gt;"",N$39&lt;5),TRUE)</formula>
    </cfRule>
  </conditionalFormatting>
  <conditionalFormatting sqref="N58">
    <cfRule type="expression" dxfId="248" priority="243">
      <formula>IF(AND(N$15&lt;&gt;"",N$39&gt;=6),TRUE)</formula>
    </cfRule>
    <cfRule type="expression" dxfId="247" priority="244">
      <formula>IF(AND(N$15&lt;&gt;"",N$39&lt;6),TRUE)</formula>
    </cfRule>
  </conditionalFormatting>
  <conditionalFormatting sqref="N59">
    <cfRule type="expression" dxfId="246" priority="241">
      <formula>IF(AND(N$15&lt;&gt;"",N$39&gt;=7),TRUE)</formula>
    </cfRule>
    <cfRule type="expression" dxfId="245" priority="242">
      <formula>IF(AND(N$15&lt;&gt;"",N$39&lt;7),TRUE)</formula>
    </cfRule>
  </conditionalFormatting>
  <conditionalFormatting sqref="N60">
    <cfRule type="expression" dxfId="244" priority="239">
      <formula>IF(AND(N$15&lt;&gt;"",N$39&gt;=8),TRUE)</formula>
    </cfRule>
    <cfRule type="expression" dxfId="243" priority="240">
      <formula>IF(AND(N$15&lt;&gt;"",N$39&lt;8),TRUE)</formula>
    </cfRule>
  </conditionalFormatting>
  <conditionalFormatting sqref="N61">
    <cfRule type="expression" dxfId="242" priority="237">
      <formula>IF(AND(N$15&lt;&gt;"",N$39&gt;=9),TRUE)</formula>
    </cfRule>
    <cfRule type="expression" dxfId="241" priority="238">
      <formula>IF(AND(N$15&lt;&gt;"",N$39&lt;9),TRUE)</formula>
    </cfRule>
  </conditionalFormatting>
  <conditionalFormatting sqref="N62">
    <cfRule type="expression" dxfId="240" priority="235">
      <formula>IF(AND(N$15&lt;&gt;"",N$39&gt;=10),TRUE)</formula>
    </cfRule>
    <cfRule type="expression" dxfId="239" priority="236">
      <formula>IF(AND(N$15&lt;&gt;"",N$39&lt;10),TRUE)</formula>
    </cfRule>
  </conditionalFormatting>
  <conditionalFormatting sqref="N63">
    <cfRule type="expression" dxfId="238" priority="233">
      <formula>IF(AND(N$15&lt;&gt;"",N$39&gt;=11),TRUE)</formula>
    </cfRule>
    <cfRule type="expression" dxfId="237" priority="234">
      <formula>IF(AND(N$15&lt;&gt;"",N$39&lt;11),TRUE)</formula>
    </cfRule>
  </conditionalFormatting>
  <conditionalFormatting sqref="N64">
    <cfRule type="expression" dxfId="236" priority="231">
      <formula>IF(AND(N$15&lt;&gt;"",N$39&gt;=12),TRUE)</formula>
    </cfRule>
    <cfRule type="expression" dxfId="235" priority="232">
      <formula>IF(AND(N$15&lt;&gt;"",N$39&lt;12),TRUE)</formula>
    </cfRule>
  </conditionalFormatting>
  <conditionalFormatting sqref="N65">
    <cfRule type="expression" dxfId="234" priority="229">
      <formula>IF(AND(N$15&lt;&gt;"",N$39&gt;=13),TRUE)</formula>
    </cfRule>
    <cfRule type="expression" dxfId="233" priority="230">
      <formula>IF(AND(N$15&lt;&gt;"",N$39&lt;13),TRUE)</formula>
    </cfRule>
  </conditionalFormatting>
  <conditionalFormatting sqref="N66">
    <cfRule type="expression" dxfId="232" priority="227">
      <formula>IF(AND(N$15&lt;&gt;"",N$39&gt;=14),TRUE)</formula>
    </cfRule>
    <cfRule type="expression" dxfId="231" priority="228">
      <formula>IF(AND(N$15&lt;&gt;"",N$39&lt;14),TRUE)</formula>
    </cfRule>
  </conditionalFormatting>
  <conditionalFormatting sqref="N67">
    <cfRule type="expression" dxfId="230" priority="225">
      <formula>IF(AND(N$15&lt;&gt;"",N$39&gt;=15),TRUE)</formula>
    </cfRule>
    <cfRule type="expression" dxfId="229" priority="226">
      <formula>IF(AND(N$15&lt;&gt;"",N$39&lt;15),TRUE)</formula>
    </cfRule>
  </conditionalFormatting>
  <conditionalFormatting sqref="O54">
    <cfRule type="expression" dxfId="228" priority="223">
      <formula>IF(AND(O$15&lt;&gt;"",O$39&gt;=2),TRUE)</formula>
    </cfRule>
    <cfRule type="expression" dxfId="227" priority="224">
      <formula>IF(AND(O$15&lt;&gt;"",O$39&lt;2),TRUE)</formula>
    </cfRule>
  </conditionalFormatting>
  <conditionalFormatting sqref="O55">
    <cfRule type="expression" dxfId="226" priority="221">
      <formula>IF(AND(O$15&lt;&gt;"",O$39&gt;=3),TRUE)</formula>
    </cfRule>
    <cfRule type="expression" dxfId="225" priority="222">
      <formula>IF(AND(O$15&lt;&gt;"",O$39&lt;3),TRUE)</formula>
    </cfRule>
  </conditionalFormatting>
  <conditionalFormatting sqref="O56">
    <cfRule type="expression" dxfId="224" priority="219">
      <formula>IF(AND(O$15&lt;&gt;"",O$39&gt;=4),TRUE)</formula>
    </cfRule>
    <cfRule type="expression" dxfId="223" priority="220">
      <formula>IF(AND(O$15&lt;&gt;"",O$39&lt;4),TRUE)</formula>
    </cfRule>
  </conditionalFormatting>
  <conditionalFormatting sqref="O57">
    <cfRule type="expression" dxfId="222" priority="217">
      <formula>IF(AND(O$15&lt;&gt;"",O$39&gt;=5),TRUE)</formula>
    </cfRule>
    <cfRule type="expression" dxfId="221" priority="218">
      <formula>IF(AND(O$15&lt;&gt;"",O$39&lt;5),TRUE)</formula>
    </cfRule>
  </conditionalFormatting>
  <conditionalFormatting sqref="O58">
    <cfRule type="expression" dxfId="220" priority="215">
      <formula>IF(AND(O$15&lt;&gt;"",O$39&gt;=6),TRUE)</formula>
    </cfRule>
    <cfRule type="expression" dxfId="219" priority="216">
      <formula>IF(AND(O$15&lt;&gt;"",O$39&lt;6),TRUE)</formula>
    </cfRule>
  </conditionalFormatting>
  <conditionalFormatting sqref="O59">
    <cfRule type="expression" dxfId="218" priority="213">
      <formula>IF(AND(O$15&lt;&gt;"",O$39&gt;=7),TRUE)</formula>
    </cfRule>
    <cfRule type="expression" dxfId="217" priority="214">
      <formula>IF(AND(O$15&lt;&gt;"",O$39&lt;7),TRUE)</formula>
    </cfRule>
  </conditionalFormatting>
  <conditionalFormatting sqref="O60">
    <cfRule type="expression" dxfId="216" priority="211">
      <formula>IF(AND(O$15&lt;&gt;"",O$39&gt;=8),TRUE)</formula>
    </cfRule>
    <cfRule type="expression" dxfId="215" priority="212">
      <formula>IF(AND(O$15&lt;&gt;"",O$39&lt;8),TRUE)</formula>
    </cfRule>
  </conditionalFormatting>
  <conditionalFormatting sqref="O61">
    <cfRule type="expression" dxfId="214" priority="209">
      <formula>IF(AND(O$15&lt;&gt;"",O$39&gt;=9),TRUE)</formula>
    </cfRule>
    <cfRule type="expression" dxfId="213" priority="210">
      <formula>IF(AND(O$15&lt;&gt;"",O$39&lt;9),TRUE)</formula>
    </cfRule>
  </conditionalFormatting>
  <conditionalFormatting sqref="O62">
    <cfRule type="expression" dxfId="212" priority="207">
      <formula>IF(AND(O$15&lt;&gt;"",O$39&gt;=10),TRUE)</formula>
    </cfRule>
    <cfRule type="expression" dxfId="211" priority="208">
      <formula>IF(AND(O$15&lt;&gt;"",O$39&lt;10),TRUE)</formula>
    </cfRule>
  </conditionalFormatting>
  <conditionalFormatting sqref="O63">
    <cfRule type="expression" dxfId="210" priority="205">
      <formula>IF(AND(O$15&lt;&gt;"",O$39&gt;=11),TRUE)</formula>
    </cfRule>
    <cfRule type="expression" dxfId="209" priority="206">
      <formula>IF(AND(O$15&lt;&gt;"",O$39&lt;11),TRUE)</formula>
    </cfRule>
  </conditionalFormatting>
  <conditionalFormatting sqref="O64">
    <cfRule type="expression" dxfId="208" priority="203">
      <formula>IF(AND(O$15&lt;&gt;"",O$39&gt;=12),TRUE)</formula>
    </cfRule>
    <cfRule type="expression" dxfId="207" priority="204">
      <formula>IF(AND(O$15&lt;&gt;"",O$39&lt;12),TRUE)</formula>
    </cfRule>
  </conditionalFormatting>
  <conditionalFormatting sqref="O65">
    <cfRule type="expression" dxfId="206" priority="201">
      <formula>IF(AND(O$15&lt;&gt;"",O$39&gt;=13),TRUE)</formula>
    </cfRule>
    <cfRule type="expression" dxfId="205" priority="202">
      <formula>IF(AND(O$15&lt;&gt;"",O$39&lt;13),TRUE)</formula>
    </cfRule>
  </conditionalFormatting>
  <conditionalFormatting sqref="O66">
    <cfRule type="expression" dxfId="204" priority="199">
      <formula>IF(AND(O$15&lt;&gt;"",O$39&gt;=14),TRUE)</formula>
    </cfRule>
    <cfRule type="expression" dxfId="203" priority="200">
      <formula>IF(AND(O$15&lt;&gt;"",O$39&lt;14),TRUE)</formula>
    </cfRule>
  </conditionalFormatting>
  <conditionalFormatting sqref="O67">
    <cfRule type="expression" dxfId="202" priority="197">
      <formula>IF(AND(O$15&lt;&gt;"",O$39&gt;=15),TRUE)</formula>
    </cfRule>
    <cfRule type="expression" dxfId="201" priority="198">
      <formula>IF(AND(O$15&lt;&gt;"",O$39&lt;15),TRUE)</formula>
    </cfRule>
  </conditionalFormatting>
  <conditionalFormatting sqref="P54">
    <cfRule type="expression" dxfId="200" priority="195">
      <formula>IF(AND(P$15&lt;&gt;"",P$39&gt;=2),TRUE)</formula>
    </cfRule>
    <cfRule type="expression" dxfId="199" priority="196">
      <formula>IF(AND(P$15&lt;&gt;"",P$39&lt;2),TRUE)</formula>
    </cfRule>
  </conditionalFormatting>
  <conditionalFormatting sqref="P55">
    <cfRule type="expression" dxfId="198" priority="193">
      <formula>IF(AND(P$15&lt;&gt;"",P$39&gt;=3),TRUE)</formula>
    </cfRule>
    <cfRule type="expression" dxfId="197" priority="194">
      <formula>IF(AND(P$15&lt;&gt;"",P$39&lt;3),TRUE)</formula>
    </cfRule>
  </conditionalFormatting>
  <conditionalFormatting sqref="P56">
    <cfRule type="expression" dxfId="196" priority="191">
      <formula>IF(AND(P$15&lt;&gt;"",P$39&gt;=4),TRUE)</formula>
    </cfRule>
    <cfRule type="expression" dxfId="195" priority="192">
      <formula>IF(AND(P$15&lt;&gt;"",P$39&lt;4),TRUE)</formula>
    </cfRule>
  </conditionalFormatting>
  <conditionalFormatting sqref="P57">
    <cfRule type="expression" dxfId="194" priority="189">
      <formula>IF(AND(P$15&lt;&gt;"",P$39&gt;=5),TRUE)</formula>
    </cfRule>
    <cfRule type="expression" dxfId="193" priority="190">
      <formula>IF(AND(P$15&lt;&gt;"",P$39&lt;5),TRUE)</formula>
    </cfRule>
  </conditionalFormatting>
  <conditionalFormatting sqref="P58">
    <cfRule type="expression" dxfId="192" priority="187">
      <formula>IF(AND(P$15&lt;&gt;"",P$39&gt;=6),TRUE)</formula>
    </cfRule>
    <cfRule type="expression" dxfId="191" priority="188">
      <formula>IF(AND(P$15&lt;&gt;"",P$39&lt;6),TRUE)</formula>
    </cfRule>
  </conditionalFormatting>
  <conditionalFormatting sqref="P59">
    <cfRule type="expression" dxfId="190" priority="185">
      <formula>IF(AND(P$15&lt;&gt;"",P$39&gt;=7),TRUE)</formula>
    </cfRule>
    <cfRule type="expression" dxfId="189" priority="186">
      <formula>IF(AND(P$15&lt;&gt;"",P$39&lt;7),TRUE)</formula>
    </cfRule>
  </conditionalFormatting>
  <conditionalFormatting sqref="P60">
    <cfRule type="expression" dxfId="188" priority="183">
      <formula>IF(AND(P$15&lt;&gt;"",P$39&gt;=8),TRUE)</formula>
    </cfRule>
    <cfRule type="expression" dxfId="187" priority="184">
      <formula>IF(AND(P$15&lt;&gt;"",P$39&lt;8),TRUE)</formula>
    </cfRule>
  </conditionalFormatting>
  <conditionalFormatting sqref="P61">
    <cfRule type="expression" dxfId="186" priority="181">
      <formula>IF(AND(P$15&lt;&gt;"",P$39&gt;=9),TRUE)</formula>
    </cfRule>
    <cfRule type="expression" dxfId="185" priority="182">
      <formula>IF(AND(P$15&lt;&gt;"",P$39&lt;9),TRUE)</formula>
    </cfRule>
  </conditionalFormatting>
  <conditionalFormatting sqref="P62">
    <cfRule type="expression" dxfId="184" priority="179">
      <formula>IF(AND(P$15&lt;&gt;"",P$39&gt;=10),TRUE)</formula>
    </cfRule>
    <cfRule type="expression" dxfId="183" priority="180">
      <formula>IF(AND(P$15&lt;&gt;"",P$39&lt;10),TRUE)</formula>
    </cfRule>
  </conditionalFormatting>
  <conditionalFormatting sqref="P63">
    <cfRule type="expression" dxfId="182" priority="177">
      <formula>IF(AND(P$15&lt;&gt;"",P$39&gt;=11),TRUE)</formula>
    </cfRule>
    <cfRule type="expression" dxfId="181" priority="178">
      <formula>IF(AND(P$15&lt;&gt;"",P$39&lt;11),TRUE)</formula>
    </cfRule>
  </conditionalFormatting>
  <conditionalFormatting sqref="P64">
    <cfRule type="expression" dxfId="180" priority="175">
      <formula>IF(AND(P$15&lt;&gt;"",P$39&gt;=12),TRUE)</formula>
    </cfRule>
    <cfRule type="expression" dxfId="179" priority="176">
      <formula>IF(AND(P$15&lt;&gt;"",P$39&lt;12),TRUE)</formula>
    </cfRule>
  </conditionalFormatting>
  <conditionalFormatting sqref="P65">
    <cfRule type="expression" dxfId="178" priority="173">
      <formula>IF(AND(P$15&lt;&gt;"",P$39&gt;=13),TRUE)</formula>
    </cfRule>
    <cfRule type="expression" dxfId="177" priority="174">
      <formula>IF(AND(P$15&lt;&gt;"",P$39&lt;13),TRUE)</formula>
    </cfRule>
  </conditionalFormatting>
  <conditionalFormatting sqref="P66">
    <cfRule type="expression" dxfId="176" priority="171">
      <formula>IF(AND(P$15&lt;&gt;"",P$39&gt;=14),TRUE)</formula>
    </cfRule>
    <cfRule type="expression" dxfId="175" priority="172">
      <formula>IF(AND(P$15&lt;&gt;"",P$39&lt;14),TRUE)</formula>
    </cfRule>
  </conditionalFormatting>
  <conditionalFormatting sqref="P67">
    <cfRule type="expression" dxfId="174" priority="169">
      <formula>IF(AND(P$15&lt;&gt;"",P$39&gt;=15),TRUE)</formula>
    </cfRule>
    <cfRule type="expression" dxfId="173" priority="170">
      <formula>IF(AND(P$15&lt;&gt;"",P$39&lt;15),TRUE)</formula>
    </cfRule>
  </conditionalFormatting>
  <conditionalFormatting sqref="Q54">
    <cfRule type="expression" dxfId="172" priority="167">
      <formula>IF(AND(Q$15&lt;&gt;"",Q$39&gt;=2),TRUE)</formula>
    </cfRule>
    <cfRule type="expression" dxfId="171" priority="168">
      <formula>IF(AND(Q$15&lt;&gt;"",Q$39&lt;2),TRUE)</formula>
    </cfRule>
  </conditionalFormatting>
  <conditionalFormatting sqref="Q55">
    <cfRule type="expression" dxfId="170" priority="165">
      <formula>IF(AND(Q$15&lt;&gt;"",Q$39&gt;=3),TRUE)</formula>
    </cfRule>
    <cfRule type="expression" dxfId="169" priority="166">
      <formula>IF(AND(Q$15&lt;&gt;"",Q$39&lt;3),TRUE)</formula>
    </cfRule>
  </conditionalFormatting>
  <conditionalFormatting sqref="Q56">
    <cfRule type="expression" dxfId="168" priority="163">
      <formula>IF(AND(Q$15&lt;&gt;"",Q$39&gt;=4),TRUE)</formula>
    </cfRule>
    <cfRule type="expression" dxfId="167" priority="164">
      <formula>IF(AND(Q$15&lt;&gt;"",Q$39&lt;4),TRUE)</formula>
    </cfRule>
  </conditionalFormatting>
  <conditionalFormatting sqref="Q57">
    <cfRule type="expression" dxfId="166" priority="161">
      <formula>IF(AND(Q$15&lt;&gt;"",Q$39&gt;=5),TRUE)</formula>
    </cfRule>
    <cfRule type="expression" dxfId="165" priority="162">
      <formula>IF(AND(Q$15&lt;&gt;"",Q$39&lt;5),TRUE)</formula>
    </cfRule>
  </conditionalFormatting>
  <conditionalFormatting sqref="Q58">
    <cfRule type="expression" dxfId="164" priority="159">
      <formula>IF(AND(Q$15&lt;&gt;"",Q$39&gt;=6),TRUE)</formula>
    </cfRule>
    <cfRule type="expression" dxfId="163" priority="160">
      <formula>IF(AND(Q$15&lt;&gt;"",Q$39&lt;6),TRUE)</formula>
    </cfRule>
  </conditionalFormatting>
  <conditionalFormatting sqref="Q59">
    <cfRule type="expression" dxfId="162" priority="157">
      <formula>IF(AND(Q$15&lt;&gt;"",Q$39&gt;=7),TRUE)</formula>
    </cfRule>
    <cfRule type="expression" dxfId="161" priority="158">
      <formula>IF(AND(Q$15&lt;&gt;"",Q$39&lt;7),TRUE)</formula>
    </cfRule>
  </conditionalFormatting>
  <conditionalFormatting sqref="Q60">
    <cfRule type="expression" dxfId="160" priority="155">
      <formula>IF(AND(Q$15&lt;&gt;"",Q$39&gt;=8),TRUE)</formula>
    </cfRule>
    <cfRule type="expression" dxfId="159" priority="156">
      <formula>IF(AND(Q$15&lt;&gt;"",Q$39&lt;8),TRUE)</formula>
    </cfRule>
  </conditionalFormatting>
  <conditionalFormatting sqref="Q61">
    <cfRule type="expression" dxfId="158" priority="153">
      <formula>IF(AND(Q$15&lt;&gt;"",Q$39&gt;=9),TRUE)</formula>
    </cfRule>
    <cfRule type="expression" dxfId="157" priority="154">
      <formula>IF(AND(Q$15&lt;&gt;"",Q$39&lt;9),TRUE)</formula>
    </cfRule>
  </conditionalFormatting>
  <conditionalFormatting sqref="Q62">
    <cfRule type="expression" dxfId="156" priority="151">
      <formula>IF(AND(Q$15&lt;&gt;"",Q$39&gt;=10),TRUE)</formula>
    </cfRule>
    <cfRule type="expression" dxfId="155" priority="152">
      <formula>IF(AND(Q$15&lt;&gt;"",Q$39&lt;10),TRUE)</formula>
    </cfRule>
  </conditionalFormatting>
  <conditionalFormatting sqref="Q63">
    <cfRule type="expression" dxfId="154" priority="149">
      <formula>IF(AND(Q$15&lt;&gt;"",Q$39&gt;=11),TRUE)</formula>
    </cfRule>
    <cfRule type="expression" dxfId="153" priority="150">
      <formula>IF(AND(Q$15&lt;&gt;"",Q$39&lt;11),TRUE)</formula>
    </cfRule>
  </conditionalFormatting>
  <conditionalFormatting sqref="Q64">
    <cfRule type="expression" dxfId="152" priority="147">
      <formula>IF(AND(Q$15&lt;&gt;"",Q$39&gt;=12),TRUE)</formula>
    </cfRule>
    <cfRule type="expression" dxfId="151" priority="148">
      <formula>IF(AND(Q$15&lt;&gt;"",Q$39&lt;12),TRUE)</formula>
    </cfRule>
  </conditionalFormatting>
  <conditionalFormatting sqref="Q65">
    <cfRule type="expression" dxfId="150" priority="145">
      <formula>IF(AND(Q$15&lt;&gt;"",Q$39&gt;=13),TRUE)</formula>
    </cfRule>
    <cfRule type="expression" dxfId="149" priority="146">
      <formula>IF(AND(Q$15&lt;&gt;"",Q$39&lt;13),TRUE)</formula>
    </cfRule>
  </conditionalFormatting>
  <conditionalFormatting sqref="Q66">
    <cfRule type="expression" dxfId="148" priority="143">
      <formula>IF(AND(Q$15&lt;&gt;"",Q$39&gt;=14),TRUE)</formula>
    </cfRule>
    <cfRule type="expression" dxfId="147" priority="144">
      <formula>IF(AND(Q$15&lt;&gt;"",Q$39&lt;14),TRUE)</formula>
    </cfRule>
  </conditionalFormatting>
  <conditionalFormatting sqref="Q67">
    <cfRule type="expression" dxfId="146" priority="141">
      <formula>IF(AND(Q$15&lt;&gt;"",Q$39&gt;=15),TRUE)</formula>
    </cfRule>
    <cfRule type="expression" dxfId="145" priority="142">
      <formula>IF(AND(Q$15&lt;&gt;"",Q$39&lt;15),TRUE)</formula>
    </cfRule>
  </conditionalFormatting>
  <conditionalFormatting sqref="R54">
    <cfRule type="expression" dxfId="144" priority="139">
      <formula>IF(AND(R$15&lt;&gt;"",R$39&gt;=2),TRUE)</formula>
    </cfRule>
    <cfRule type="expression" dxfId="143" priority="140">
      <formula>IF(AND(R$15&lt;&gt;"",R$39&lt;2),TRUE)</formula>
    </cfRule>
  </conditionalFormatting>
  <conditionalFormatting sqref="R55">
    <cfRule type="expression" dxfId="142" priority="137">
      <formula>IF(AND(R$15&lt;&gt;"",R$39&gt;=3),TRUE)</formula>
    </cfRule>
    <cfRule type="expression" dxfId="141" priority="138">
      <formula>IF(AND(R$15&lt;&gt;"",R$39&lt;3),TRUE)</formula>
    </cfRule>
  </conditionalFormatting>
  <conditionalFormatting sqref="R56">
    <cfRule type="expression" dxfId="140" priority="135">
      <formula>IF(AND(R$15&lt;&gt;"",R$39&gt;=4),TRUE)</formula>
    </cfRule>
    <cfRule type="expression" dxfId="139" priority="136">
      <formula>IF(AND(R$15&lt;&gt;"",R$39&lt;4),TRUE)</formula>
    </cfRule>
  </conditionalFormatting>
  <conditionalFormatting sqref="R57">
    <cfRule type="expression" dxfId="138" priority="133">
      <formula>IF(AND(R$15&lt;&gt;"",R$39&gt;=5),TRUE)</formula>
    </cfRule>
    <cfRule type="expression" dxfId="137" priority="134">
      <formula>IF(AND(R$15&lt;&gt;"",R$39&lt;5),TRUE)</formula>
    </cfRule>
  </conditionalFormatting>
  <conditionalFormatting sqref="R58">
    <cfRule type="expression" dxfId="136" priority="131">
      <formula>IF(AND(R$15&lt;&gt;"",R$39&gt;=6),TRUE)</formula>
    </cfRule>
    <cfRule type="expression" dxfId="135" priority="132">
      <formula>IF(AND(R$15&lt;&gt;"",R$39&lt;6),TRUE)</formula>
    </cfRule>
  </conditionalFormatting>
  <conditionalFormatting sqref="R59">
    <cfRule type="expression" dxfId="134" priority="129">
      <formula>IF(AND(R$15&lt;&gt;"",R$39&gt;=7),TRUE)</formula>
    </cfRule>
    <cfRule type="expression" dxfId="133" priority="130">
      <formula>IF(AND(R$15&lt;&gt;"",R$39&lt;7),TRUE)</formula>
    </cfRule>
  </conditionalFormatting>
  <conditionalFormatting sqref="R60">
    <cfRule type="expression" dxfId="132" priority="127">
      <formula>IF(AND(R$15&lt;&gt;"",R$39&gt;=8),TRUE)</formula>
    </cfRule>
    <cfRule type="expression" dxfId="131" priority="128">
      <formula>IF(AND(R$15&lt;&gt;"",R$39&lt;8),TRUE)</formula>
    </cfRule>
  </conditionalFormatting>
  <conditionalFormatting sqref="R61">
    <cfRule type="expression" dxfId="130" priority="125">
      <formula>IF(AND(R$15&lt;&gt;"",R$39&gt;=9),TRUE)</formula>
    </cfRule>
    <cfRule type="expression" dxfId="129" priority="126">
      <formula>IF(AND(R$15&lt;&gt;"",R$39&lt;9),TRUE)</formula>
    </cfRule>
  </conditionalFormatting>
  <conditionalFormatting sqref="R62">
    <cfRule type="expression" dxfId="128" priority="123">
      <formula>IF(AND(R$15&lt;&gt;"",R$39&gt;=10),TRUE)</formula>
    </cfRule>
    <cfRule type="expression" dxfId="127" priority="124">
      <formula>IF(AND(R$15&lt;&gt;"",R$39&lt;10),TRUE)</formula>
    </cfRule>
  </conditionalFormatting>
  <conditionalFormatting sqref="R63">
    <cfRule type="expression" dxfId="126" priority="121">
      <formula>IF(AND(R$15&lt;&gt;"",R$39&gt;=11),TRUE)</formula>
    </cfRule>
    <cfRule type="expression" dxfId="125" priority="122">
      <formula>IF(AND(R$15&lt;&gt;"",R$39&lt;11),TRUE)</formula>
    </cfRule>
  </conditionalFormatting>
  <conditionalFormatting sqref="R64">
    <cfRule type="expression" dxfId="124" priority="119">
      <formula>IF(AND(R$15&lt;&gt;"",R$39&gt;=12),TRUE)</formula>
    </cfRule>
    <cfRule type="expression" dxfId="123" priority="120">
      <formula>IF(AND(R$15&lt;&gt;"",R$39&lt;12),TRUE)</formula>
    </cfRule>
  </conditionalFormatting>
  <conditionalFormatting sqref="R65">
    <cfRule type="expression" dxfId="122" priority="117">
      <formula>IF(AND(R$15&lt;&gt;"",R$39&gt;=13),TRUE)</formula>
    </cfRule>
    <cfRule type="expression" dxfId="121" priority="118">
      <formula>IF(AND(R$15&lt;&gt;"",R$39&lt;13),TRUE)</formula>
    </cfRule>
  </conditionalFormatting>
  <conditionalFormatting sqref="R66">
    <cfRule type="expression" dxfId="120" priority="115">
      <formula>IF(AND(R$15&lt;&gt;"",R$39&gt;=14),TRUE)</formula>
    </cfRule>
    <cfRule type="expression" dxfId="119" priority="116">
      <formula>IF(AND(R$15&lt;&gt;"",R$39&lt;14),TRUE)</formula>
    </cfRule>
  </conditionalFormatting>
  <conditionalFormatting sqref="R67">
    <cfRule type="expression" dxfId="118" priority="113">
      <formula>IF(AND(R$15&lt;&gt;"",R$39&gt;=15),TRUE)</formula>
    </cfRule>
    <cfRule type="expression" dxfId="117" priority="114">
      <formula>IF(AND(R$15&lt;&gt;"",R$39&lt;15),TRUE)</formula>
    </cfRule>
  </conditionalFormatting>
  <conditionalFormatting sqref="S54">
    <cfRule type="expression" dxfId="116" priority="111">
      <formula>IF(AND(S$15&lt;&gt;"",S$39&gt;=2),TRUE)</formula>
    </cfRule>
    <cfRule type="expression" dxfId="115" priority="112">
      <formula>IF(AND(S$15&lt;&gt;"",S$39&lt;2),TRUE)</formula>
    </cfRule>
  </conditionalFormatting>
  <conditionalFormatting sqref="S55">
    <cfRule type="expression" dxfId="114" priority="109">
      <formula>IF(AND(S$15&lt;&gt;"",S$39&gt;=3),TRUE)</formula>
    </cfRule>
    <cfRule type="expression" dxfId="113" priority="110">
      <formula>IF(AND(S$15&lt;&gt;"",S$39&lt;3),TRUE)</formula>
    </cfRule>
  </conditionalFormatting>
  <conditionalFormatting sqref="S56">
    <cfRule type="expression" dxfId="112" priority="107">
      <formula>IF(AND(S$15&lt;&gt;"",S$39&gt;=4),TRUE)</formula>
    </cfRule>
    <cfRule type="expression" dxfId="111" priority="108">
      <formula>IF(AND(S$15&lt;&gt;"",S$39&lt;4),TRUE)</formula>
    </cfRule>
  </conditionalFormatting>
  <conditionalFormatting sqref="S57">
    <cfRule type="expression" dxfId="110" priority="105">
      <formula>IF(AND(S$15&lt;&gt;"",S$39&gt;=5),TRUE)</formula>
    </cfRule>
    <cfRule type="expression" dxfId="109" priority="106">
      <formula>IF(AND(S$15&lt;&gt;"",S$39&lt;5),TRUE)</formula>
    </cfRule>
  </conditionalFormatting>
  <conditionalFormatting sqref="S58">
    <cfRule type="expression" dxfId="108" priority="103">
      <formula>IF(AND(S$15&lt;&gt;"",S$39&gt;=6),TRUE)</formula>
    </cfRule>
    <cfRule type="expression" dxfId="107" priority="104">
      <formula>IF(AND(S$15&lt;&gt;"",S$39&lt;6),TRUE)</formula>
    </cfRule>
  </conditionalFormatting>
  <conditionalFormatting sqref="S59">
    <cfRule type="expression" dxfId="106" priority="101">
      <formula>IF(AND(S$15&lt;&gt;"",S$39&gt;=7),TRUE)</formula>
    </cfRule>
    <cfRule type="expression" dxfId="105" priority="102">
      <formula>IF(AND(S$15&lt;&gt;"",S$39&lt;7),TRUE)</formula>
    </cfRule>
  </conditionalFormatting>
  <conditionalFormatting sqref="S60">
    <cfRule type="expression" dxfId="104" priority="99">
      <formula>IF(AND(S$15&lt;&gt;"",S$39&gt;=8),TRUE)</formula>
    </cfRule>
    <cfRule type="expression" dxfId="103" priority="100">
      <formula>IF(AND(S$15&lt;&gt;"",S$39&lt;8),TRUE)</formula>
    </cfRule>
  </conditionalFormatting>
  <conditionalFormatting sqref="S61">
    <cfRule type="expression" dxfId="102" priority="97">
      <formula>IF(AND(S$15&lt;&gt;"",S$39&gt;=9),TRUE)</formula>
    </cfRule>
    <cfRule type="expression" dxfId="101" priority="98">
      <formula>IF(AND(S$15&lt;&gt;"",S$39&lt;9),TRUE)</formula>
    </cfRule>
  </conditionalFormatting>
  <conditionalFormatting sqref="S62">
    <cfRule type="expression" dxfId="100" priority="95">
      <formula>IF(AND(S$15&lt;&gt;"",S$39&gt;=10),TRUE)</formula>
    </cfRule>
    <cfRule type="expression" dxfId="99" priority="96">
      <formula>IF(AND(S$15&lt;&gt;"",S$39&lt;10),TRUE)</formula>
    </cfRule>
  </conditionalFormatting>
  <conditionalFormatting sqref="S63">
    <cfRule type="expression" dxfId="98" priority="93">
      <formula>IF(AND(S$15&lt;&gt;"",S$39&gt;=11),TRUE)</formula>
    </cfRule>
    <cfRule type="expression" dxfId="97" priority="94">
      <formula>IF(AND(S$15&lt;&gt;"",S$39&lt;11),TRUE)</formula>
    </cfRule>
  </conditionalFormatting>
  <conditionalFormatting sqref="S64">
    <cfRule type="expression" dxfId="96" priority="91">
      <formula>IF(AND(S$15&lt;&gt;"",S$39&gt;=12),TRUE)</formula>
    </cfRule>
    <cfRule type="expression" dxfId="95" priority="92">
      <formula>IF(AND(S$15&lt;&gt;"",S$39&lt;12),TRUE)</formula>
    </cfRule>
  </conditionalFormatting>
  <conditionalFormatting sqref="S65">
    <cfRule type="expression" dxfId="94" priority="89">
      <formula>IF(AND(S$15&lt;&gt;"",S$39&gt;=13),TRUE)</formula>
    </cfRule>
    <cfRule type="expression" dxfId="93" priority="90">
      <formula>IF(AND(S$15&lt;&gt;"",S$39&lt;13),TRUE)</formula>
    </cfRule>
  </conditionalFormatting>
  <conditionalFormatting sqref="S66">
    <cfRule type="expression" dxfId="92" priority="87">
      <formula>IF(AND(S$15&lt;&gt;"",S$39&gt;=14),TRUE)</formula>
    </cfRule>
    <cfRule type="expression" dxfId="91" priority="88">
      <formula>IF(AND(S$15&lt;&gt;"",S$39&lt;14),TRUE)</formula>
    </cfRule>
  </conditionalFormatting>
  <conditionalFormatting sqref="S67">
    <cfRule type="expression" dxfId="90" priority="85">
      <formula>IF(AND(S$15&lt;&gt;"",S$39&gt;=15),TRUE)</formula>
    </cfRule>
    <cfRule type="expression" dxfId="89" priority="86">
      <formula>IF(AND(S$15&lt;&gt;"",S$39&lt;15),TRUE)</formula>
    </cfRule>
  </conditionalFormatting>
  <conditionalFormatting sqref="T54">
    <cfRule type="expression" dxfId="88" priority="83">
      <formula>IF(AND(T$15&lt;&gt;"",T$39&gt;=2),TRUE)</formula>
    </cfRule>
    <cfRule type="expression" dxfId="87" priority="84">
      <formula>IF(AND(T$15&lt;&gt;"",T$39&lt;2),TRUE)</formula>
    </cfRule>
  </conditionalFormatting>
  <conditionalFormatting sqref="T55">
    <cfRule type="expression" dxfId="86" priority="81">
      <formula>IF(AND(T$15&lt;&gt;"",T$39&gt;=3),TRUE)</formula>
    </cfRule>
    <cfRule type="expression" dxfId="85" priority="82">
      <formula>IF(AND(T$15&lt;&gt;"",T$39&lt;3),TRUE)</formula>
    </cfRule>
  </conditionalFormatting>
  <conditionalFormatting sqref="T56">
    <cfRule type="expression" dxfId="84" priority="79">
      <formula>IF(AND(T$15&lt;&gt;"",T$39&gt;=4),TRUE)</formula>
    </cfRule>
    <cfRule type="expression" dxfId="83" priority="80">
      <formula>IF(AND(T$15&lt;&gt;"",T$39&lt;4),TRUE)</formula>
    </cfRule>
  </conditionalFormatting>
  <conditionalFormatting sqref="T57">
    <cfRule type="expression" dxfId="82" priority="77">
      <formula>IF(AND(T$15&lt;&gt;"",T$39&gt;=5),TRUE)</formula>
    </cfRule>
    <cfRule type="expression" dxfId="81" priority="78">
      <formula>IF(AND(T$15&lt;&gt;"",T$39&lt;5),TRUE)</formula>
    </cfRule>
  </conditionalFormatting>
  <conditionalFormatting sqref="T58">
    <cfRule type="expression" dxfId="80" priority="75">
      <formula>IF(AND(T$15&lt;&gt;"",T$39&gt;=6),TRUE)</formula>
    </cfRule>
    <cfRule type="expression" dxfId="79" priority="76">
      <formula>IF(AND(T$15&lt;&gt;"",T$39&lt;6),TRUE)</formula>
    </cfRule>
  </conditionalFormatting>
  <conditionalFormatting sqref="T59">
    <cfRule type="expression" dxfId="78" priority="73">
      <formula>IF(AND(T$15&lt;&gt;"",T$39&gt;=7),TRUE)</formula>
    </cfRule>
    <cfRule type="expression" dxfId="77" priority="74">
      <formula>IF(AND(T$15&lt;&gt;"",T$39&lt;7),TRUE)</formula>
    </cfRule>
  </conditionalFormatting>
  <conditionalFormatting sqref="T60">
    <cfRule type="expression" dxfId="76" priority="71">
      <formula>IF(AND(T$15&lt;&gt;"",T$39&gt;=8),TRUE)</formula>
    </cfRule>
    <cfRule type="expression" dxfId="75" priority="72">
      <formula>IF(AND(T$15&lt;&gt;"",T$39&lt;8),TRUE)</formula>
    </cfRule>
  </conditionalFormatting>
  <conditionalFormatting sqref="T61">
    <cfRule type="expression" dxfId="74" priority="69">
      <formula>IF(AND(T$15&lt;&gt;"",T$39&gt;=9),TRUE)</formula>
    </cfRule>
    <cfRule type="expression" dxfId="73" priority="70">
      <formula>IF(AND(T$15&lt;&gt;"",T$39&lt;9),TRUE)</formula>
    </cfRule>
  </conditionalFormatting>
  <conditionalFormatting sqref="T62">
    <cfRule type="expression" dxfId="72" priority="67">
      <formula>IF(AND(T$15&lt;&gt;"",T$39&gt;=10),TRUE)</formula>
    </cfRule>
    <cfRule type="expression" dxfId="71" priority="68">
      <formula>IF(AND(T$15&lt;&gt;"",T$39&lt;10),TRUE)</formula>
    </cfRule>
  </conditionalFormatting>
  <conditionalFormatting sqref="T63">
    <cfRule type="expression" dxfId="70" priority="65">
      <formula>IF(AND(T$15&lt;&gt;"",T$39&gt;=11),TRUE)</formula>
    </cfRule>
    <cfRule type="expression" dxfId="69" priority="66">
      <formula>IF(AND(T$15&lt;&gt;"",T$39&lt;11),TRUE)</formula>
    </cfRule>
  </conditionalFormatting>
  <conditionalFormatting sqref="T64">
    <cfRule type="expression" dxfId="68" priority="63">
      <formula>IF(AND(T$15&lt;&gt;"",T$39&gt;=12),TRUE)</formula>
    </cfRule>
    <cfRule type="expression" dxfId="67" priority="64">
      <formula>IF(AND(T$15&lt;&gt;"",T$39&lt;12),TRUE)</formula>
    </cfRule>
  </conditionalFormatting>
  <conditionalFormatting sqref="T65">
    <cfRule type="expression" dxfId="66" priority="61">
      <formula>IF(AND(T$15&lt;&gt;"",T$39&gt;=13),TRUE)</formula>
    </cfRule>
    <cfRule type="expression" dxfId="65" priority="62">
      <formula>IF(AND(T$15&lt;&gt;"",T$39&lt;13),TRUE)</formula>
    </cfRule>
  </conditionalFormatting>
  <conditionalFormatting sqref="T66">
    <cfRule type="expression" dxfId="64" priority="59">
      <formula>IF(AND(T$15&lt;&gt;"",T$39&gt;=14),TRUE)</formula>
    </cfRule>
    <cfRule type="expression" dxfId="63" priority="60">
      <formula>IF(AND(T$15&lt;&gt;"",T$39&lt;14),TRUE)</formula>
    </cfRule>
  </conditionalFormatting>
  <conditionalFormatting sqref="T67">
    <cfRule type="expression" dxfId="62" priority="57">
      <formula>IF(AND(T$15&lt;&gt;"",T$39&gt;=15),TRUE)</formula>
    </cfRule>
    <cfRule type="expression" dxfId="61" priority="58">
      <formula>IF(AND(T$15&lt;&gt;"",T$39&lt;15),TRUE)</formula>
    </cfRule>
  </conditionalFormatting>
  <conditionalFormatting sqref="U54">
    <cfRule type="expression" dxfId="60" priority="55">
      <formula>IF(AND(U$15&lt;&gt;"",U$39&gt;=2),TRUE)</formula>
    </cfRule>
    <cfRule type="expression" dxfId="59" priority="56">
      <formula>IF(AND(U$15&lt;&gt;"",U$39&lt;2),TRUE)</formula>
    </cfRule>
  </conditionalFormatting>
  <conditionalFormatting sqref="U55">
    <cfRule type="expression" dxfId="58" priority="53">
      <formula>IF(AND(U$15&lt;&gt;"",U$39&gt;=3),TRUE)</formula>
    </cfRule>
    <cfRule type="expression" dxfId="57" priority="54">
      <formula>IF(AND(U$15&lt;&gt;"",U$39&lt;3),TRUE)</formula>
    </cfRule>
  </conditionalFormatting>
  <conditionalFormatting sqref="U56">
    <cfRule type="expression" dxfId="56" priority="51">
      <formula>IF(AND(U$15&lt;&gt;"",U$39&gt;=4),TRUE)</formula>
    </cfRule>
    <cfRule type="expression" dxfId="55" priority="52">
      <formula>IF(AND(U$15&lt;&gt;"",U$39&lt;4),TRUE)</formula>
    </cfRule>
  </conditionalFormatting>
  <conditionalFormatting sqref="U57">
    <cfRule type="expression" dxfId="54" priority="49">
      <formula>IF(AND(U$15&lt;&gt;"",U$39&gt;=5),TRUE)</formula>
    </cfRule>
    <cfRule type="expression" dxfId="53" priority="50">
      <formula>IF(AND(U$15&lt;&gt;"",U$39&lt;5),TRUE)</formula>
    </cfRule>
  </conditionalFormatting>
  <conditionalFormatting sqref="U58">
    <cfRule type="expression" dxfId="52" priority="47">
      <formula>IF(AND(U$15&lt;&gt;"",U$39&gt;=6),TRUE)</formula>
    </cfRule>
    <cfRule type="expression" dxfId="51" priority="48">
      <formula>IF(AND(U$15&lt;&gt;"",U$39&lt;6),TRUE)</formula>
    </cfRule>
  </conditionalFormatting>
  <conditionalFormatting sqref="U59">
    <cfRule type="expression" dxfId="50" priority="45">
      <formula>IF(AND(U$15&lt;&gt;"",U$39&gt;=7),TRUE)</formula>
    </cfRule>
    <cfRule type="expression" dxfId="49" priority="46">
      <formula>IF(AND(U$15&lt;&gt;"",U$39&lt;7),TRUE)</formula>
    </cfRule>
  </conditionalFormatting>
  <conditionalFormatting sqref="U60">
    <cfRule type="expression" dxfId="48" priority="43">
      <formula>IF(AND(U$15&lt;&gt;"",U$39&gt;=8),TRUE)</formula>
    </cfRule>
    <cfRule type="expression" dxfId="47" priority="44">
      <formula>IF(AND(U$15&lt;&gt;"",U$39&lt;8),TRUE)</formula>
    </cfRule>
  </conditionalFormatting>
  <conditionalFormatting sqref="U61">
    <cfRule type="expression" dxfId="46" priority="41">
      <formula>IF(AND(U$15&lt;&gt;"",U$39&gt;=9),TRUE)</formula>
    </cfRule>
    <cfRule type="expression" dxfId="45" priority="42">
      <formula>IF(AND(U$15&lt;&gt;"",U$39&lt;9),TRUE)</formula>
    </cfRule>
  </conditionalFormatting>
  <conditionalFormatting sqref="U62">
    <cfRule type="expression" dxfId="44" priority="39">
      <formula>IF(AND(U$15&lt;&gt;"",U$39&gt;=10),TRUE)</formula>
    </cfRule>
    <cfRule type="expression" dxfId="43" priority="40">
      <formula>IF(AND(U$15&lt;&gt;"",U$39&lt;10),TRUE)</formula>
    </cfRule>
  </conditionalFormatting>
  <conditionalFormatting sqref="U63">
    <cfRule type="expression" dxfId="42" priority="37">
      <formula>IF(AND(U$15&lt;&gt;"",U$39&gt;=11),TRUE)</formula>
    </cfRule>
    <cfRule type="expression" dxfId="41" priority="38">
      <formula>IF(AND(U$15&lt;&gt;"",U$39&lt;11),TRUE)</formula>
    </cfRule>
  </conditionalFormatting>
  <conditionalFormatting sqref="U64">
    <cfRule type="expression" dxfId="40" priority="35">
      <formula>IF(AND(U$15&lt;&gt;"",U$39&gt;=12),TRUE)</formula>
    </cfRule>
    <cfRule type="expression" dxfId="39" priority="36">
      <formula>IF(AND(U$15&lt;&gt;"",U$39&lt;12),TRUE)</formula>
    </cfRule>
  </conditionalFormatting>
  <conditionalFormatting sqref="U65">
    <cfRule type="expression" dxfId="38" priority="33">
      <formula>IF(AND(U$15&lt;&gt;"",U$39&gt;=13),TRUE)</formula>
    </cfRule>
    <cfRule type="expression" dxfId="37" priority="34">
      <formula>IF(AND(U$15&lt;&gt;"",U$39&lt;13),TRUE)</formula>
    </cfRule>
  </conditionalFormatting>
  <conditionalFormatting sqref="U66">
    <cfRule type="expression" dxfId="36" priority="31">
      <formula>IF(AND(U$15&lt;&gt;"",U$39&gt;=14),TRUE)</formula>
    </cfRule>
    <cfRule type="expression" dxfId="35" priority="32">
      <formula>IF(AND(U$15&lt;&gt;"",U$39&lt;14),TRUE)</formula>
    </cfRule>
  </conditionalFormatting>
  <conditionalFormatting sqref="U67">
    <cfRule type="expression" dxfId="34" priority="29">
      <formula>IF(AND(U$15&lt;&gt;"",U$39&gt;=15),TRUE)</formula>
    </cfRule>
    <cfRule type="expression" dxfId="33" priority="30">
      <formula>IF(AND(U$15&lt;&gt;"",U$39&lt;15),TRUE)</formula>
    </cfRule>
  </conditionalFormatting>
  <conditionalFormatting sqref="V54">
    <cfRule type="expression" dxfId="32" priority="27">
      <formula>IF(AND(V$15&lt;&gt;"",V$39&gt;=2),TRUE)</formula>
    </cfRule>
    <cfRule type="expression" dxfId="31" priority="28">
      <formula>IF(AND(V$15&lt;&gt;"",V$39&lt;2),TRUE)</formula>
    </cfRule>
  </conditionalFormatting>
  <conditionalFormatting sqref="V55">
    <cfRule type="expression" dxfId="30" priority="25">
      <formula>IF(AND(V$15&lt;&gt;"",V$39&gt;=3),TRUE)</formula>
    </cfRule>
    <cfRule type="expression" dxfId="29" priority="26">
      <formula>IF(AND(V$15&lt;&gt;"",V$39&lt;3),TRUE)</formula>
    </cfRule>
  </conditionalFormatting>
  <conditionalFormatting sqref="V56">
    <cfRule type="expression" dxfId="28" priority="23">
      <formula>IF(AND(V$15&lt;&gt;"",V$39&gt;=4),TRUE)</formula>
    </cfRule>
    <cfRule type="expression" dxfId="27" priority="24">
      <formula>IF(AND(V$15&lt;&gt;"",V$39&lt;4),TRUE)</formula>
    </cfRule>
  </conditionalFormatting>
  <conditionalFormatting sqref="V57">
    <cfRule type="expression" dxfId="26" priority="21">
      <formula>IF(AND(V$15&lt;&gt;"",V$39&gt;=5),TRUE)</formula>
    </cfRule>
    <cfRule type="expression" dxfId="25" priority="22">
      <formula>IF(AND(V$15&lt;&gt;"",V$39&lt;5),TRUE)</formula>
    </cfRule>
  </conditionalFormatting>
  <conditionalFormatting sqref="V58">
    <cfRule type="expression" dxfId="24" priority="19">
      <formula>IF(AND(V$15&lt;&gt;"",V$39&gt;=6),TRUE)</formula>
    </cfRule>
    <cfRule type="expression" dxfId="23" priority="20">
      <formula>IF(AND(V$15&lt;&gt;"",V$39&lt;6),TRUE)</formula>
    </cfRule>
  </conditionalFormatting>
  <conditionalFormatting sqref="V59">
    <cfRule type="expression" dxfId="22" priority="17">
      <formula>IF(AND(V$15&lt;&gt;"",V$39&gt;=7),TRUE)</formula>
    </cfRule>
    <cfRule type="expression" dxfId="21" priority="18">
      <formula>IF(AND(V$15&lt;&gt;"",V$39&lt;7),TRUE)</formula>
    </cfRule>
  </conditionalFormatting>
  <conditionalFormatting sqref="V60">
    <cfRule type="expression" dxfId="20" priority="15">
      <formula>IF(AND(V$15&lt;&gt;"",V$39&gt;=8),TRUE)</formula>
    </cfRule>
    <cfRule type="expression" dxfId="19" priority="16">
      <formula>IF(AND(V$15&lt;&gt;"",V$39&lt;8),TRUE)</formula>
    </cfRule>
  </conditionalFormatting>
  <conditionalFormatting sqref="V61">
    <cfRule type="expression" dxfId="18" priority="13">
      <formula>IF(AND(V$15&lt;&gt;"",V$39&gt;=9),TRUE)</formula>
    </cfRule>
    <cfRule type="expression" dxfId="17" priority="14">
      <formula>IF(AND(V$15&lt;&gt;"",V$39&lt;9),TRUE)</formula>
    </cfRule>
  </conditionalFormatting>
  <conditionalFormatting sqref="V62">
    <cfRule type="expression" dxfId="16" priority="11">
      <formula>IF(AND(V$15&lt;&gt;"",V$39&gt;=10),TRUE)</formula>
    </cfRule>
    <cfRule type="expression" dxfId="15" priority="12">
      <formula>IF(AND(V$15&lt;&gt;"",V$39&lt;10),TRUE)</formula>
    </cfRule>
  </conditionalFormatting>
  <conditionalFormatting sqref="V63">
    <cfRule type="expression" dxfId="14" priority="9">
      <formula>IF(AND(V$15&lt;&gt;"",V$39&gt;=11),TRUE)</formula>
    </cfRule>
    <cfRule type="expression" dxfId="13" priority="10">
      <formula>IF(AND(V$15&lt;&gt;"",V$39&lt;11),TRUE)</formula>
    </cfRule>
  </conditionalFormatting>
  <conditionalFormatting sqref="V64">
    <cfRule type="expression" dxfId="12" priority="7">
      <formula>IF(AND(V$15&lt;&gt;"",V$39&gt;=12),TRUE)</formula>
    </cfRule>
    <cfRule type="expression" dxfId="11" priority="8">
      <formula>IF(AND(V$15&lt;&gt;"",V$39&lt;12),TRUE)</formula>
    </cfRule>
  </conditionalFormatting>
  <conditionalFormatting sqref="V65">
    <cfRule type="expression" dxfId="10" priority="5">
      <formula>IF(AND(V$15&lt;&gt;"",V$39&gt;=13),TRUE)</formula>
    </cfRule>
    <cfRule type="expression" dxfId="9" priority="6">
      <formula>IF(AND(V$15&lt;&gt;"",V$39&lt;13),TRUE)</formula>
    </cfRule>
  </conditionalFormatting>
  <conditionalFormatting sqref="V66">
    <cfRule type="expression" dxfId="8" priority="3">
      <formula>IF(AND(V$15&lt;&gt;"",V$39&gt;=14),TRUE)</formula>
    </cfRule>
    <cfRule type="expression" dxfId="7" priority="4">
      <formula>IF(AND(V$15&lt;&gt;"",V$39&lt;14),TRUE)</formula>
    </cfRule>
  </conditionalFormatting>
  <conditionalFormatting sqref="V67">
    <cfRule type="expression" dxfId="6" priority="1">
      <formula>IF(AND(V$15&lt;&gt;"",V$39&gt;=15),TRUE)</formula>
    </cfRule>
    <cfRule type="expression" dxfId="5" priority="2">
      <formula>IF(AND(V$15&lt;&gt;"",V$39&lt;15),TRUE)</formula>
    </cfRule>
  </conditionalFormatting>
  <dataValidations count="11">
    <dataValidation type="list" allowBlank="1" showInputMessage="1" showErrorMessage="1" sqref="C19:V19">
      <formula1>RoadType</formula1>
    </dataValidation>
    <dataValidation type="list" allowBlank="1" showInputMessage="1" showErrorMessage="1" sqref="C21:V21">
      <formula1>State</formula1>
    </dataValidation>
    <dataValidation type="list" allowBlank="1" showInputMessage="1" showErrorMessage="1" sqref="C50:C51 C38:V38 C32:V32 C40:V45">
      <formula1>"Yes,No"</formula1>
    </dataValidation>
    <dataValidation type="whole" allowBlank="1" showInputMessage="1" showErrorMessage="1" error="Must be at least 1 facility. A maximum of 20 facilities can be used in this template. If you have more than 20 facilities involved in the project complete another template for the remaining facilities." sqref="C13">
      <formula1>1</formula1>
      <formula2>20</formula2>
    </dataValidation>
    <dataValidation type="list" allowBlank="1" showInputMessage="1" showErrorMessage="1" sqref="C46:V46">
      <formula1>"Yes I declare that the biomass is an eligible renewable energy source under the Renewable Energy (Electricity) Act 2000,No,Not applicable"</formula1>
    </dataValidation>
    <dataValidation type="list" allowBlank="1" showInputMessage="1" showErrorMessage="1" sqref="C52:V52">
      <formula1>"Chief financial officer (or equivalent) of the person with operational control of the facility,an officer (other than the CFO) of the person with operational control of the facility"</formula1>
    </dataValidation>
    <dataValidation type="list" allowBlank="1" showInputMessage="1" showErrorMessage="1" sqref="C48:V48">
      <formula1>"Yes,No,Unsure"</formula1>
    </dataValidation>
    <dataValidation type="whole" allowBlank="1" showInputMessage="1" showErrorMessage="1" error="Muist have at least 1 production variable in both the baseline and crediting period" sqref="C39:V39">
      <formula1>1</formula1>
      <formula2>15</formula2>
    </dataValidation>
    <dataValidation type="textLength" operator="lessThanOrEqual" allowBlank="1" showInputMessage="1" showErrorMessage="1" sqref="C31:V31 C33:V33 C35:V35 C36:V36 C37:V37 C49:V49">
      <formula1>1000</formula1>
    </dataValidation>
    <dataValidation type="decimal" operator="lessThanOrEqual" allowBlank="1" showInputMessage="1" showErrorMessage="1" error="Input the latitude to 3 decimal places. Input a negative value to represent south. e.g. for 35.307 S input -35.307. " sqref="C23:V23">
      <formula1>-3</formula1>
    </dataValidation>
    <dataValidation type="decimal" operator="greaterThanOrEqual" allowBlank="1" showInputMessage="1" showErrorMessage="1" error="Input the longitude to 3 decimal places. E.g. 149.124 " sqref="C24:V24">
      <formula1>-3</formula1>
    </dataValidation>
  </dataValidations>
  <hyperlinks>
    <hyperlink ref="B27" r:id="rId1" location="_Toc428189988"/>
    <hyperlink ref="B28" r:id="rId2"/>
    <hyperlink ref="B29" r:id="rId3"/>
    <hyperlink ref="A4" r:id="rId4" display="Available on ComLaw"/>
    <hyperlink ref="G9" r:id="rId5"/>
  </hyperlinks>
  <pageMargins left="0.70866141732283472" right="0.70866141732283472" top="0.74803149606299213" bottom="0.74803149606299213" header="0.31496062992125984" footer="0.31496062992125984"/>
  <pageSetup paperSize="8" scale="53" fitToWidth="0" orientation="portrait" r:id="rId6"/>
  <headerFooter>
    <oddHeader>&amp;RFacility and project details - &amp;F</oddHeader>
    <oddFooter>Page &amp;P of &amp;N</oddFooter>
  </headerFooter>
  <ignoredErrors>
    <ignoredError sqref="C26:V26" unlockedFormula="1"/>
  </ignoredError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2:Q19"/>
  <sheetViews>
    <sheetView showGridLines="0" workbookViewId="0">
      <selection activeCell="U19" sqref="U19"/>
    </sheetView>
  </sheetViews>
  <sheetFormatPr defaultRowHeight="15" x14ac:dyDescent="0.25"/>
  <sheetData>
    <row r="12" spans="2:5" ht="23.25" x14ac:dyDescent="0.35">
      <c r="B12" s="7" t="s">
        <v>306</v>
      </c>
      <c r="C12" s="1"/>
      <c r="D12" s="2"/>
      <c r="E12" s="2"/>
    </row>
    <row r="13" spans="2:5" ht="21" x14ac:dyDescent="0.35">
      <c r="B13" s="3" t="s">
        <v>300</v>
      </c>
      <c r="C13" s="1"/>
      <c r="D13" s="2"/>
      <c r="E13" s="2"/>
    </row>
    <row r="14" spans="2:5" ht="21" x14ac:dyDescent="0.35">
      <c r="B14" s="4" t="s">
        <v>301</v>
      </c>
      <c r="C14" s="1"/>
      <c r="D14" s="2"/>
      <c r="E14" s="2"/>
    </row>
    <row r="15" spans="2:5" ht="21" x14ac:dyDescent="0.35">
      <c r="B15" s="4" t="s">
        <v>302</v>
      </c>
      <c r="C15" s="1"/>
      <c r="D15" s="2"/>
      <c r="E15" s="2"/>
    </row>
    <row r="16" spans="2:5" ht="21" x14ac:dyDescent="0.35">
      <c r="B16" s="4" t="s">
        <v>303</v>
      </c>
      <c r="C16" s="1"/>
      <c r="D16" s="2"/>
      <c r="E16" s="2"/>
    </row>
    <row r="17" spans="2:17" ht="21" x14ac:dyDescent="0.35">
      <c r="B17" s="4" t="s">
        <v>304</v>
      </c>
      <c r="C17" s="1"/>
      <c r="D17" s="2"/>
      <c r="E17" s="2"/>
    </row>
    <row r="18" spans="2:17" ht="42" customHeight="1" x14ac:dyDescent="0.25">
      <c r="B18" s="52" t="s">
        <v>347</v>
      </c>
      <c r="C18" s="52"/>
      <c r="D18" s="52"/>
      <c r="E18" s="52"/>
      <c r="F18" s="52"/>
      <c r="G18" s="52"/>
      <c r="H18" s="52"/>
      <c r="I18" s="52"/>
      <c r="J18" s="52"/>
      <c r="K18" s="52"/>
      <c r="L18" s="52"/>
      <c r="M18" s="52"/>
      <c r="N18" s="52"/>
      <c r="O18" s="52"/>
      <c r="P18" s="52"/>
      <c r="Q18" s="52"/>
    </row>
    <row r="19" spans="2:17" ht="21" x14ac:dyDescent="0.35">
      <c r="B19" s="4"/>
      <c r="C19" s="1"/>
      <c r="D19" s="2"/>
      <c r="E19" s="2"/>
    </row>
  </sheetData>
  <mergeCells count="1">
    <mergeCell ref="B18:Q18"/>
  </mergeCells>
  <pageMargins left="0.7" right="0.7" top="0.75" bottom="0.75" header="0.3" footer="0.3"/>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zoomScaleNormal="100" workbookViewId="0">
      <selection activeCell="F15" sqref="F15"/>
    </sheetView>
  </sheetViews>
  <sheetFormatPr defaultRowHeight="15" x14ac:dyDescent="0.25"/>
  <cols>
    <col min="1" max="1" width="20.28515625" style="8" customWidth="1"/>
    <col min="2" max="2" width="32.42578125" style="8" customWidth="1"/>
    <col min="3" max="3" width="27.5703125" style="8" bestFit="1" customWidth="1"/>
    <col min="4" max="16384" width="9.140625" style="8"/>
  </cols>
  <sheetData>
    <row r="1" spans="1:3" x14ac:dyDescent="0.25">
      <c r="A1" s="32" t="s">
        <v>286</v>
      </c>
      <c r="B1" s="32" t="s">
        <v>275</v>
      </c>
      <c r="C1" s="32" t="s">
        <v>276</v>
      </c>
    </row>
    <row r="2" spans="1:3" ht="30" x14ac:dyDescent="0.25">
      <c r="A2" s="33" t="s">
        <v>287</v>
      </c>
      <c r="B2" s="34" t="s">
        <v>294</v>
      </c>
      <c r="C2" s="13" t="s">
        <v>262</v>
      </c>
    </row>
    <row r="3" spans="1:3" ht="30" x14ac:dyDescent="0.25">
      <c r="A3" s="33" t="s">
        <v>264</v>
      </c>
      <c r="B3" s="34" t="s">
        <v>265</v>
      </c>
      <c r="C3" s="13" t="s">
        <v>263</v>
      </c>
    </row>
    <row r="4" spans="1:3" ht="30" x14ac:dyDescent="0.25">
      <c r="A4" s="33" t="s">
        <v>266</v>
      </c>
      <c r="B4" s="34" t="s">
        <v>267</v>
      </c>
      <c r="C4" s="13" t="s">
        <v>268</v>
      </c>
    </row>
    <row r="5" spans="1:3" ht="60" x14ac:dyDescent="0.25">
      <c r="A5" s="33" t="s">
        <v>269</v>
      </c>
      <c r="B5" s="34" t="s">
        <v>270</v>
      </c>
      <c r="C5" s="34" t="s">
        <v>333</v>
      </c>
    </row>
    <row r="6" spans="1:3" ht="30" x14ac:dyDescent="0.25">
      <c r="A6" s="33" t="s">
        <v>272</v>
      </c>
      <c r="B6" s="34" t="s">
        <v>273</v>
      </c>
      <c r="C6" s="34" t="s">
        <v>334</v>
      </c>
    </row>
    <row r="9" spans="1:3" x14ac:dyDescent="0.25">
      <c r="A9" s="31" t="s">
        <v>1</v>
      </c>
      <c r="B9" s="31" t="s">
        <v>0</v>
      </c>
      <c r="C9" s="31" t="s">
        <v>277</v>
      </c>
    </row>
    <row r="10" spans="1:3" x14ac:dyDescent="0.25">
      <c r="A10" s="8" t="s">
        <v>2</v>
      </c>
      <c r="B10" s="8" t="s">
        <v>3</v>
      </c>
      <c r="C10" s="8" t="s">
        <v>278</v>
      </c>
    </row>
    <row r="11" spans="1:3" x14ac:dyDescent="0.25">
      <c r="A11" s="8" t="s">
        <v>4</v>
      </c>
      <c r="B11" s="8" t="s">
        <v>5</v>
      </c>
      <c r="C11" s="8" t="s">
        <v>279</v>
      </c>
    </row>
    <row r="12" spans="1:3" x14ac:dyDescent="0.25">
      <c r="A12" s="8" t="s">
        <v>6</v>
      </c>
      <c r="B12" s="8" t="s">
        <v>7</v>
      </c>
      <c r="C12" s="8" t="s">
        <v>280</v>
      </c>
    </row>
    <row r="13" spans="1:3" x14ac:dyDescent="0.25">
      <c r="A13" s="8" t="s">
        <v>8</v>
      </c>
      <c r="B13" s="8" t="s">
        <v>9</v>
      </c>
      <c r="C13" s="8" t="s">
        <v>281</v>
      </c>
    </row>
    <row r="14" spans="1:3" x14ac:dyDescent="0.25">
      <c r="A14" s="8" t="s">
        <v>10</v>
      </c>
      <c r="B14" s="8" t="s">
        <v>11</v>
      </c>
      <c r="C14" s="8" t="s">
        <v>282</v>
      </c>
    </row>
    <row r="15" spans="1:3" x14ac:dyDescent="0.25">
      <c r="A15" s="8" t="s">
        <v>12</v>
      </c>
      <c r="B15" s="8" t="s">
        <v>13</v>
      </c>
      <c r="C15" s="8" t="s">
        <v>283</v>
      </c>
    </row>
    <row r="16" spans="1:3" x14ac:dyDescent="0.25">
      <c r="A16" s="8" t="s">
        <v>14</v>
      </c>
      <c r="B16" s="8" t="s">
        <v>15</v>
      </c>
      <c r="C16" s="8" t="s">
        <v>284</v>
      </c>
    </row>
    <row r="17" spans="1:3" x14ac:dyDescent="0.25">
      <c r="A17" s="8" t="s">
        <v>16</v>
      </c>
      <c r="B17" s="8" t="s">
        <v>17</v>
      </c>
      <c r="C17" s="8" t="s">
        <v>285</v>
      </c>
    </row>
    <row r="18" spans="1:3" x14ac:dyDescent="0.25">
      <c r="A18" s="8" t="s">
        <v>18</v>
      </c>
      <c r="B18" s="8" t="s">
        <v>19</v>
      </c>
    </row>
    <row r="19" spans="1:3" x14ac:dyDescent="0.25">
      <c r="A19" s="8" t="s">
        <v>20</v>
      </c>
      <c r="B19" s="8" t="s">
        <v>21</v>
      </c>
    </row>
    <row r="20" spans="1:3" x14ac:dyDescent="0.25">
      <c r="A20" s="8" t="s">
        <v>22</v>
      </c>
      <c r="B20" s="8" t="s">
        <v>23</v>
      </c>
    </row>
    <row r="21" spans="1:3" x14ac:dyDescent="0.25">
      <c r="A21" s="8" t="s">
        <v>24</v>
      </c>
      <c r="B21" s="8" t="s">
        <v>25</v>
      </c>
    </row>
    <row r="22" spans="1:3" x14ac:dyDescent="0.25">
      <c r="A22" s="8" t="s">
        <v>26</v>
      </c>
      <c r="B22" s="8" t="s">
        <v>27</v>
      </c>
    </row>
    <row r="23" spans="1:3" x14ac:dyDescent="0.25">
      <c r="A23" s="8" t="s">
        <v>28</v>
      </c>
      <c r="B23" s="8" t="s">
        <v>29</v>
      </c>
    </row>
    <row r="24" spans="1:3" x14ac:dyDescent="0.25">
      <c r="A24" s="8" t="s">
        <v>30</v>
      </c>
      <c r="B24" s="8" t="s">
        <v>31</v>
      </c>
    </row>
    <row r="25" spans="1:3" x14ac:dyDescent="0.25">
      <c r="A25" s="8" t="s">
        <v>32</v>
      </c>
      <c r="B25" s="8" t="s">
        <v>33</v>
      </c>
    </row>
    <row r="26" spans="1:3" x14ac:dyDescent="0.25">
      <c r="A26" s="8" t="s">
        <v>34</v>
      </c>
      <c r="B26" s="8" t="s">
        <v>35</v>
      </c>
    </row>
    <row r="27" spans="1:3" x14ac:dyDescent="0.25">
      <c r="A27" s="8" t="s">
        <v>36</v>
      </c>
      <c r="B27" s="8" t="s">
        <v>37</v>
      </c>
    </row>
    <row r="28" spans="1:3" x14ac:dyDescent="0.25">
      <c r="A28" s="8" t="s">
        <v>38</v>
      </c>
      <c r="B28" s="8" t="s">
        <v>39</v>
      </c>
    </row>
    <row r="29" spans="1:3" x14ac:dyDescent="0.25">
      <c r="A29" s="8" t="s">
        <v>40</v>
      </c>
      <c r="B29" s="8" t="s">
        <v>41</v>
      </c>
    </row>
    <row r="30" spans="1:3" x14ac:dyDescent="0.25">
      <c r="A30" s="8" t="s">
        <v>42</v>
      </c>
      <c r="B30" s="8" t="s">
        <v>43</v>
      </c>
    </row>
    <row r="31" spans="1:3" x14ac:dyDescent="0.25">
      <c r="A31" s="8" t="s">
        <v>44</v>
      </c>
      <c r="B31" s="8" t="s">
        <v>45</v>
      </c>
    </row>
    <row r="32" spans="1:3" x14ac:dyDescent="0.25">
      <c r="A32" s="8" t="s">
        <v>46</v>
      </c>
      <c r="B32" s="8" t="s">
        <v>47</v>
      </c>
    </row>
    <row r="33" spans="1:2" x14ac:dyDescent="0.25">
      <c r="A33" s="8" t="s">
        <v>48</v>
      </c>
      <c r="B33" s="8" t="s">
        <v>49</v>
      </c>
    </row>
    <row r="34" spans="1:2" x14ac:dyDescent="0.25">
      <c r="A34" s="8" t="s">
        <v>50</v>
      </c>
      <c r="B34" s="8" t="s">
        <v>51</v>
      </c>
    </row>
    <row r="35" spans="1:2" x14ac:dyDescent="0.25">
      <c r="A35" s="8" t="s">
        <v>52</v>
      </c>
      <c r="B35" s="8" t="s">
        <v>53</v>
      </c>
    </row>
    <row r="36" spans="1:2" x14ac:dyDescent="0.25">
      <c r="A36" s="8" t="s">
        <v>54</v>
      </c>
      <c r="B36" s="8" t="s">
        <v>55</v>
      </c>
    </row>
    <row r="37" spans="1:2" x14ac:dyDescent="0.25">
      <c r="A37" s="8" t="s">
        <v>56</v>
      </c>
      <c r="B37" s="8" t="s">
        <v>57</v>
      </c>
    </row>
    <row r="38" spans="1:2" x14ac:dyDescent="0.25">
      <c r="A38" s="8" t="s">
        <v>58</v>
      </c>
      <c r="B38" s="8" t="s">
        <v>59</v>
      </c>
    </row>
    <row r="39" spans="1:2" x14ac:dyDescent="0.25">
      <c r="A39" s="8" t="s">
        <v>60</v>
      </c>
      <c r="B39" s="8" t="s">
        <v>61</v>
      </c>
    </row>
    <row r="40" spans="1:2" x14ac:dyDescent="0.25">
      <c r="A40" s="8" t="s">
        <v>62</v>
      </c>
      <c r="B40" s="8" t="s">
        <v>63</v>
      </c>
    </row>
    <row r="41" spans="1:2" x14ac:dyDescent="0.25">
      <c r="A41" s="8" t="s">
        <v>64</v>
      </c>
      <c r="B41" s="8" t="s">
        <v>65</v>
      </c>
    </row>
    <row r="42" spans="1:2" x14ac:dyDescent="0.25">
      <c r="A42" s="8" t="s">
        <v>66</v>
      </c>
      <c r="B42" s="8" t="s">
        <v>67</v>
      </c>
    </row>
    <row r="43" spans="1:2" x14ac:dyDescent="0.25">
      <c r="A43" s="8" t="s">
        <v>68</v>
      </c>
      <c r="B43" s="8" t="s">
        <v>69</v>
      </c>
    </row>
    <row r="44" spans="1:2" x14ac:dyDescent="0.25">
      <c r="A44" s="8" t="s">
        <v>70</v>
      </c>
      <c r="B44" s="8" t="s">
        <v>71</v>
      </c>
    </row>
    <row r="45" spans="1:2" x14ac:dyDescent="0.25">
      <c r="A45" s="8" t="s">
        <v>72</v>
      </c>
      <c r="B45" s="8" t="s">
        <v>73</v>
      </c>
    </row>
    <row r="46" spans="1:2" x14ac:dyDescent="0.25">
      <c r="A46" s="8" t="s">
        <v>74</v>
      </c>
      <c r="B46" s="8" t="s">
        <v>75</v>
      </c>
    </row>
    <row r="47" spans="1:2" x14ac:dyDescent="0.25">
      <c r="A47" s="8" t="s">
        <v>76</v>
      </c>
      <c r="B47" s="8" t="s">
        <v>77</v>
      </c>
    </row>
    <row r="48" spans="1:2" x14ac:dyDescent="0.25">
      <c r="A48" s="8" t="s">
        <v>78</v>
      </c>
      <c r="B48" s="8" t="s">
        <v>79</v>
      </c>
    </row>
    <row r="49" spans="1:2" x14ac:dyDescent="0.25">
      <c r="A49" s="8" t="s">
        <v>80</v>
      </c>
      <c r="B49" s="8" t="s">
        <v>81</v>
      </c>
    </row>
    <row r="50" spans="1:2" x14ac:dyDescent="0.25">
      <c r="A50" s="8" t="s">
        <v>82</v>
      </c>
      <c r="B50" s="8" t="s">
        <v>83</v>
      </c>
    </row>
    <row r="51" spans="1:2" x14ac:dyDescent="0.25">
      <c r="A51" s="8" t="s">
        <v>84</v>
      </c>
      <c r="B51" s="8" t="s">
        <v>85</v>
      </c>
    </row>
    <row r="52" spans="1:2" x14ac:dyDescent="0.25">
      <c r="A52" s="8" t="s">
        <v>86</v>
      </c>
      <c r="B52" s="8" t="s">
        <v>87</v>
      </c>
    </row>
    <row r="53" spans="1:2" x14ac:dyDescent="0.25">
      <c r="A53" s="8" t="s">
        <v>88</v>
      </c>
      <c r="B53" s="8" t="s">
        <v>89</v>
      </c>
    </row>
    <row r="54" spans="1:2" x14ac:dyDescent="0.25">
      <c r="A54" s="8" t="s">
        <v>90</v>
      </c>
      <c r="B54" s="8" t="s">
        <v>91</v>
      </c>
    </row>
    <row r="55" spans="1:2" x14ac:dyDescent="0.25">
      <c r="A55" s="8" t="s">
        <v>92</v>
      </c>
      <c r="B55" s="8" t="s">
        <v>93</v>
      </c>
    </row>
    <row r="56" spans="1:2" x14ac:dyDescent="0.25">
      <c r="A56" s="8" t="s">
        <v>94</v>
      </c>
      <c r="B56" s="8" t="s">
        <v>95</v>
      </c>
    </row>
    <row r="57" spans="1:2" x14ac:dyDescent="0.25">
      <c r="A57" s="8" t="s">
        <v>96</v>
      </c>
      <c r="B57" s="8" t="s">
        <v>97</v>
      </c>
    </row>
    <row r="58" spans="1:2" x14ac:dyDescent="0.25">
      <c r="A58" s="8" t="s">
        <v>98</v>
      </c>
      <c r="B58" s="8" t="s">
        <v>99</v>
      </c>
    </row>
    <row r="59" spans="1:2" x14ac:dyDescent="0.25">
      <c r="A59" s="8" t="s">
        <v>100</v>
      </c>
      <c r="B59" s="8" t="s">
        <v>101</v>
      </c>
    </row>
    <row r="60" spans="1:2" x14ac:dyDescent="0.25">
      <c r="A60" s="8" t="s">
        <v>102</v>
      </c>
      <c r="B60" s="8" t="s">
        <v>103</v>
      </c>
    </row>
    <row r="61" spans="1:2" x14ac:dyDescent="0.25">
      <c r="A61" s="8" t="s">
        <v>104</v>
      </c>
      <c r="B61" s="8" t="s">
        <v>105</v>
      </c>
    </row>
    <row r="62" spans="1:2" x14ac:dyDescent="0.25">
      <c r="A62" s="8" t="s">
        <v>106</v>
      </c>
      <c r="B62" s="8" t="s">
        <v>107</v>
      </c>
    </row>
    <row r="63" spans="1:2" x14ac:dyDescent="0.25">
      <c r="A63" s="8" t="s">
        <v>108</v>
      </c>
      <c r="B63" s="8" t="s">
        <v>109</v>
      </c>
    </row>
    <row r="64" spans="1:2" x14ac:dyDescent="0.25">
      <c r="A64" s="8" t="s">
        <v>110</v>
      </c>
      <c r="B64" s="8" t="s">
        <v>111</v>
      </c>
    </row>
    <row r="65" spans="1:2" x14ac:dyDescent="0.25">
      <c r="A65" s="8" t="s">
        <v>112</v>
      </c>
      <c r="B65" s="8" t="s">
        <v>113</v>
      </c>
    </row>
    <row r="66" spans="1:2" x14ac:dyDescent="0.25">
      <c r="A66" s="8" t="s">
        <v>114</v>
      </c>
      <c r="B66" s="8" t="s">
        <v>115</v>
      </c>
    </row>
    <row r="67" spans="1:2" x14ac:dyDescent="0.25">
      <c r="A67" s="8" t="s">
        <v>116</v>
      </c>
      <c r="B67" s="8" t="s">
        <v>117</v>
      </c>
    </row>
    <row r="68" spans="1:2" x14ac:dyDescent="0.25">
      <c r="A68" s="8" t="s">
        <v>118</v>
      </c>
      <c r="B68" s="8" t="s">
        <v>119</v>
      </c>
    </row>
    <row r="69" spans="1:2" x14ac:dyDescent="0.25">
      <c r="A69" s="8" t="s">
        <v>120</v>
      </c>
      <c r="B69" s="8" t="s">
        <v>121</v>
      </c>
    </row>
    <row r="70" spans="1:2" x14ac:dyDescent="0.25">
      <c r="A70" s="8" t="s">
        <v>122</v>
      </c>
      <c r="B70" s="8" t="s">
        <v>123</v>
      </c>
    </row>
    <row r="71" spans="1:2" x14ac:dyDescent="0.25">
      <c r="A71" s="8" t="s">
        <v>124</v>
      </c>
      <c r="B71" s="8" t="s">
        <v>125</v>
      </c>
    </row>
    <row r="72" spans="1:2" x14ac:dyDescent="0.25">
      <c r="A72" s="8" t="s">
        <v>126</v>
      </c>
      <c r="B72" s="8" t="s">
        <v>127</v>
      </c>
    </row>
    <row r="73" spans="1:2" x14ac:dyDescent="0.25">
      <c r="A73" s="8" t="s">
        <v>128</v>
      </c>
      <c r="B73" s="8" t="s">
        <v>129</v>
      </c>
    </row>
    <row r="74" spans="1:2" x14ac:dyDescent="0.25">
      <c r="A74" s="8" t="s">
        <v>130</v>
      </c>
      <c r="B74" s="8" t="s">
        <v>131</v>
      </c>
    </row>
    <row r="75" spans="1:2" x14ac:dyDescent="0.25">
      <c r="A75" s="8" t="s">
        <v>132</v>
      </c>
      <c r="B75" s="8" t="s">
        <v>133</v>
      </c>
    </row>
    <row r="76" spans="1:2" x14ac:dyDescent="0.25">
      <c r="A76" s="8" t="s">
        <v>134</v>
      </c>
      <c r="B76" s="8" t="s">
        <v>135</v>
      </c>
    </row>
    <row r="77" spans="1:2" x14ac:dyDescent="0.25">
      <c r="A77" s="8" t="s">
        <v>136</v>
      </c>
      <c r="B77" s="8" t="s">
        <v>137</v>
      </c>
    </row>
    <row r="78" spans="1:2" x14ac:dyDescent="0.25">
      <c r="A78" s="8" t="s">
        <v>138</v>
      </c>
      <c r="B78" s="8" t="s">
        <v>139</v>
      </c>
    </row>
    <row r="79" spans="1:2" x14ac:dyDescent="0.25">
      <c r="A79" s="8" t="s">
        <v>140</v>
      </c>
      <c r="B79" s="8" t="s">
        <v>141</v>
      </c>
    </row>
    <row r="80" spans="1:2" x14ac:dyDescent="0.25">
      <c r="A80" s="8" t="s">
        <v>142</v>
      </c>
      <c r="B80" s="8" t="s">
        <v>143</v>
      </c>
    </row>
    <row r="81" spans="1:2" x14ac:dyDescent="0.25">
      <c r="A81" s="8" t="s">
        <v>144</v>
      </c>
      <c r="B81" s="8" t="s">
        <v>145</v>
      </c>
    </row>
    <row r="82" spans="1:2" x14ac:dyDescent="0.25">
      <c r="A82" s="8" t="s">
        <v>146</v>
      </c>
      <c r="B82" s="8" t="s">
        <v>147</v>
      </c>
    </row>
    <row r="83" spans="1:2" x14ac:dyDescent="0.25">
      <c r="A83" s="8" t="s">
        <v>148</v>
      </c>
      <c r="B83" s="8" t="s">
        <v>149</v>
      </c>
    </row>
    <row r="84" spans="1:2" x14ac:dyDescent="0.25">
      <c r="A84" s="8" t="s">
        <v>150</v>
      </c>
      <c r="B84" s="8" t="s">
        <v>151</v>
      </c>
    </row>
    <row r="85" spans="1:2" x14ac:dyDescent="0.25">
      <c r="A85" s="8" t="s">
        <v>152</v>
      </c>
      <c r="B85" s="8" t="s">
        <v>153</v>
      </c>
    </row>
    <row r="86" spans="1:2" x14ac:dyDescent="0.25">
      <c r="A86" s="8" t="s">
        <v>154</v>
      </c>
      <c r="B86" s="8" t="s">
        <v>155</v>
      </c>
    </row>
    <row r="87" spans="1:2" x14ac:dyDescent="0.25">
      <c r="A87" s="8" t="s">
        <v>156</v>
      </c>
      <c r="B87" s="8" t="s">
        <v>157</v>
      </c>
    </row>
    <row r="88" spans="1:2" x14ac:dyDescent="0.25">
      <c r="A88" s="8" t="s">
        <v>158</v>
      </c>
      <c r="B88" s="8" t="s">
        <v>159</v>
      </c>
    </row>
    <row r="89" spans="1:2" x14ac:dyDescent="0.25">
      <c r="A89" s="8" t="s">
        <v>160</v>
      </c>
      <c r="B89" s="8" t="s">
        <v>161</v>
      </c>
    </row>
    <row r="90" spans="1:2" x14ac:dyDescent="0.25">
      <c r="A90" s="8" t="s">
        <v>162</v>
      </c>
      <c r="B90" s="8" t="s">
        <v>163</v>
      </c>
    </row>
    <row r="91" spans="1:2" x14ac:dyDescent="0.25">
      <c r="A91" s="8" t="s">
        <v>164</v>
      </c>
      <c r="B91" s="8" t="s">
        <v>165</v>
      </c>
    </row>
    <row r="92" spans="1:2" x14ac:dyDescent="0.25">
      <c r="A92" s="8" t="s">
        <v>166</v>
      </c>
      <c r="B92" s="8" t="s">
        <v>167</v>
      </c>
    </row>
    <row r="93" spans="1:2" x14ac:dyDescent="0.25">
      <c r="A93" s="8" t="s">
        <v>168</v>
      </c>
      <c r="B93" s="8" t="s">
        <v>169</v>
      </c>
    </row>
    <row r="94" spans="1:2" x14ac:dyDescent="0.25">
      <c r="A94" s="8" t="s">
        <v>170</v>
      </c>
      <c r="B94" s="8" t="s">
        <v>171</v>
      </c>
    </row>
    <row r="95" spans="1:2" x14ac:dyDescent="0.25">
      <c r="A95" s="8" t="s">
        <v>172</v>
      </c>
      <c r="B95" s="8" t="s">
        <v>173</v>
      </c>
    </row>
    <row r="96" spans="1:2" x14ac:dyDescent="0.25">
      <c r="A96" s="8" t="s">
        <v>174</v>
      </c>
      <c r="B96" s="8" t="s">
        <v>175</v>
      </c>
    </row>
    <row r="97" spans="1:2" x14ac:dyDescent="0.25">
      <c r="A97" s="8" t="s">
        <v>176</v>
      </c>
      <c r="B97" s="8" t="s">
        <v>177</v>
      </c>
    </row>
    <row r="98" spans="1:2" x14ac:dyDescent="0.25">
      <c r="A98" s="8" t="s">
        <v>178</v>
      </c>
      <c r="B98" s="8" t="s">
        <v>179</v>
      </c>
    </row>
    <row r="99" spans="1:2" x14ac:dyDescent="0.25">
      <c r="A99" s="8" t="s">
        <v>180</v>
      </c>
      <c r="B99" s="8" t="s">
        <v>181</v>
      </c>
    </row>
    <row r="100" spans="1:2" x14ac:dyDescent="0.25">
      <c r="A100" s="8" t="s">
        <v>182</v>
      </c>
      <c r="B100" s="8" t="s">
        <v>183</v>
      </c>
    </row>
    <row r="101" spans="1:2" x14ac:dyDescent="0.25">
      <c r="A101" s="8" t="s">
        <v>184</v>
      </c>
      <c r="B101" s="8" t="s">
        <v>185</v>
      </c>
    </row>
    <row r="102" spans="1:2" x14ac:dyDescent="0.25">
      <c r="A102" s="8" t="s">
        <v>186</v>
      </c>
      <c r="B102" s="8" t="s">
        <v>187</v>
      </c>
    </row>
    <row r="103" spans="1:2" x14ac:dyDescent="0.25">
      <c r="A103" s="8" t="s">
        <v>188</v>
      </c>
      <c r="B103" s="8" t="s">
        <v>189</v>
      </c>
    </row>
    <row r="104" spans="1:2" x14ac:dyDescent="0.25">
      <c r="A104" s="8" t="s">
        <v>190</v>
      </c>
      <c r="B104" s="8" t="s">
        <v>191</v>
      </c>
    </row>
    <row r="105" spans="1:2" x14ac:dyDescent="0.25">
      <c r="A105" s="8" t="s">
        <v>192</v>
      </c>
      <c r="B105" s="8" t="s">
        <v>193</v>
      </c>
    </row>
    <row r="106" spans="1:2" x14ac:dyDescent="0.25">
      <c r="A106" s="8" t="s">
        <v>194</v>
      </c>
      <c r="B106" s="8" t="s">
        <v>195</v>
      </c>
    </row>
    <row r="107" spans="1:2" x14ac:dyDescent="0.25">
      <c r="A107" s="8" t="s">
        <v>196</v>
      </c>
      <c r="B107" s="8" t="s">
        <v>197</v>
      </c>
    </row>
    <row r="108" spans="1:2" x14ac:dyDescent="0.25">
      <c r="A108" s="8" t="s">
        <v>198</v>
      </c>
      <c r="B108" s="8" t="s">
        <v>199</v>
      </c>
    </row>
    <row r="109" spans="1:2" x14ac:dyDescent="0.25">
      <c r="A109" s="8" t="s">
        <v>200</v>
      </c>
      <c r="B109" s="8" t="s">
        <v>201</v>
      </c>
    </row>
    <row r="110" spans="1:2" x14ac:dyDescent="0.25">
      <c r="A110" s="8" t="s">
        <v>202</v>
      </c>
      <c r="B110" s="8" t="s">
        <v>203</v>
      </c>
    </row>
    <row r="111" spans="1:2" x14ac:dyDescent="0.25">
      <c r="A111" s="8" t="s">
        <v>204</v>
      </c>
      <c r="B111" s="8" t="s">
        <v>205</v>
      </c>
    </row>
    <row r="112" spans="1:2" x14ac:dyDescent="0.25">
      <c r="A112" s="8" t="s">
        <v>206</v>
      </c>
      <c r="B112" s="8" t="s">
        <v>207</v>
      </c>
    </row>
    <row r="113" spans="1:2" x14ac:dyDescent="0.25">
      <c r="A113" s="8" t="s">
        <v>208</v>
      </c>
      <c r="B113" s="8" t="s">
        <v>209</v>
      </c>
    </row>
    <row r="114" spans="1:2" x14ac:dyDescent="0.25">
      <c r="A114" s="8" t="s">
        <v>210</v>
      </c>
      <c r="B114" s="8" t="s">
        <v>211</v>
      </c>
    </row>
    <row r="115" spans="1:2" x14ac:dyDescent="0.25">
      <c r="A115" s="8" t="s">
        <v>212</v>
      </c>
      <c r="B115" s="8" t="s">
        <v>213</v>
      </c>
    </row>
    <row r="116" spans="1:2" x14ac:dyDescent="0.25">
      <c r="A116" s="8" t="s">
        <v>214</v>
      </c>
      <c r="B116" s="8" t="s">
        <v>215</v>
      </c>
    </row>
    <row r="117" spans="1:2" x14ac:dyDescent="0.25">
      <c r="A117" s="8" t="s">
        <v>216</v>
      </c>
      <c r="B117" s="8" t="s">
        <v>217</v>
      </c>
    </row>
    <row r="118" spans="1:2" x14ac:dyDescent="0.25">
      <c r="A118" s="8" t="s">
        <v>218</v>
      </c>
      <c r="B118" s="8" t="s">
        <v>219</v>
      </c>
    </row>
    <row r="119" spans="1:2" x14ac:dyDescent="0.25">
      <c r="A119" s="8" t="s">
        <v>220</v>
      </c>
      <c r="B119" s="8" t="s">
        <v>221</v>
      </c>
    </row>
    <row r="120" spans="1:2" x14ac:dyDescent="0.25">
      <c r="A120" s="8" t="s">
        <v>222</v>
      </c>
      <c r="B120" s="8" t="s">
        <v>223</v>
      </c>
    </row>
    <row r="121" spans="1:2" x14ac:dyDescent="0.25">
      <c r="A121" s="8" t="s">
        <v>224</v>
      </c>
      <c r="B121" s="8" t="s">
        <v>225</v>
      </c>
    </row>
    <row r="122" spans="1:2" x14ac:dyDescent="0.25">
      <c r="A122" s="8" t="s">
        <v>226</v>
      </c>
      <c r="B122" s="8" t="s">
        <v>227</v>
      </c>
    </row>
    <row r="123" spans="1:2" x14ac:dyDescent="0.25">
      <c r="A123" s="8" t="s">
        <v>228</v>
      </c>
      <c r="B123" s="8" t="s">
        <v>229</v>
      </c>
    </row>
    <row r="124" spans="1:2" x14ac:dyDescent="0.25">
      <c r="A124" s="8" t="s">
        <v>230</v>
      </c>
      <c r="B124" s="8" t="s">
        <v>231</v>
      </c>
    </row>
    <row r="125" spans="1:2" x14ac:dyDescent="0.25">
      <c r="A125" s="8" t="s">
        <v>232</v>
      </c>
      <c r="B125" s="8" t="s">
        <v>233</v>
      </c>
    </row>
    <row r="126" spans="1:2" x14ac:dyDescent="0.25">
      <c r="A126" s="8" t="s">
        <v>234</v>
      </c>
      <c r="B126" s="8" t="s">
        <v>235</v>
      </c>
    </row>
    <row r="127" spans="1:2" x14ac:dyDescent="0.25">
      <c r="A127" s="8" t="s">
        <v>236</v>
      </c>
      <c r="B127" s="8" t="s">
        <v>237</v>
      </c>
    </row>
    <row r="128" spans="1:2" x14ac:dyDescent="0.25">
      <c r="A128" s="8" t="s">
        <v>238</v>
      </c>
      <c r="B128" s="8" t="s">
        <v>239</v>
      </c>
    </row>
    <row r="129" spans="1:2" x14ac:dyDescent="0.25">
      <c r="A129" s="8" t="s">
        <v>240</v>
      </c>
      <c r="B129" s="8" t="s">
        <v>241</v>
      </c>
    </row>
    <row r="130" spans="1:2" x14ac:dyDescent="0.25">
      <c r="A130" s="8" t="s">
        <v>242</v>
      </c>
      <c r="B130" s="8" t="s">
        <v>243</v>
      </c>
    </row>
    <row r="131" spans="1:2" x14ac:dyDescent="0.25">
      <c r="A131" s="8" t="s">
        <v>244</v>
      </c>
      <c r="B131" s="8" t="s">
        <v>245</v>
      </c>
    </row>
    <row r="132" spans="1:2" x14ac:dyDescent="0.25">
      <c r="A132" s="8" t="s">
        <v>246</v>
      </c>
      <c r="B132" s="8" t="s">
        <v>247</v>
      </c>
    </row>
    <row r="133" spans="1:2" x14ac:dyDescent="0.25">
      <c r="A133" s="8" t="s">
        <v>248</v>
      </c>
      <c r="B133" s="8" t="s">
        <v>249</v>
      </c>
    </row>
    <row r="134" spans="1:2" x14ac:dyDescent="0.25">
      <c r="A134" s="8" t="s">
        <v>250</v>
      </c>
      <c r="B134" s="8" t="s">
        <v>251</v>
      </c>
    </row>
    <row r="135" spans="1:2" x14ac:dyDescent="0.25">
      <c r="A135" s="8" t="s">
        <v>252</v>
      </c>
      <c r="B135" s="8" t="s">
        <v>253</v>
      </c>
    </row>
    <row r="136" spans="1:2" x14ac:dyDescent="0.25">
      <c r="A136" s="8" t="s">
        <v>254</v>
      </c>
      <c r="B136" s="8" t="s">
        <v>255</v>
      </c>
    </row>
    <row r="137" spans="1:2" x14ac:dyDescent="0.25">
      <c r="A137" s="8" t="s">
        <v>256</v>
      </c>
      <c r="B137" s="8" t="s">
        <v>257</v>
      </c>
    </row>
    <row r="138" spans="1:2" x14ac:dyDescent="0.25">
      <c r="A138" s="8" t="s">
        <v>258</v>
      </c>
      <c r="B138" s="8" t="s">
        <v>259</v>
      </c>
    </row>
    <row r="139" spans="1:2" x14ac:dyDescent="0.25">
      <c r="A139" s="8" t="s">
        <v>260</v>
      </c>
      <c r="B139" s="8" t="s">
        <v>261</v>
      </c>
    </row>
  </sheetData>
  <sheetProtection selectLockedCells="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9" ma:contentTypeDescription="Create a new document." ma:contentTypeScope="" ma:versionID="ffb3934923690fad9da4c9bcc106c7cb">
  <xsd:schema xmlns:xsd="http://www.w3.org/2001/XMLSchema" xmlns:xs="http://www.w3.org/2001/XMLSchema" xmlns:p="http://schemas.microsoft.com/office/2006/metadata/properties" xmlns:ns1="http://schemas.microsoft.com/sharepoint/v3" xmlns:ns2="32e2fb52-454c-4a55-9e7f-b565c4403fdc" targetNamespace="http://schemas.microsoft.com/office/2006/metadata/properties" ma:root="true" ma:fieldsID="beb74a5a57427645cf1aec0feaa913c1" ns1:_="" ns2:_="">
    <xsd:import namespace="http://schemas.microsoft.com/sharepoint/v3"/>
    <xsd:import namespace="32e2fb52-454c-4a55-9e7f-b565c4403fdc"/>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WM2464</CERContentPublishingTaskJobNumber>
    <Date_x0020_Submitted xmlns="32e2fb52-454c-4a55-9e7f-b565c4403fdc">2015-12-16T13:00:00+00:00</Date_x0020_Submitted>
    <CER_x0020_Content_x0020_Approval_x0020_Workflow_x0020_Comments xmlns="32e2fb52-454c-4a55-9e7f-b565c4403fdc" xsi:nil="true"/>
    <Submitted_x0020_By xmlns="32e2fb52-454c-4a55-9e7f-b565c4403fdc">
      <UserInfo>
        <DisplayName/>
        <AccountId xsi:nil="true"/>
        <AccountType/>
      </UserInfo>
    </Submitted_x0020_By>
    <PublishingExpirationDate xmlns="http://schemas.microsoft.com/sharepoint/v3" xsi:nil="true"/>
    <CommonTopic xmlns="32e2fb52-454c-4a55-9e7f-b565c4403fdc">
      <Value>Emissions Reduction Fund</Value>
    </CommonTopic>
    <Requires_x0020_Higher_x0020_Approval xmlns="32e2fb52-454c-4a55-9e7f-b565c4403fdc">false</Requires_x0020_Higher_x0020_Approval>
    <PublishingStartDate xmlns="http://schemas.microsoft.com/sharepoint/v3" xsi:nil="true"/>
    <Type_x0020_of_x0020_document xmlns="32e2fb52-454c-4a55-9e7f-b565c4403fdc">general</Type_x0020_of_x0020_document>
  </documentManagement>
</p:properties>
</file>

<file path=customXml/itemProps1.xml><?xml version="1.0" encoding="utf-8"?>
<ds:datastoreItem xmlns:ds="http://schemas.openxmlformats.org/officeDocument/2006/customXml" ds:itemID="{594FA9FA-395A-4021-9097-1709F9A14631}"/>
</file>

<file path=customXml/itemProps2.xml><?xml version="1.0" encoding="utf-8"?>
<ds:datastoreItem xmlns:ds="http://schemas.openxmlformats.org/officeDocument/2006/customXml" ds:itemID="{F6E761E1-0FBE-4687-8AE3-44DA5B451C0E}"/>
</file>

<file path=customXml/itemProps3.xml><?xml version="1.0" encoding="utf-8"?>
<ds:datastoreItem xmlns:ds="http://schemas.openxmlformats.org/officeDocument/2006/customXml" ds:itemID="{076AA5BA-F269-4773-9078-03E4287C829E}"/>
</file>

<file path=customXml/itemProps4.xml><?xml version="1.0" encoding="utf-8"?>
<ds:datastoreItem xmlns:ds="http://schemas.openxmlformats.org/officeDocument/2006/customXml" ds:itemID="{740DADB4-0F75-45DE-B3A9-C292D6577F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23</vt:i4>
      </vt:variant>
    </vt:vector>
  </HeadingPairs>
  <TitlesOfParts>
    <vt:vector size="27" baseType="lpstr">
      <vt:lpstr>Important information</vt:lpstr>
      <vt:lpstr>Facility and project details</vt:lpstr>
      <vt:lpstr>How to submit this workbook</vt:lpstr>
      <vt:lpstr>Location guidance</vt:lpstr>
      <vt:lpstr>Facility1_URL</vt:lpstr>
      <vt:lpstr>Facility10_URL</vt:lpstr>
      <vt:lpstr>Facility11_URL</vt:lpstr>
      <vt:lpstr>Facility12_URL</vt:lpstr>
      <vt:lpstr>Facility13_URL</vt:lpstr>
      <vt:lpstr>Facility14_URL</vt:lpstr>
      <vt:lpstr>Facility15_URL</vt:lpstr>
      <vt:lpstr>Facility16_URL</vt:lpstr>
      <vt:lpstr>Facility17_URL</vt:lpstr>
      <vt:lpstr>Facility18_URL</vt:lpstr>
      <vt:lpstr>Facility19_URL</vt:lpstr>
      <vt:lpstr>Facility2_URL</vt:lpstr>
      <vt:lpstr>Facility20_URL</vt:lpstr>
      <vt:lpstr>Facility3_URL</vt:lpstr>
      <vt:lpstr>Facility4_URL</vt:lpstr>
      <vt:lpstr>Facility5_URL</vt:lpstr>
      <vt:lpstr>Facility6_URL</vt:lpstr>
      <vt:lpstr>Facility7_URL</vt:lpstr>
      <vt:lpstr>Facility8_URL</vt:lpstr>
      <vt:lpstr>Facility9_URL</vt:lpstr>
      <vt:lpstr>'Important information'!Print_Area</vt:lpstr>
      <vt:lpstr>RoadType</vt:lpstr>
      <vt:lpstr>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Facility and project details template</dc:title>
  <dc:creator/>
  <cp:lastModifiedBy/>
  <dcterms:created xsi:type="dcterms:W3CDTF">2015-07-07T07:09:20Z</dcterms:created>
  <dcterms:modified xsi:type="dcterms:W3CDTF">2015-12-18T03:14:00Z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y fmtid="{D5CDD505-2E9C-101B-9397-08002B2CF9AE}" pid="3" name="DocumentKeywords">
    <vt:lpwstr/>
  </property>
  <property fmtid="{D5CDD505-2E9C-101B-9397-08002B2CF9AE}" pid="4" name="Client">
    <vt:lpwstr/>
  </property>
  <property fmtid="{D5CDD505-2E9C-101B-9397-08002B2CF9AE}" pid="5" name="Agency">
    <vt:lpwstr>3;#CER|50355b21-7a8e-4219-802e-661523e8e7f6</vt:lpwstr>
  </property>
  <property fmtid="{D5CDD505-2E9C-101B-9397-08002B2CF9AE}" pid="6" name="FileKeywords">
    <vt:lpwstr>142;#Guidance|8cb6a0a0-ee88-481f-9c12-0f4b80383655;#123;#Education|f60929e9-6d6b-424c-aae8-27d296ebd8f6;#127;#Client Education and Engagement|67b74c7f-58f9-4745-9f53-999a61605e4e;#124;#Method|046df179-c8fb-4b90-8165-fe2fa7598b41;#83;#Web Content|f8e7b11b-</vt:lpwstr>
  </property>
  <property fmtid="{D5CDD505-2E9C-101B-9397-08002B2CF9AE}" pid="7" name="State">
    <vt:lpwstr/>
  </property>
  <property fmtid="{D5CDD505-2E9C-101B-9397-08002B2CF9AE}" pid="8" name="Scheme">
    <vt:lpwstr>1;#ERF|41e285e3-4dde-400f-aad0-0573ada65508</vt:lpwstr>
  </property>
  <property fmtid="{D5CDD505-2E9C-101B-9397-08002B2CF9AE}" pid="9" name="ERFMethod">
    <vt:lpwstr>268;#Industrial energy efficiency - Facilities|db2765f6-e207-48f0-a42b-92c20fcf425a</vt:lpwstr>
  </property>
  <property fmtid="{D5CDD505-2E9C-101B-9397-08002B2CF9AE}" pid="10" name="ERFDocumentType">
    <vt:lpwstr/>
  </property>
</Properties>
</file>