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A7820341-7631-4979-8B07-30FEB98F1769}" xr6:coauthVersionLast="46" xr6:coauthVersionMax="46" xr10:uidLastSave="{00000000-0000-0000-0000-000000000000}"/>
  <workbookProtection workbookAlgorithmName="SHA-256" workbookHashValue="VZj7gwGBvqzfdFNfKconLMflTrAHfDnGsSo824UdAyw=" workbookSaltValue="7G8wLg4aR7sJHkWP0ucacA==" workbookSpinCount="100000" lockStructure="1"/>
  <bookViews>
    <workbookView xWindow="-108" yWindow="-108" windowWidth="30936" windowHeight="16896" xr2:uid="{4EDBAFC7-A6D3-4BF9-BE5F-4E8D0AA667A3}"/>
  </bookViews>
  <sheets>
    <sheet name="Contents" sheetId="7" r:id="rId1"/>
    <sheet name="Tropical Monsoon" sheetId="2" r:id="rId2"/>
    <sheet name="Tropical humid" sheetId="3" r:id="rId3"/>
    <sheet name="Temperate" sheetId="4" r:id="rId4"/>
    <sheet name="Subtropical" sheetId="6" r:id="rId5"/>
    <sheet name="Arid &amp; Semi arid" sheetId="5" r:id="rId6"/>
    <sheet name="Data" sheetId="1" state="hidden" r:id="rId7"/>
  </sheets>
  <definedNames>
    <definedName name="_Hlk80254954" localSheetId="6">Data!$R$13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 i="2" l="1"/>
  <c r="Z5" i="2"/>
  <c r="AA5" i="2"/>
  <c r="Y8" i="2"/>
  <c r="Z8" i="2"/>
  <c r="AA8" i="2"/>
  <c r="Y9" i="2"/>
  <c r="Z9" i="2"/>
  <c r="AA9" i="2"/>
  <c r="Y10" i="2"/>
  <c r="Z10" i="2"/>
  <c r="AA10" i="2"/>
  <c r="Y11" i="2"/>
  <c r="Z11" i="2"/>
  <c r="AA11" i="2"/>
  <c r="Y12" i="2"/>
  <c r="Z12" i="2"/>
  <c r="AA12" i="2"/>
  <c r="BL4" i="5"/>
  <c r="BL5" i="5"/>
  <c r="BL6" i="5"/>
  <c r="BL7" i="5"/>
  <c r="BL8" i="5"/>
  <c r="BL9" i="5"/>
  <c r="BL10" i="5"/>
  <c r="BL11" i="5"/>
  <c r="BL12" i="5"/>
  <c r="BL13" i="5"/>
  <c r="BL14" i="5"/>
  <c r="BL15" i="5"/>
  <c r="BL16" i="5"/>
  <c r="BL17" i="5"/>
  <c r="BL18" i="5"/>
  <c r="BL19" i="5"/>
  <c r="BL20" i="5"/>
  <c r="BL21" i="5"/>
  <c r="BL22" i="5"/>
  <c r="BL23" i="5"/>
  <c r="BL24" i="5"/>
  <c r="BL25" i="5"/>
  <c r="BL26" i="5"/>
  <c r="BL27" i="5"/>
  <c r="BL28" i="5"/>
  <c r="BL29" i="5"/>
  <c r="BL30" i="5"/>
  <c r="BL31" i="5"/>
  <c r="BL32" i="5"/>
  <c r="BL33" i="5"/>
  <c r="BL34" i="5"/>
  <c r="BL35" i="5"/>
  <c r="BL36" i="5"/>
  <c r="BL37" i="5"/>
  <c r="BL38" i="5"/>
  <c r="BL39" i="5"/>
  <c r="BL40" i="5"/>
  <c r="BL41" i="5"/>
  <c r="BL42" i="5"/>
  <c r="BL43" i="5"/>
  <c r="BL44" i="5"/>
  <c r="BL45" i="5"/>
  <c r="BL46" i="5"/>
  <c r="BL47" i="5"/>
  <c r="BL48" i="5"/>
  <c r="BL49" i="5"/>
  <c r="BL50" i="5"/>
  <c r="BL51" i="5"/>
  <c r="BL52" i="5"/>
  <c r="BL53" i="5"/>
  <c r="BL54" i="5"/>
  <c r="BL55" i="5"/>
  <c r="BL56" i="5"/>
  <c r="BL57" i="5"/>
  <c r="BL58" i="5"/>
  <c r="BL59" i="5"/>
  <c r="BL60" i="5"/>
  <c r="BL61" i="5"/>
  <c r="BL62" i="5"/>
  <c r="BL63" i="5"/>
  <c r="BL64" i="5"/>
  <c r="BL65" i="5"/>
  <c r="BL66" i="5"/>
  <c r="BL67" i="5"/>
  <c r="BL68" i="5"/>
  <c r="BL69" i="5"/>
  <c r="BL70" i="5"/>
  <c r="BL71" i="5"/>
  <c r="BL72" i="5"/>
  <c r="BL73" i="5"/>
  <c r="BL74" i="5"/>
  <c r="BL75" i="5"/>
  <c r="BL76" i="5"/>
  <c r="BL77" i="5"/>
  <c r="BL78" i="5"/>
  <c r="BL79" i="5"/>
  <c r="BL80" i="5"/>
  <c r="BL81" i="5"/>
  <c r="BL82" i="5"/>
  <c r="BL83" i="5"/>
  <c r="BL84" i="5"/>
  <c r="BL85" i="5"/>
  <c r="BL86" i="5"/>
  <c r="BL87" i="5"/>
  <c r="BL88" i="5"/>
  <c r="BL89" i="5"/>
  <c r="BL90" i="5"/>
  <c r="BL91" i="5"/>
  <c r="BL92" i="5"/>
  <c r="BL93" i="5"/>
  <c r="BL94" i="5"/>
  <c r="BL95" i="5"/>
  <c r="BL96" i="5"/>
  <c r="BL97" i="5"/>
  <c r="BL98" i="5"/>
  <c r="BL99" i="5"/>
  <c r="BL100" i="5"/>
  <c r="BL101" i="5"/>
  <c r="BL102" i="5"/>
  <c r="BL3" i="5"/>
  <c r="BJ4" i="5"/>
  <c r="BJ5" i="5"/>
  <c r="BJ6" i="5"/>
  <c r="BJ7" i="5"/>
  <c r="BJ8" i="5"/>
  <c r="BJ9" i="5"/>
  <c r="BJ10" i="5"/>
  <c r="BJ11" i="5"/>
  <c r="BJ12" i="5"/>
  <c r="BJ13" i="5"/>
  <c r="BJ14" i="5"/>
  <c r="BJ15" i="5"/>
  <c r="BJ16" i="5"/>
  <c r="BJ17" i="5"/>
  <c r="BJ18" i="5"/>
  <c r="BJ19" i="5"/>
  <c r="BJ20" i="5"/>
  <c r="BJ21" i="5"/>
  <c r="BJ22" i="5"/>
  <c r="BJ23" i="5"/>
  <c r="BJ24" i="5"/>
  <c r="BJ25" i="5"/>
  <c r="BJ26" i="5"/>
  <c r="BJ27" i="5"/>
  <c r="BJ28" i="5"/>
  <c r="BJ29" i="5"/>
  <c r="BJ30" i="5"/>
  <c r="BJ31" i="5"/>
  <c r="BJ32" i="5"/>
  <c r="BJ33" i="5"/>
  <c r="BJ34" i="5"/>
  <c r="BJ35" i="5"/>
  <c r="BJ36" i="5"/>
  <c r="BJ37" i="5"/>
  <c r="BJ38" i="5"/>
  <c r="BJ39" i="5"/>
  <c r="BJ40" i="5"/>
  <c r="BJ41" i="5"/>
  <c r="BJ42" i="5"/>
  <c r="BJ43" i="5"/>
  <c r="BJ44" i="5"/>
  <c r="BJ45" i="5"/>
  <c r="BJ46" i="5"/>
  <c r="BJ47" i="5"/>
  <c r="BJ48" i="5"/>
  <c r="BJ49" i="5"/>
  <c r="BJ50" i="5"/>
  <c r="BJ51" i="5"/>
  <c r="BJ52" i="5"/>
  <c r="BJ53" i="5"/>
  <c r="BJ54" i="5"/>
  <c r="BJ55" i="5"/>
  <c r="BJ56" i="5"/>
  <c r="BJ57" i="5"/>
  <c r="BJ58" i="5"/>
  <c r="BJ59" i="5"/>
  <c r="BJ60" i="5"/>
  <c r="BJ61" i="5"/>
  <c r="BJ62" i="5"/>
  <c r="BJ63" i="5"/>
  <c r="BJ64" i="5"/>
  <c r="BJ65" i="5"/>
  <c r="BJ66" i="5"/>
  <c r="BJ67" i="5"/>
  <c r="BJ68" i="5"/>
  <c r="BJ69" i="5"/>
  <c r="BJ70" i="5"/>
  <c r="BJ71" i="5"/>
  <c r="BJ72" i="5"/>
  <c r="BJ73" i="5"/>
  <c r="BJ74" i="5"/>
  <c r="BJ75" i="5"/>
  <c r="BJ76" i="5"/>
  <c r="BJ77" i="5"/>
  <c r="BJ78" i="5"/>
  <c r="BJ79" i="5"/>
  <c r="BJ80" i="5"/>
  <c r="BJ81" i="5"/>
  <c r="BJ82" i="5"/>
  <c r="BJ83" i="5"/>
  <c r="BJ84" i="5"/>
  <c r="BJ85" i="5"/>
  <c r="BJ86" i="5"/>
  <c r="BJ87" i="5"/>
  <c r="BJ88" i="5"/>
  <c r="BJ89" i="5"/>
  <c r="BJ90" i="5"/>
  <c r="BJ91" i="5"/>
  <c r="BJ92" i="5"/>
  <c r="BJ93" i="5"/>
  <c r="BJ94" i="5"/>
  <c r="BJ95" i="5"/>
  <c r="BJ96" i="5"/>
  <c r="BJ97" i="5"/>
  <c r="BJ98" i="5"/>
  <c r="BJ99" i="5"/>
  <c r="BJ100" i="5"/>
  <c r="BJ101" i="5"/>
  <c r="BJ102" i="5"/>
  <c r="BJ3" i="5"/>
  <c r="BI4" i="5"/>
  <c r="BI5" i="5"/>
  <c r="BI6" i="5"/>
  <c r="BI7" i="5"/>
  <c r="BI8" i="5"/>
  <c r="BI9" i="5"/>
  <c r="BI10" i="5"/>
  <c r="BI11" i="5"/>
  <c r="BI12" i="5"/>
  <c r="BI13" i="5"/>
  <c r="BI14" i="5"/>
  <c r="BI15" i="5"/>
  <c r="BI16" i="5"/>
  <c r="BI17" i="5"/>
  <c r="BI18" i="5"/>
  <c r="BI19" i="5"/>
  <c r="BI20" i="5"/>
  <c r="BI21" i="5"/>
  <c r="BI22" i="5"/>
  <c r="BI23" i="5"/>
  <c r="BI24" i="5"/>
  <c r="BI25" i="5"/>
  <c r="BI26" i="5"/>
  <c r="BI27" i="5"/>
  <c r="BI28" i="5"/>
  <c r="BI29" i="5"/>
  <c r="BI30" i="5"/>
  <c r="BI31" i="5"/>
  <c r="BI32" i="5"/>
  <c r="BI33" i="5"/>
  <c r="BI34" i="5"/>
  <c r="BI35" i="5"/>
  <c r="BI36" i="5"/>
  <c r="BI37" i="5"/>
  <c r="BI38" i="5"/>
  <c r="BI39" i="5"/>
  <c r="BI40" i="5"/>
  <c r="BI41" i="5"/>
  <c r="BI42" i="5"/>
  <c r="BI43" i="5"/>
  <c r="BI44" i="5"/>
  <c r="BI45" i="5"/>
  <c r="BI46" i="5"/>
  <c r="BI47" i="5"/>
  <c r="BI48" i="5"/>
  <c r="BI49" i="5"/>
  <c r="BI50" i="5"/>
  <c r="BI51" i="5"/>
  <c r="BI52" i="5"/>
  <c r="BI53" i="5"/>
  <c r="BI54" i="5"/>
  <c r="BI55" i="5"/>
  <c r="BI56" i="5"/>
  <c r="BI57" i="5"/>
  <c r="BI58" i="5"/>
  <c r="BI59" i="5"/>
  <c r="BI60" i="5"/>
  <c r="BI61" i="5"/>
  <c r="BI62" i="5"/>
  <c r="BI63" i="5"/>
  <c r="BI64" i="5"/>
  <c r="BI65" i="5"/>
  <c r="BI66" i="5"/>
  <c r="BI67" i="5"/>
  <c r="BI68" i="5"/>
  <c r="BI69" i="5"/>
  <c r="BI70" i="5"/>
  <c r="BI71" i="5"/>
  <c r="BI72" i="5"/>
  <c r="BI73" i="5"/>
  <c r="BI74" i="5"/>
  <c r="BI75" i="5"/>
  <c r="BI76" i="5"/>
  <c r="BI77" i="5"/>
  <c r="BI78" i="5"/>
  <c r="BI79" i="5"/>
  <c r="BI80" i="5"/>
  <c r="BI81" i="5"/>
  <c r="BI82" i="5"/>
  <c r="BI83" i="5"/>
  <c r="BI84" i="5"/>
  <c r="BI85" i="5"/>
  <c r="BI86" i="5"/>
  <c r="BI87" i="5"/>
  <c r="BI88" i="5"/>
  <c r="BI89" i="5"/>
  <c r="BI90" i="5"/>
  <c r="BI91" i="5"/>
  <c r="BI92" i="5"/>
  <c r="BI93" i="5"/>
  <c r="BI94" i="5"/>
  <c r="BI95" i="5"/>
  <c r="BI96" i="5"/>
  <c r="BI97" i="5"/>
  <c r="BI98" i="5"/>
  <c r="BI99" i="5"/>
  <c r="BI100" i="5"/>
  <c r="BI101" i="5"/>
  <c r="BI102" i="5"/>
  <c r="BI3" i="5"/>
  <c r="BC4" i="5"/>
  <c r="BC5" i="5"/>
  <c r="BC6" i="5"/>
  <c r="BC7" i="5"/>
  <c r="BC8" i="5"/>
  <c r="BC9" i="5"/>
  <c r="BC10" i="5"/>
  <c r="BC11" i="5"/>
  <c r="BC12" i="5"/>
  <c r="BC13" i="5"/>
  <c r="BC14" i="5"/>
  <c r="BC15" i="5"/>
  <c r="BC16" i="5"/>
  <c r="BC17" i="5"/>
  <c r="BC18" i="5"/>
  <c r="BC19" i="5"/>
  <c r="BC20" i="5"/>
  <c r="BC21" i="5"/>
  <c r="BC22" i="5"/>
  <c r="BC23" i="5"/>
  <c r="BC24" i="5"/>
  <c r="BC25" i="5"/>
  <c r="BC26" i="5"/>
  <c r="BC27" i="5"/>
  <c r="BC28" i="5"/>
  <c r="BC29" i="5"/>
  <c r="BC30" i="5"/>
  <c r="BC31" i="5"/>
  <c r="BC32" i="5"/>
  <c r="BC33" i="5"/>
  <c r="BC34" i="5"/>
  <c r="BC35" i="5"/>
  <c r="BC36" i="5"/>
  <c r="BC37" i="5"/>
  <c r="BC38" i="5"/>
  <c r="BC39" i="5"/>
  <c r="BC40" i="5"/>
  <c r="BC41" i="5"/>
  <c r="BC42" i="5"/>
  <c r="BC43" i="5"/>
  <c r="BC44" i="5"/>
  <c r="BC45" i="5"/>
  <c r="BC46" i="5"/>
  <c r="BC47" i="5"/>
  <c r="BC48" i="5"/>
  <c r="BC49" i="5"/>
  <c r="BC50" i="5"/>
  <c r="BC51" i="5"/>
  <c r="BC52" i="5"/>
  <c r="BC53" i="5"/>
  <c r="BC54" i="5"/>
  <c r="BC55" i="5"/>
  <c r="BC56" i="5"/>
  <c r="BC57" i="5"/>
  <c r="BC58" i="5"/>
  <c r="BC59" i="5"/>
  <c r="BC60" i="5"/>
  <c r="BC61" i="5"/>
  <c r="BC62" i="5"/>
  <c r="BC63" i="5"/>
  <c r="BC64" i="5"/>
  <c r="BC65" i="5"/>
  <c r="BC66" i="5"/>
  <c r="BC67" i="5"/>
  <c r="BC68" i="5"/>
  <c r="BC69" i="5"/>
  <c r="BC70" i="5"/>
  <c r="BC71" i="5"/>
  <c r="BC72" i="5"/>
  <c r="BC73" i="5"/>
  <c r="BC74" i="5"/>
  <c r="BC75" i="5"/>
  <c r="BC76" i="5"/>
  <c r="BC77" i="5"/>
  <c r="BC78" i="5"/>
  <c r="BC79" i="5"/>
  <c r="BC80" i="5"/>
  <c r="BC81" i="5"/>
  <c r="BC82" i="5"/>
  <c r="BC83" i="5"/>
  <c r="BC84" i="5"/>
  <c r="BC85" i="5"/>
  <c r="BC86" i="5"/>
  <c r="BC87" i="5"/>
  <c r="BC88" i="5"/>
  <c r="BC89" i="5"/>
  <c r="BC90" i="5"/>
  <c r="BC91" i="5"/>
  <c r="BC92" i="5"/>
  <c r="BC93" i="5"/>
  <c r="BC94" i="5"/>
  <c r="BC95" i="5"/>
  <c r="BC96" i="5"/>
  <c r="BC97" i="5"/>
  <c r="BC98" i="5"/>
  <c r="BC99" i="5"/>
  <c r="BC100" i="5"/>
  <c r="BC101" i="5"/>
  <c r="BC102" i="5"/>
  <c r="BC3" i="5"/>
  <c r="BB4" i="5"/>
  <c r="BB5" i="5"/>
  <c r="BB6" i="5"/>
  <c r="BB7" i="5"/>
  <c r="BB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BB66" i="5"/>
  <c r="BB67" i="5"/>
  <c r="BB68" i="5"/>
  <c r="BB69" i="5"/>
  <c r="BB70" i="5"/>
  <c r="BB71" i="5"/>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3" i="5"/>
  <c r="AA5" i="5"/>
  <c r="AA8" i="5"/>
  <c r="AA9" i="5"/>
  <c r="AA10" i="5"/>
  <c r="AA11" i="5"/>
  <c r="AA12" i="5"/>
  <c r="Z5" i="5"/>
  <c r="Z8" i="5"/>
  <c r="Z9" i="5"/>
  <c r="Z10" i="5"/>
  <c r="Z11" i="5"/>
  <c r="Z12" i="5"/>
  <c r="Y5" i="5"/>
  <c r="Y8" i="5"/>
  <c r="Y9" i="5"/>
  <c r="Y10" i="5"/>
  <c r="Y11" i="5"/>
  <c r="Y12" i="5"/>
  <c r="BL4" i="6"/>
  <c r="BL5" i="6"/>
  <c r="BL6" i="6"/>
  <c r="BL7" i="6"/>
  <c r="BL8" i="6"/>
  <c r="BL9" i="6"/>
  <c r="BL10" i="6"/>
  <c r="BL11" i="6"/>
  <c r="BL12" i="6"/>
  <c r="BL13" i="6"/>
  <c r="BL14" i="6"/>
  <c r="BL15" i="6"/>
  <c r="BL16" i="6"/>
  <c r="BL17" i="6"/>
  <c r="BL18" i="6"/>
  <c r="BL19" i="6"/>
  <c r="BL20" i="6"/>
  <c r="BL21" i="6"/>
  <c r="BL22" i="6"/>
  <c r="BL23" i="6"/>
  <c r="BL24" i="6"/>
  <c r="BL25" i="6"/>
  <c r="BL26" i="6"/>
  <c r="BL27" i="6"/>
  <c r="BL28" i="6"/>
  <c r="BL29" i="6"/>
  <c r="BL30" i="6"/>
  <c r="BL31" i="6"/>
  <c r="BL32" i="6"/>
  <c r="BL33" i="6"/>
  <c r="BL34" i="6"/>
  <c r="BL35" i="6"/>
  <c r="BL36" i="6"/>
  <c r="BL37" i="6"/>
  <c r="BL38" i="6"/>
  <c r="BL39" i="6"/>
  <c r="BL40" i="6"/>
  <c r="BL41" i="6"/>
  <c r="BL42" i="6"/>
  <c r="BL43" i="6"/>
  <c r="BL44" i="6"/>
  <c r="BL45" i="6"/>
  <c r="BL46" i="6"/>
  <c r="BL47" i="6"/>
  <c r="BL48" i="6"/>
  <c r="BL49" i="6"/>
  <c r="BL50" i="6"/>
  <c r="BL51" i="6"/>
  <c r="BL52" i="6"/>
  <c r="BL53" i="6"/>
  <c r="BL54" i="6"/>
  <c r="BL55" i="6"/>
  <c r="BL56" i="6"/>
  <c r="BL57" i="6"/>
  <c r="BL58" i="6"/>
  <c r="BL59" i="6"/>
  <c r="BL60" i="6"/>
  <c r="BL61" i="6"/>
  <c r="BL62" i="6"/>
  <c r="BL63" i="6"/>
  <c r="BL64" i="6"/>
  <c r="BL65" i="6"/>
  <c r="BL66" i="6"/>
  <c r="BL67" i="6"/>
  <c r="BL68" i="6"/>
  <c r="BL69" i="6"/>
  <c r="BL70" i="6"/>
  <c r="BL71" i="6"/>
  <c r="BL72" i="6"/>
  <c r="BL73" i="6"/>
  <c r="BL74" i="6"/>
  <c r="BL75" i="6"/>
  <c r="BL76" i="6"/>
  <c r="BL77" i="6"/>
  <c r="BL78" i="6"/>
  <c r="BL79" i="6"/>
  <c r="BL80" i="6"/>
  <c r="BL81" i="6"/>
  <c r="BL82" i="6"/>
  <c r="BL83" i="6"/>
  <c r="BL84" i="6"/>
  <c r="BL85" i="6"/>
  <c r="BL86" i="6"/>
  <c r="BL87" i="6"/>
  <c r="BL88" i="6"/>
  <c r="BL89" i="6"/>
  <c r="BL90" i="6"/>
  <c r="BL91" i="6"/>
  <c r="BL92" i="6"/>
  <c r="BL93" i="6"/>
  <c r="BL94" i="6"/>
  <c r="BL95" i="6"/>
  <c r="BL96" i="6"/>
  <c r="BL97" i="6"/>
  <c r="BL98" i="6"/>
  <c r="BL99" i="6"/>
  <c r="BL100" i="6"/>
  <c r="BL101" i="6"/>
  <c r="BL102" i="6"/>
  <c r="BL3" i="6"/>
  <c r="BJ4" i="6"/>
  <c r="BJ5" i="6"/>
  <c r="BJ6" i="6"/>
  <c r="BJ7" i="6"/>
  <c r="BJ8" i="6"/>
  <c r="BJ9" i="6"/>
  <c r="BJ10" i="6"/>
  <c r="BJ11" i="6"/>
  <c r="BJ12" i="6"/>
  <c r="BJ13" i="6"/>
  <c r="BJ14" i="6"/>
  <c r="BJ15" i="6"/>
  <c r="BJ16" i="6"/>
  <c r="BJ17" i="6"/>
  <c r="BJ18" i="6"/>
  <c r="BJ19" i="6"/>
  <c r="BJ20" i="6"/>
  <c r="BJ21" i="6"/>
  <c r="BJ22" i="6"/>
  <c r="BJ23" i="6"/>
  <c r="BJ24" i="6"/>
  <c r="BJ25" i="6"/>
  <c r="BJ26" i="6"/>
  <c r="BJ27" i="6"/>
  <c r="BJ28" i="6"/>
  <c r="BJ29" i="6"/>
  <c r="BJ30" i="6"/>
  <c r="BJ31" i="6"/>
  <c r="BJ32" i="6"/>
  <c r="BJ33" i="6"/>
  <c r="BJ34" i="6"/>
  <c r="BJ35" i="6"/>
  <c r="BJ36" i="6"/>
  <c r="BJ37" i="6"/>
  <c r="BJ38" i="6"/>
  <c r="BJ39" i="6"/>
  <c r="BJ40" i="6"/>
  <c r="BJ41" i="6"/>
  <c r="BJ42" i="6"/>
  <c r="BJ43" i="6"/>
  <c r="BJ44" i="6"/>
  <c r="BJ45" i="6"/>
  <c r="BJ46" i="6"/>
  <c r="BJ47" i="6"/>
  <c r="BJ48" i="6"/>
  <c r="BJ49" i="6"/>
  <c r="BJ50" i="6"/>
  <c r="BJ51" i="6"/>
  <c r="BJ52" i="6"/>
  <c r="BJ53" i="6"/>
  <c r="BJ54" i="6"/>
  <c r="BJ55" i="6"/>
  <c r="BJ56" i="6"/>
  <c r="BJ57" i="6"/>
  <c r="BJ58" i="6"/>
  <c r="BJ59" i="6"/>
  <c r="BJ60" i="6"/>
  <c r="BJ61" i="6"/>
  <c r="BJ62" i="6"/>
  <c r="BJ63" i="6"/>
  <c r="BJ64" i="6"/>
  <c r="BJ65" i="6"/>
  <c r="BJ66" i="6"/>
  <c r="BJ67" i="6"/>
  <c r="BJ68" i="6"/>
  <c r="BJ69" i="6"/>
  <c r="BJ70" i="6"/>
  <c r="BJ71" i="6"/>
  <c r="BJ72" i="6"/>
  <c r="BJ73" i="6"/>
  <c r="BJ74" i="6"/>
  <c r="BJ75" i="6"/>
  <c r="BJ76" i="6"/>
  <c r="BJ77" i="6"/>
  <c r="BJ78" i="6"/>
  <c r="BJ79" i="6"/>
  <c r="BJ80" i="6"/>
  <c r="BJ81" i="6"/>
  <c r="BJ82" i="6"/>
  <c r="BJ83" i="6"/>
  <c r="BJ84" i="6"/>
  <c r="BJ85" i="6"/>
  <c r="BJ86" i="6"/>
  <c r="BJ87" i="6"/>
  <c r="BJ88" i="6"/>
  <c r="BJ89" i="6"/>
  <c r="BJ90" i="6"/>
  <c r="BJ91" i="6"/>
  <c r="BJ92" i="6"/>
  <c r="BJ93" i="6"/>
  <c r="BJ94" i="6"/>
  <c r="BJ95" i="6"/>
  <c r="BJ96" i="6"/>
  <c r="BJ97" i="6"/>
  <c r="BJ98" i="6"/>
  <c r="BJ99" i="6"/>
  <c r="BJ100" i="6"/>
  <c r="BJ101" i="6"/>
  <c r="BJ102" i="6"/>
  <c r="BJ3" i="6"/>
  <c r="BI4" i="6"/>
  <c r="BI5" i="6"/>
  <c r="BI6" i="6"/>
  <c r="BI7" i="6"/>
  <c r="BI8" i="6"/>
  <c r="BI9" i="6"/>
  <c r="BI10" i="6"/>
  <c r="BI11" i="6"/>
  <c r="BI12" i="6"/>
  <c r="BI13" i="6"/>
  <c r="BI14" i="6"/>
  <c r="BI15" i="6"/>
  <c r="BI16" i="6"/>
  <c r="BI17" i="6"/>
  <c r="BI18" i="6"/>
  <c r="BI19" i="6"/>
  <c r="BI20" i="6"/>
  <c r="BI21" i="6"/>
  <c r="BI22" i="6"/>
  <c r="BI23" i="6"/>
  <c r="BI24" i="6"/>
  <c r="BI25" i="6"/>
  <c r="BI26" i="6"/>
  <c r="BI27" i="6"/>
  <c r="BI28" i="6"/>
  <c r="BI29" i="6"/>
  <c r="BI30" i="6"/>
  <c r="BI31" i="6"/>
  <c r="BI32" i="6"/>
  <c r="BI33" i="6"/>
  <c r="BI34" i="6"/>
  <c r="BI35" i="6"/>
  <c r="BI36" i="6"/>
  <c r="BI37" i="6"/>
  <c r="BI38" i="6"/>
  <c r="BI39" i="6"/>
  <c r="BI40" i="6"/>
  <c r="BI41" i="6"/>
  <c r="BI42" i="6"/>
  <c r="BI43" i="6"/>
  <c r="BI44" i="6"/>
  <c r="BI45" i="6"/>
  <c r="BI46" i="6"/>
  <c r="BI47" i="6"/>
  <c r="BI48" i="6"/>
  <c r="BI49" i="6"/>
  <c r="BI50" i="6"/>
  <c r="BI51" i="6"/>
  <c r="BI52" i="6"/>
  <c r="BI53" i="6"/>
  <c r="BI54" i="6"/>
  <c r="BI55" i="6"/>
  <c r="BI56" i="6"/>
  <c r="BI57" i="6"/>
  <c r="BI58" i="6"/>
  <c r="BI59" i="6"/>
  <c r="BI60" i="6"/>
  <c r="BI61" i="6"/>
  <c r="BI62" i="6"/>
  <c r="BI63" i="6"/>
  <c r="BI64" i="6"/>
  <c r="BI65" i="6"/>
  <c r="BI66" i="6"/>
  <c r="BI67" i="6"/>
  <c r="BI68" i="6"/>
  <c r="BI69" i="6"/>
  <c r="BI70" i="6"/>
  <c r="BI71" i="6"/>
  <c r="BI72" i="6"/>
  <c r="BI73" i="6"/>
  <c r="BI74" i="6"/>
  <c r="BI75" i="6"/>
  <c r="BI76" i="6"/>
  <c r="BI77" i="6"/>
  <c r="BI78" i="6"/>
  <c r="BI79" i="6"/>
  <c r="BI80" i="6"/>
  <c r="BI81" i="6"/>
  <c r="BI82" i="6"/>
  <c r="BI83" i="6"/>
  <c r="BI84" i="6"/>
  <c r="BI85" i="6"/>
  <c r="BI86" i="6"/>
  <c r="BI87" i="6"/>
  <c r="BI88" i="6"/>
  <c r="BI89" i="6"/>
  <c r="BI90" i="6"/>
  <c r="BI91" i="6"/>
  <c r="BI92" i="6"/>
  <c r="BI93" i="6"/>
  <c r="BI94" i="6"/>
  <c r="BI95" i="6"/>
  <c r="BI96" i="6"/>
  <c r="BI97" i="6"/>
  <c r="BI98" i="6"/>
  <c r="BI99" i="6"/>
  <c r="BI100" i="6"/>
  <c r="BI101" i="6"/>
  <c r="BI102" i="6"/>
  <c r="BI3" i="6"/>
  <c r="BC4" i="6"/>
  <c r="BC5" i="6"/>
  <c r="BC6" i="6"/>
  <c r="BC7" i="6"/>
  <c r="BC8" i="6"/>
  <c r="BC9" i="6"/>
  <c r="BC10" i="6"/>
  <c r="BC11" i="6"/>
  <c r="BC12" i="6"/>
  <c r="BC13" i="6"/>
  <c r="BC14" i="6"/>
  <c r="BC15" i="6"/>
  <c r="BC16" i="6"/>
  <c r="BC17" i="6"/>
  <c r="BC18" i="6"/>
  <c r="BC19" i="6"/>
  <c r="BC20" i="6"/>
  <c r="BC21" i="6"/>
  <c r="BC22" i="6"/>
  <c r="BC23" i="6"/>
  <c r="BC24" i="6"/>
  <c r="BC25" i="6"/>
  <c r="BC26" i="6"/>
  <c r="BC27" i="6"/>
  <c r="BC28" i="6"/>
  <c r="BC29" i="6"/>
  <c r="BC30" i="6"/>
  <c r="BC31" i="6"/>
  <c r="BC32" i="6"/>
  <c r="BC33" i="6"/>
  <c r="BC34" i="6"/>
  <c r="BC35" i="6"/>
  <c r="BC36" i="6"/>
  <c r="BC37" i="6"/>
  <c r="BC38" i="6"/>
  <c r="BC39" i="6"/>
  <c r="BC40" i="6"/>
  <c r="BC41" i="6"/>
  <c r="BC42" i="6"/>
  <c r="BC43" i="6"/>
  <c r="BC44" i="6"/>
  <c r="BC45" i="6"/>
  <c r="BC46" i="6"/>
  <c r="BC47" i="6"/>
  <c r="BC48" i="6"/>
  <c r="BC49" i="6"/>
  <c r="BC50" i="6"/>
  <c r="BC51" i="6"/>
  <c r="BC52" i="6"/>
  <c r="BC53" i="6"/>
  <c r="BC54" i="6"/>
  <c r="BC55" i="6"/>
  <c r="BC56" i="6"/>
  <c r="BC57" i="6"/>
  <c r="BC58" i="6"/>
  <c r="BC59" i="6"/>
  <c r="BC60" i="6"/>
  <c r="BC61" i="6"/>
  <c r="BC62" i="6"/>
  <c r="BC63" i="6"/>
  <c r="BC64" i="6"/>
  <c r="BC65" i="6"/>
  <c r="BC66" i="6"/>
  <c r="BC67" i="6"/>
  <c r="BC68" i="6"/>
  <c r="BC69" i="6"/>
  <c r="BC70" i="6"/>
  <c r="BC71" i="6"/>
  <c r="BC72" i="6"/>
  <c r="BC73" i="6"/>
  <c r="BC74" i="6"/>
  <c r="BC75" i="6"/>
  <c r="BC76" i="6"/>
  <c r="BC77" i="6"/>
  <c r="BC78" i="6"/>
  <c r="BC79" i="6"/>
  <c r="BC80" i="6"/>
  <c r="BC81" i="6"/>
  <c r="BC82" i="6"/>
  <c r="BC83" i="6"/>
  <c r="BC84" i="6"/>
  <c r="BC85" i="6"/>
  <c r="BC86" i="6"/>
  <c r="BC87" i="6"/>
  <c r="BC88" i="6"/>
  <c r="BC89" i="6"/>
  <c r="BC90" i="6"/>
  <c r="BC91" i="6"/>
  <c r="BC92" i="6"/>
  <c r="BC93" i="6"/>
  <c r="BC94" i="6"/>
  <c r="BC95" i="6"/>
  <c r="BC96" i="6"/>
  <c r="BC97" i="6"/>
  <c r="BC98" i="6"/>
  <c r="BC99" i="6"/>
  <c r="BC100" i="6"/>
  <c r="BC101" i="6"/>
  <c r="BC102" i="6"/>
  <c r="BC3" i="6"/>
  <c r="BB4" i="6"/>
  <c r="BB5" i="6"/>
  <c r="BB6" i="6"/>
  <c r="BB7" i="6"/>
  <c r="BB8" i="6"/>
  <c r="BB9" i="6"/>
  <c r="BB10" i="6"/>
  <c r="BB11" i="6"/>
  <c r="BB12" i="6"/>
  <c r="BB13" i="6"/>
  <c r="BB14" i="6"/>
  <c r="BB15" i="6"/>
  <c r="BB16" i="6"/>
  <c r="BB17" i="6"/>
  <c r="BB18" i="6"/>
  <c r="BB19" i="6"/>
  <c r="BB20" i="6"/>
  <c r="BB21" i="6"/>
  <c r="BB22" i="6"/>
  <c r="BB23" i="6"/>
  <c r="BB24" i="6"/>
  <c r="BB25" i="6"/>
  <c r="BB26" i="6"/>
  <c r="BB27" i="6"/>
  <c r="BB28" i="6"/>
  <c r="BB29" i="6"/>
  <c r="BB30" i="6"/>
  <c r="BB31" i="6"/>
  <c r="BB32" i="6"/>
  <c r="BB33" i="6"/>
  <c r="BB34" i="6"/>
  <c r="BB35" i="6"/>
  <c r="BB36" i="6"/>
  <c r="BB37" i="6"/>
  <c r="BB38" i="6"/>
  <c r="BB39" i="6"/>
  <c r="BB40" i="6"/>
  <c r="BB41" i="6"/>
  <c r="BB42" i="6"/>
  <c r="BB43" i="6"/>
  <c r="BB44" i="6"/>
  <c r="BB45" i="6"/>
  <c r="BB46" i="6"/>
  <c r="BB47" i="6"/>
  <c r="BB48" i="6"/>
  <c r="BB49" i="6"/>
  <c r="BB50" i="6"/>
  <c r="BB51" i="6"/>
  <c r="BB52" i="6"/>
  <c r="BB53" i="6"/>
  <c r="BB54" i="6"/>
  <c r="BB55" i="6"/>
  <c r="BB56" i="6"/>
  <c r="BB57" i="6"/>
  <c r="BB58" i="6"/>
  <c r="BB59" i="6"/>
  <c r="BB60" i="6"/>
  <c r="BB61" i="6"/>
  <c r="BB62" i="6"/>
  <c r="BB63" i="6"/>
  <c r="BB64" i="6"/>
  <c r="BB65" i="6"/>
  <c r="BB66" i="6"/>
  <c r="BB67" i="6"/>
  <c r="BB68" i="6"/>
  <c r="BB69" i="6"/>
  <c r="BB70" i="6"/>
  <c r="BB71" i="6"/>
  <c r="BB72" i="6"/>
  <c r="BB73" i="6"/>
  <c r="BB74" i="6"/>
  <c r="BB75" i="6"/>
  <c r="BB76" i="6"/>
  <c r="BB77" i="6"/>
  <c r="BB78" i="6"/>
  <c r="BB79" i="6"/>
  <c r="BB80" i="6"/>
  <c r="BB81" i="6"/>
  <c r="BB82" i="6"/>
  <c r="BB83" i="6"/>
  <c r="BB84" i="6"/>
  <c r="BB85" i="6"/>
  <c r="BB86" i="6"/>
  <c r="BB87" i="6"/>
  <c r="BB88" i="6"/>
  <c r="BB89" i="6"/>
  <c r="BB90" i="6"/>
  <c r="BB91" i="6"/>
  <c r="BB92" i="6"/>
  <c r="BB93" i="6"/>
  <c r="BB94" i="6"/>
  <c r="BB95" i="6"/>
  <c r="BB96" i="6"/>
  <c r="BB97" i="6"/>
  <c r="BB98" i="6"/>
  <c r="BB99" i="6"/>
  <c r="BB100" i="6"/>
  <c r="BB101" i="6"/>
  <c r="BB102" i="6"/>
  <c r="BB3" i="6"/>
  <c r="AA5" i="6"/>
  <c r="AA8" i="6"/>
  <c r="AA9" i="6"/>
  <c r="AA10" i="6"/>
  <c r="AA11" i="6"/>
  <c r="AA12" i="6"/>
  <c r="Z5" i="6"/>
  <c r="Z8" i="6"/>
  <c r="Z9" i="6"/>
  <c r="Z10" i="6"/>
  <c r="Z11" i="6"/>
  <c r="Z12" i="6"/>
  <c r="Y5" i="6"/>
  <c r="Y8" i="6"/>
  <c r="Y9" i="6"/>
  <c r="Y10" i="6"/>
  <c r="Y11" i="6"/>
  <c r="Y12" i="6"/>
  <c r="BB4" i="4"/>
  <c r="BC4" i="4"/>
  <c r="BB5" i="4"/>
  <c r="BC5" i="4"/>
  <c r="BB6" i="4"/>
  <c r="BC6" i="4"/>
  <c r="BB7" i="4"/>
  <c r="BC7" i="4"/>
  <c r="BB8" i="4"/>
  <c r="BC8" i="4"/>
  <c r="BB9" i="4"/>
  <c r="BC9" i="4"/>
  <c r="BB10" i="4"/>
  <c r="BC10" i="4"/>
  <c r="BB11" i="4"/>
  <c r="BC11" i="4"/>
  <c r="BB12" i="4"/>
  <c r="BC12" i="4"/>
  <c r="BB13" i="4"/>
  <c r="BC13" i="4"/>
  <c r="BB14" i="4"/>
  <c r="BC14" i="4"/>
  <c r="BB15" i="4"/>
  <c r="BC15" i="4"/>
  <c r="BB16" i="4"/>
  <c r="BC16" i="4"/>
  <c r="BB17" i="4"/>
  <c r="BC17" i="4"/>
  <c r="BB18" i="4"/>
  <c r="BC18" i="4"/>
  <c r="BB19" i="4"/>
  <c r="BC19" i="4"/>
  <c r="BB20" i="4"/>
  <c r="BC20" i="4"/>
  <c r="BB21" i="4"/>
  <c r="BC21" i="4"/>
  <c r="BB22" i="4"/>
  <c r="BC22" i="4"/>
  <c r="BB23" i="4"/>
  <c r="BC23" i="4"/>
  <c r="BB24" i="4"/>
  <c r="BC24" i="4"/>
  <c r="BB25" i="4"/>
  <c r="BC25" i="4"/>
  <c r="BB26" i="4"/>
  <c r="BC26" i="4"/>
  <c r="BB27" i="4"/>
  <c r="BC27" i="4"/>
  <c r="BB28" i="4"/>
  <c r="BC28" i="4"/>
  <c r="BB29" i="4"/>
  <c r="BC29" i="4"/>
  <c r="BB30" i="4"/>
  <c r="BC30" i="4"/>
  <c r="BB31" i="4"/>
  <c r="BC31" i="4"/>
  <c r="BB32" i="4"/>
  <c r="BC32" i="4"/>
  <c r="BB33" i="4"/>
  <c r="BC33" i="4"/>
  <c r="BB34" i="4"/>
  <c r="BC34" i="4"/>
  <c r="BB35" i="4"/>
  <c r="BC35" i="4"/>
  <c r="BB36" i="4"/>
  <c r="BC36" i="4"/>
  <c r="BB37" i="4"/>
  <c r="BC37" i="4"/>
  <c r="BB38" i="4"/>
  <c r="BC38" i="4"/>
  <c r="BB39" i="4"/>
  <c r="BC39" i="4"/>
  <c r="BB40" i="4"/>
  <c r="BC40" i="4"/>
  <c r="BB41" i="4"/>
  <c r="BC41" i="4"/>
  <c r="BB42" i="4"/>
  <c r="BC42" i="4"/>
  <c r="BB43" i="4"/>
  <c r="BC43" i="4"/>
  <c r="BB44" i="4"/>
  <c r="BC44" i="4"/>
  <c r="BB45" i="4"/>
  <c r="BC45" i="4"/>
  <c r="BB46" i="4"/>
  <c r="BC46" i="4"/>
  <c r="BB47" i="4"/>
  <c r="BC47" i="4"/>
  <c r="BB48" i="4"/>
  <c r="BC48" i="4"/>
  <c r="BB49" i="4"/>
  <c r="BC49" i="4"/>
  <c r="BB50" i="4"/>
  <c r="BC50" i="4"/>
  <c r="BB51" i="4"/>
  <c r="BC51" i="4"/>
  <c r="BB52" i="4"/>
  <c r="BC52" i="4"/>
  <c r="BB53" i="4"/>
  <c r="BC53" i="4"/>
  <c r="BB54" i="4"/>
  <c r="BC54" i="4"/>
  <c r="BB55" i="4"/>
  <c r="BC55" i="4"/>
  <c r="BB56" i="4"/>
  <c r="BC56" i="4"/>
  <c r="BB57" i="4"/>
  <c r="BC57" i="4"/>
  <c r="BB58" i="4"/>
  <c r="BC58" i="4"/>
  <c r="BB59" i="4"/>
  <c r="BC59" i="4"/>
  <c r="BB60" i="4"/>
  <c r="BC60" i="4"/>
  <c r="BB61" i="4"/>
  <c r="BC61" i="4"/>
  <c r="BB62" i="4"/>
  <c r="BC62" i="4"/>
  <c r="BB63" i="4"/>
  <c r="BC63" i="4"/>
  <c r="BB64" i="4"/>
  <c r="BC64" i="4"/>
  <c r="BB65" i="4"/>
  <c r="BC65" i="4"/>
  <c r="BB66" i="4"/>
  <c r="BC66" i="4"/>
  <c r="BB67" i="4"/>
  <c r="BC67" i="4"/>
  <c r="BB68" i="4"/>
  <c r="BC68" i="4"/>
  <c r="BB69" i="4"/>
  <c r="BC69" i="4"/>
  <c r="BB70" i="4"/>
  <c r="BC70" i="4"/>
  <c r="BB71" i="4"/>
  <c r="BC71" i="4"/>
  <c r="BB72" i="4"/>
  <c r="BC72" i="4"/>
  <c r="BB73" i="4"/>
  <c r="BC73" i="4"/>
  <c r="BB74" i="4"/>
  <c r="BC74" i="4"/>
  <c r="BB75" i="4"/>
  <c r="BC75" i="4"/>
  <c r="BB76" i="4"/>
  <c r="BC76" i="4"/>
  <c r="BB77" i="4"/>
  <c r="BC77" i="4"/>
  <c r="BB78" i="4"/>
  <c r="BC78" i="4"/>
  <c r="BB79" i="4"/>
  <c r="BC79" i="4"/>
  <c r="BB80" i="4"/>
  <c r="BC80" i="4"/>
  <c r="BB81" i="4"/>
  <c r="BC81" i="4"/>
  <c r="BB82" i="4"/>
  <c r="BC82" i="4"/>
  <c r="BB83" i="4"/>
  <c r="BC83" i="4"/>
  <c r="BB84" i="4"/>
  <c r="BC84" i="4"/>
  <c r="BB85" i="4"/>
  <c r="BC85" i="4"/>
  <c r="BB86" i="4"/>
  <c r="BC86" i="4"/>
  <c r="BB87" i="4"/>
  <c r="BC87" i="4"/>
  <c r="BB88" i="4"/>
  <c r="BC88" i="4"/>
  <c r="BB89" i="4"/>
  <c r="BC89" i="4"/>
  <c r="BB90" i="4"/>
  <c r="BC90" i="4"/>
  <c r="BB91" i="4"/>
  <c r="BC91" i="4"/>
  <c r="BB92" i="4"/>
  <c r="BC92" i="4"/>
  <c r="BB93" i="4"/>
  <c r="BC93" i="4"/>
  <c r="BB94" i="4"/>
  <c r="BC94" i="4"/>
  <c r="BB95" i="4"/>
  <c r="BC95" i="4"/>
  <c r="BB96" i="4"/>
  <c r="BC96" i="4"/>
  <c r="BB97" i="4"/>
  <c r="BC97" i="4"/>
  <c r="BB98" i="4"/>
  <c r="BC98" i="4"/>
  <c r="BB99" i="4"/>
  <c r="BC99" i="4"/>
  <c r="BB100" i="4"/>
  <c r="BC100" i="4"/>
  <c r="BB101" i="4"/>
  <c r="BC101" i="4"/>
  <c r="BB102" i="4"/>
  <c r="BC102" i="4"/>
  <c r="BF4" i="4"/>
  <c r="BI4" i="4"/>
  <c r="BJ4" i="4"/>
  <c r="BL4" i="4"/>
  <c r="BF5" i="4"/>
  <c r="BI5" i="4"/>
  <c r="BJ5" i="4"/>
  <c r="BL5" i="4"/>
  <c r="BF6" i="4"/>
  <c r="BI6" i="4"/>
  <c r="BJ6" i="4"/>
  <c r="BL6" i="4"/>
  <c r="BF7" i="4"/>
  <c r="BI7" i="4"/>
  <c r="BJ7" i="4"/>
  <c r="BL7" i="4"/>
  <c r="BF8" i="4"/>
  <c r="BI8" i="4"/>
  <c r="BJ8" i="4"/>
  <c r="BL8" i="4"/>
  <c r="BF9" i="4"/>
  <c r="BI9" i="4"/>
  <c r="BJ9" i="4"/>
  <c r="BL9" i="4"/>
  <c r="BF10" i="4"/>
  <c r="BI10" i="4"/>
  <c r="BJ10" i="4"/>
  <c r="BL10" i="4"/>
  <c r="BF11" i="4"/>
  <c r="BI11" i="4"/>
  <c r="BJ11" i="4"/>
  <c r="BL11" i="4"/>
  <c r="BF12" i="4"/>
  <c r="BI12" i="4"/>
  <c r="BJ12" i="4"/>
  <c r="BL12" i="4"/>
  <c r="BF13" i="4"/>
  <c r="BI13" i="4"/>
  <c r="BJ13" i="4"/>
  <c r="BL13" i="4"/>
  <c r="BF14" i="4"/>
  <c r="BI14" i="4"/>
  <c r="BJ14" i="4"/>
  <c r="BL14" i="4"/>
  <c r="BF15" i="4"/>
  <c r="BI15" i="4"/>
  <c r="BJ15" i="4"/>
  <c r="BL15" i="4"/>
  <c r="BF16" i="4"/>
  <c r="BI16" i="4"/>
  <c r="BJ16" i="4"/>
  <c r="BL16" i="4"/>
  <c r="BF17" i="4"/>
  <c r="BI17" i="4"/>
  <c r="BJ17" i="4"/>
  <c r="BL17" i="4"/>
  <c r="BF18" i="4"/>
  <c r="BI18" i="4"/>
  <c r="BJ18" i="4"/>
  <c r="BL18" i="4"/>
  <c r="BF19" i="4"/>
  <c r="BI19" i="4"/>
  <c r="BJ19" i="4"/>
  <c r="BL19" i="4"/>
  <c r="BF20" i="4"/>
  <c r="BI20" i="4"/>
  <c r="BJ20" i="4"/>
  <c r="BL20" i="4"/>
  <c r="BF21" i="4"/>
  <c r="BI21" i="4"/>
  <c r="BJ21" i="4"/>
  <c r="BL21" i="4"/>
  <c r="BF22" i="4"/>
  <c r="BI22" i="4"/>
  <c r="BJ22" i="4"/>
  <c r="BL22" i="4"/>
  <c r="BF23" i="4"/>
  <c r="BI23" i="4"/>
  <c r="BJ23" i="4"/>
  <c r="BL23" i="4"/>
  <c r="BF24" i="4"/>
  <c r="BI24" i="4"/>
  <c r="BJ24" i="4"/>
  <c r="BL24" i="4"/>
  <c r="BF25" i="4"/>
  <c r="BI25" i="4"/>
  <c r="BJ25" i="4"/>
  <c r="BL25" i="4"/>
  <c r="BF26" i="4"/>
  <c r="BI26" i="4"/>
  <c r="BJ26" i="4"/>
  <c r="BL26" i="4"/>
  <c r="BF27" i="4"/>
  <c r="BI27" i="4"/>
  <c r="BJ27" i="4"/>
  <c r="BL27" i="4"/>
  <c r="BF28" i="4"/>
  <c r="BI28" i="4"/>
  <c r="BJ28" i="4"/>
  <c r="BL28" i="4"/>
  <c r="BF29" i="4"/>
  <c r="BI29" i="4"/>
  <c r="BJ29" i="4"/>
  <c r="BL29" i="4"/>
  <c r="BF30" i="4"/>
  <c r="BI30" i="4"/>
  <c r="BJ30" i="4"/>
  <c r="BL30" i="4"/>
  <c r="BF31" i="4"/>
  <c r="BI31" i="4"/>
  <c r="BJ31" i="4"/>
  <c r="BL31" i="4"/>
  <c r="BF32" i="4"/>
  <c r="BI32" i="4"/>
  <c r="BJ32" i="4"/>
  <c r="BL32" i="4"/>
  <c r="BF33" i="4"/>
  <c r="BI33" i="4"/>
  <c r="BJ33" i="4"/>
  <c r="BL33" i="4"/>
  <c r="BF34" i="4"/>
  <c r="BI34" i="4"/>
  <c r="BJ34" i="4"/>
  <c r="BL34" i="4"/>
  <c r="BF35" i="4"/>
  <c r="BI35" i="4"/>
  <c r="BJ35" i="4"/>
  <c r="BL35" i="4"/>
  <c r="BF36" i="4"/>
  <c r="BI36" i="4"/>
  <c r="BJ36" i="4"/>
  <c r="BL36" i="4"/>
  <c r="BF37" i="4"/>
  <c r="BI37" i="4"/>
  <c r="BJ37" i="4"/>
  <c r="BL37" i="4"/>
  <c r="BF38" i="4"/>
  <c r="BI38" i="4"/>
  <c r="BJ38" i="4"/>
  <c r="BL38" i="4"/>
  <c r="BF39" i="4"/>
  <c r="BI39" i="4"/>
  <c r="BJ39" i="4"/>
  <c r="BL39" i="4"/>
  <c r="BF40" i="4"/>
  <c r="BI40" i="4"/>
  <c r="BJ40" i="4"/>
  <c r="BL40" i="4"/>
  <c r="BF41" i="4"/>
  <c r="BI41" i="4"/>
  <c r="BJ41" i="4"/>
  <c r="BL41" i="4"/>
  <c r="BF42" i="4"/>
  <c r="BI42" i="4"/>
  <c r="BJ42" i="4"/>
  <c r="BL42" i="4"/>
  <c r="BF43" i="4"/>
  <c r="BI43" i="4"/>
  <c r="BJ43" i="4"/>
  <c r="BL43" i="4"/>
  <c r="BF44" i="4"/>
  <c r="BI44" i="4"/>
  <c r="BJ44" i="4"/>
  <c r="BL44" i="4"/>
  <c r="BF45" i="4"/>
  <c r="BI45" i="4"/>
  <c r="BJ45" i="4"/>
  <c r="BL45" i="4"/>
  <c r="BF46" i="4"/>
  <c r="BI46" i="4"/>
  <c r="BJ46" i="4"/>
  <c r="BL46" i="4"/>
  <c r="BF47" i="4"/>
  <c r="BI47" i="4"/>
  <c r="BJ47" i="4"/>
  <c r="BL47" i="4"/>
  <c r="BF48" i="4"/>
  <c r="BI48" i="4"/>
  <c r="BJ48" i="4"/>
  <c r="BL48" i="4"/>
  <c r="BF49" i="4"/>
  <c r="BI49" i="4"/>
  <c r="BJ49" i="4"/>
  <c r="BL49" i="4"/>
  <c r="BF50" i="4"/>
  <c r="BI50" i="4"/>
  <c r="BJ50" i="4"/>
  <c r="BL50" i="4"/>
  <c r="BF51" i="4"/>
  <c r="BI51" i="4"/>
  <c r="BJ51" i="4"/>
  <c r="BL51" i="4"/>
  <c r="BF52" i="4"/>
  <c r="BI52" i="4"/>
  <c r="BJ52" i="4"/>
  <c r="BL52" i="4"/>
  <c r="BF53" i="4"/>
  <c r="BI53" i="4"/>
  <c r="BJ53" i="4"/>
  <c r="BL53" i="4"/>
  <c r="BF54" i="4"/>
  <c r="BI54" i="4"/>
  <c r="BJ54" i="4"/>
  <c r="BL54" i="4"/>
  <c r="BF55" i="4"/>
  <c r="BI55" i="4"/>
  <c r="BJ55" i="4"/>
  <c r="BL55" i="4"/>
  <c r="BF56" i="4"/>
  <c r="BI56" i="4"/>
  <c r="BJ56" i="4"/>
  <c r="BL56" i="4"/>
  <c r="BF57" i="4"/>
  <c r="BI57" i="4"/>
  <c r="BJ57" i="4"/>
  <c r="BL57" i="4"/>
  <c r="BF58" i="4"/>
  <c r="BI58" i="4"/>
  <c r="BJ58" i="4"/>
  <c r="BL58" i="4"/>
  <c r="BF59" i="4"/>
  <c r="BI59" i="4"/>
  <c r="BJ59" i="4"/>
  <c r="BL59" i="4"/>
  <c r="BF60" i="4"/>
  <c r="BI60" i="4"/>
  <c r="BJ60" i="4"/>
  <c r="BL60" i="4"/>
  <c r="BF61" i="4"/>
  <c r="BI61" i="4"/>
  <c r="BJ61" i="4"/>
  <c r="BL61" i="4"/>
  <c r="BF62" i="4"/>
  <c r="BI62" i="4"/>
  <c r="BJ62" i="4"/>
  <c r="BL62" i="4"/>
  <c r="BF63" i="4"/>
  <c r="BI63" i="4"/>
  <c r="BJ63" i="4"/>
  <c r="BL63" i="4"/>
  <c r="BF64" i="4"/>
  <c r="BI64" i="4"/>
  <c r="BJ64" i="4"/>
  <c r="BL64" i="4"/>
  <c r="BF65" i="4"/>
  <c r="BI65" i="4"/>
  <c r="BJ65" i="4"/>
  <c r="BL65" i="4"/>
  <c r="BF66" i="4"/>
  <c r="BI66" i="4"/>
  <c r="BJ66" i="4"/>
  <c r="BL66" i="4"/>
  <c r="BF67" i="4"/>
  <c r="BI67" i="4"/>
  <c r="BJ67" i="4"/>
  <c r="BL67" i="4"/>
  <c r="BF68" i="4"/>
  <c r="BI68" i="4"/>
  <c r="BJ68" i="4"/>
  <c r="BL68" i="4"/>
  <c r="BF69" i="4"/>
  <c r="BI69" i="4"/>
  <c r="BJ69" i="4"/>
  <c r="BL69" i="4"/>
  <c r="BF70" i="4"/>
  <c r="BI70" i="4"/>
  <c r="BJ70" i="4"/>
  <c r="BL70" i="4"/>
  <c r="BF71" i="4"/>
  <c r="BI71" i="4"/>
  <c r="BJ71" i="4"/>
  <c r="BL71" i="4"/>
  <c r="BF72" i="4"/>
  <c r="BI72" i="4"/>
  <c r="BJ72" i="4"/>
  <c r="BL72" i="4"/>
  <c r="BF73" i="4"/>
  <c r="BI73" i="4"/>
  <c r="BJ73" i="4"/>
  <c r="BL73" i="4"/>
  <c r="BF74" i="4"/>
  <c r="BI74" i="4"/>
  <c r="BJ74" i="4"/>
  <c r="BL74" i="4"/>
  <c r="BF75" i="4"/>
  <c r="BI75" i="4"/>
  <c r="BJ75" i="4"/>
  <c r="BL75" i="4"/>
  <c r="BF76" i="4"/>
  <c r="BI76" i="4"/>
  <c r="BJ76" i="4"/>
  <c r="BL76" i="4"/>
  <c r="BF77" i="4"/>
  <c r="BI77" i="4"/>
  <c r="BJ77" i="4"/>
  <c r="BL77" i="4"/>
  <c r="BF78" i="4"/>
  <c r="BI78" i="4"/>
  <c r="BJ78" i="4"/>
  <c r="BL78" i="4"/>
  <c r="BF79" i="4"/>
  <c r="BI79" i="4"/>
  <c r="BJ79" i="4"/>
  <c r="BL79" i="4"/>
  <c r="BF80" i="4"/>
  <c r="BI80" i="4"/>
  <c r="BJ80" i="4"/>
  <c r="BL80" i="4"/>
  <c r="BF81" i="4"/>
  <c r="BI81" i="4"/>
  <c r="BJ81" i="4"/>
  <c r="BL81" i="4"/>
  <c r="BF82" i="4"/>
  <c r="BI82" i="4"/>
  <c r="BJ82" i="4"/>
  <c r="BL82" i="4"/>
  <c r="BF83" i="4"/>
  <c r="BI83" i="4"/>
  <c r="BJ83" i="4"/>
  <c r="BL83" i="4"/>
  <c r="BF84" i="4"/>
  <c r="BI84" i="4"/>
  <c r="BJ84" i="4"/>
  <c r="BL84" i="4"/>
  <c r="BF85" i="4"/>
  <c r="BI85" i="4"/>
  <c r="BJ85" i="4"/>
  <c r="BL85" i="4"/>
  <c r="BF86" i="4"/>
  <c r="BI86" i="4"/>
  <c r="BJ86" i="4"/>
  <c r="BL86" i="4"/>
  <c r="BF87" i="4"/>
  <c r="BI87" i="4"/>
  <c r="BJ87" i="4"/>
  <c r="BL87" i="4"/>
  <c r="BF88" i="4"/>
  <c r="BI88" i="4"/>
  <c r="BJ88" i="4"/>
  <c r="BL88" i="4"/>
  <c r="BF89" i="4"/>
  <c r="BI89" i="4"/>
  <c r="BJ89" i="4"/>
  <c r="BL89" i="4"/>
  <c r="BF90" i="4"/>
  <c r="BI90" i="4"/>
  <c r="BJ90" i="4"/>
  <c r="BL90" i="4"/>
  <c r="BF91" i="4"/>
  <c r="BI91" i="4"/>
  <c r="BJ91" i="4"/>
  <c r="BL91" i="4"/>
  <c r="BF92" i="4"/>
  <c r="BI92" i="4"/>
  <c r="BJ92" i="4"/>
  <c r="BL92" i="4"/>
  <c r="BF93" i="4"/>
  <c r="BI93" i="4"/>
  <c r="BJ93" i="4"/>
  <c r="BL93" i="4"/>
  <c r="BF94" i="4"/>
  <c r="BI94" i="4"/>
  <c r="BJ94" i="4"/>
  <c r="BL94" i="4"/>
  <c r="BF95" i="4"/>
  <c r="BI95" i="4"/>
  <c r="BJ95" i="4"/>
  <c r="BL95" i="4"/>
  <c r="BF96" i="4"/>
  <c r="BI96" i="4"/>
  <c r="BJ96" i="4"/>
  <c r="BL96" i="4"/>
  <c r="BF97" i="4"/>
  <c r="BI97" i="4"/>
  <c r="BJ97" i="4"/>
  <c r="BL97" i="4"/>
  <c r="BF98" i="4"/>
  <c r="BI98" i="4"/>
  <c r="BJ98" i="4"/>
  <c r="BL98" i="4"/>
  <c r="BF99" i="4"/>
  <c r="BI99" i="4"/>
  <c r="BJ99" i="4"/>
  <c r="BL99" i="4"/>
  <c r="BF100" i="4"/>
  <c r="BI100" i="4"/>
  <c r="BJ100" i="4"/>
  <c r="BL100" i="4"/>
  <c r="BF101" i="4"/>
  <c r="BI101" i="4"/>
  <c r="BJ101" i="4"/>
  <c r="BL101" i="4"/>
  <c r="BF102" i="4"/>
  <c r="BI102" i="4"/>
  <c r="BJ102" i="4"/>
  <c r="BL102" i="4"/>
  <c r="BL3" i="4"/>
  <c r="BJ3" i="4"/>
  <c r="BI3" i="4"/>
  <c r="BC3" i="4"/>
  <c r="BB3" i="4"/>
  <c r="AA5" i="4"/>
  <c r="AA8" i="4"/>
  <c r="AA9" i="4"/>
  <c r="AA10" i="4"/>
  <c r="AA11" i="4"/>
  <c r="AA12" i="4"/>
  <c r="Z5" i="4"/>
  <c r="Z8" i="4"/>
  <c r="Z9" i="4"/>
  <c r="Z10" i="4"/>
  <c r="Z11" i="4"/>
  <c r="Z12" i="4"/>
  <c r="Y5" i="4"/>
  <c r="Y8" i="4"/>
  <c r="Y9" i="4"/>
  <c r="Y10" i="4"/>
  <c r="Y11" i="4"/>
  <c r="Y12" i="4"/>
  <c r="BL4" i="3"/>
  <c r="BL5" i="3"/>
  <c r="BL6" i="3"/>
  <c r="BL7" i="3"/>
  <c r="BL8" i="3"/>
  <c r="BL9" i="3"/>
  <c r="BL10" i="3"/>
  <c r="BL11" i="3"/>
  <c r="BL12" i="3"/>
  <c r="BL13" i="3"/>
  <c r="BL14" i="3"/>
  <c r="BL15" i="3"/>
  <c r="BL16" i="3"/>
  <c r="BL17" i="3"/>
  <c r="BL18" i="3"/>
  <c r="BL19" i="3"/>
  <c r="BL20" i="3"/>
  <c r="BL21" i="3"/>
  <c r="BL22" i="3"/>
  <c r="BL23" i="3"/>
  <c r="BL24" i="3"/>
  <c r="BL25" i="3"/>
  <c r="BL26" i="3"/>
  <c r="BL27" i="3"/>
  <c r="BL28" i="3"/>
  <c r="BL29" i="3"/>
  <c r="BL30" i="3"/>
  <c r="BL31" i="3"/>
  <c r="BL32" i="3"/>
  <c r="BL33" i="3"/>
  <c r="BL34" i="3"/>
  <c r="BL35" i="3"/>
  <c r="BL36" i="3"/>
  <c r="BL37" i="3"/>
  <c r="BL38" i="3"/>
  <c r="BL39" i="3"/>
  <c r="BL40" i="3"/>
  <c r="BL41" i="3"/>
  <c r="BL42" i="3"/>
  <c r="BL43" i="3"/>
  <c r="BL44" i="3"/>
  <c r="BL45" i="3"/>
  <c r="BL46" i="3"/>
  <c r="BL47" i="3"/>
  <c r="BL48" i="3"/>
  <c r="BL49" i="3"/>
  <c r="BL50" i="3"/>
  <c r="BL51" i="3"/>
  <c r="BL52" i="3"/>
  <c r="BL53" i="3"/>
  <c r="BL54" i="3"/>
  <c r="BL55" i="3"/>
  <c r="BL56" i="3"/>
  <c r="BL57" i="3"/>
  <c r="BL58" i="3"/>
  <c r="BL59" i="3"/>
  <c r="BL60" i="3"/>
  <c r="BL61" i="3"/>
  <c r="BL62" i="3"/>
  <c r="BL63" i="3"/>
  <c r="BL64" i="3"/>
  <c r="BL65" i="3"/>
  <c r="BL66" i="3"/>
  <c r="BL67" i="3"/>
  <c r="BL68" i="3"/>
  <c r="BL69" i="3"/>
  <c r="BL70" i="3"/>
  <c r="BL71" i="3"/>
  <c r="BL72" i="3"/>
  <c r="BL73" i="3"/>
  <c r="BL74" i="3"/>
  <c r="BL75" i="3"/>
  <c r="BL76" i="3"/>
  <c r="BL77" i="3"/>
  <c r="BL78" i="3"/>
  <c r="BL79" i="3"/>
  <c r="BL80" i="3"/>
  <c r="BL81" i="3"/>
  <c r="BL82" i="3"/>
  <c r="BL83" i="3"/>
  <c r="BL84" i="3"/>
  <c r="BL85" i="3"/>
  <c r="BL86" i="3"/>
  <c r="BL87" i="3"/>
  <c r="BL88" i="3"/>
  <c r="BL89" i="3"/>
  <c r="BL90" i="3"/>
  <c r="BL91" i="3"/>
  <c r="BL92" i="3"/>
  <c r="BL93" i="3"/>
  <c r="BL94" i="3"/>
  <c r="BL95" i="3"/>
  <c r="BL96" i="3"/>
  <c r="BL97" i="3"/>
  <c r="BL98" i="3"/>
  <c r="BL99" i="3"/>
  <c r="BL100" i="3"/>
  <c r="BL101" i="3"/>
  <c r="BL102" i="3"/>
  <c r="BL3" i="3"/>
  <c r="BJ4" i="3"/>
  <c r="BJ5" i="3"/>
  <c r="BJ6" i="3"/>
  <c r="BJ7" i="3"/>
  <c r="BJ8" i="3"/>
  <c r="BJ9" i="3"/>
  <c r="BJ10" i="3"/>
  <c r="BJ11" i="3"/>
  <c r="BJ12" i="3"/>
  <c r="BJ13" i="3"/>
  <c r="BJ14" i="3"/>
  <c r="BJ15" i="3"/>
  <c r="BJ16" i="3"/>
  <c r="BJ17" i="3"/>
  <c r="BJ18" i="3"/>
  <c r="BJ19" i="3"/>
  <c r="BJ20" i="3"/>
  <c r="BJ21" i="3"/>
  <c r="BJ22" i="3"/>
  <c r="BJ23" i="3"/>
  <c r="BJ24" i="3"/>
  <c r="BJ25" i="3"/>
  <c r="BJ26" i="3"/>
  <c r="BJ27" i="3"/>
  <c r="BJ28" i="3"/>
  <c r="BJ29" i="3"/>
  <c r="BJ30"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4"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3" i="3"/>
  <c r="BI4" i="3"/>
  <c r="BI5" i="3"/>
  <c r="BI6" i="3"/>
  <c r="BI7" i="3"/>
  <c r="BI8" i="3"/>
  <c r="BI9" i="3"/>
  <c r="BI10" i="3"/>
  <c r="BI11" i="3"/>
  <c r="BI12"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3" i="3"/>
  <c r="BC4" i="3"/>
  <c r="BC5" i="3"/>
  <c r="BC6" i="3"/>
  <c r="BC7" i="3"/>
  <c r="BC8" i="3"/>
  <c r="BC9" i="3"/>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3" i="3"/>
  <c r="BB4" i="3"/>
  <c r="BB5" i="3"/>
  <c r="BB6" i="3"/>
  <c r="BB7" i="3"/>
  <c r="BB8" i="3"/>
  <c r="BB9" i="3"/>
  <c r="BB10" i="3"/>
  <c r="BB11" i="3"/>
  <c r="BB12"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3" i="3"/>
  <c r="AA5" i="3"/>
  <c r="AA8" i="3"/>
  <c r="AA9" i="3"/>
  <c r="AA10" i="3"/>
  <c r="AA11" i="3"/>
  <c r="AA12" i="3"/>
  <c r="Z5" i="3"/>
  <c r="Z8" i="3"/>
  <c r="Z9" i="3"/>
  <c r="Z10" i="3"/>
  <c r="Z11" i="3"/>
  <c r="Z12" i="3"/>
  <c r="Y5" i="3"/>
  <c r="Y8" i="3"/>
  <c r="Y9" i="3"/>
  <c r="Y10" i="3"/>
  <c r="Y11" i="3"/>
  <c r="Y12" i="3"/>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3" i="2"/>
  <c r="BJ4" i="2"/>
  <c r="BJ5" i="2"/>
  <c r="BJ6" i="2"/>
  <c r="BJ7" i="2"/>
  <c r="BJ8" i="2"/>
  <c r="BJ9" i="2"/>
  <c r="BJ10" i="2"/>
  <c r="BJ11"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38" i="2"/>
  <c r="BJ39" i="2"/>
  <c r="BJ40" i="2"/>
  <c r="BJ41" i="2"/>
  <c r="BJ42" i="2"/>
  <c r="BJ43" i="2"/>
  <c r="BJ44" i="2"/>
  <c r="BJ45" i="2"/>
  <c r="BJ46" i="2"/>
  <c r="BJ47" i="2"/>
  <c r="BJ48" i="2"/>
  <c r="BJ49" i="2"/>
  <c r="BJ50" i="2"/>
  <c r="BJ51" i="2"/>
  <c r="BJ52" i="2"/>
  <c r="BJ53" i="2"/>
  <c r="BJ54" i="2"/>
  <c r="BJ55" i="2"/>
  <c r="BJ56" i="2"/>
  <c r="BJ57" i="2"/>
  <c r="BJ58" i="2"/>
  <c r="BJ59" i="2"/>
  <c r="BJ60" i="2"/>
  <c r="BJ61" i="2"/>
  <c r="BJ62" i="2"/>
  <c r="BJ63" i="2"/>
  <c r="BJ64" i="2"/>
  <c r="BJ65" i="2"/>
  <c r="BJ66" i="2"/>
  <c r="BJ67" i="2"/>
  <c r="BJ68" i="2"/>
  <c r="BJ69" i="2"/>
  <c r="BJ70" i="2"/>
  <c r="BJ71" i="2"/>
  <c r="BJ72" i="2"/>
  <c r="BJ73" i="2"/>
  <c r="BJ74" i="2"/>
  <c r="BJ75" i="2"/>
  <c r="BJ76" i="2"/>
  <c r="BJ77" i="2"/>
  <c r="BJ78" i="2"/>
  <c r="BJ79" i="2"/>
  <c r="BJ80" i="2"/>
  <c r="BJ81" i="2"/>
  <c r="BJ82" i="2"/>
  <c r="BJ83" i="2"/>
  <c r="BJ84" i="2"/>
  <c r="BJ85" i="2"/>
  <c r="BJ86" i="2"/>
  <c r="BJ87" i="2"/>
  <c r="BJ88" i="2"/>
  <c r="BJ89" i="2"/>
  <c r="BJ90" i="2"/>
  <c r="BJ91" i="2"/>
  <c r="BJ92" i="2"/>
  <c r="BJ93" i="2"/>
  <c r="BJ94" i="2"/>
  <c r="BJ95" i="2"/>
  <c r="BJ96" i="2"/>
  <c r="BJ97" i="2"/>
  <c r="BJ98" i="2"/>
  <c r="BJ99" i="2"/>
  <c r="BJ100" i="2"/>
  <c r="BJ101" i="2"/>
  <c r="BJ102" i="2"/>
  <c r="BI4" i="2"/>
  <c r="BI5" i="2"/>
  <c r="BI6" i="2"/>
  <c r="BI7" i="2"/>
  <c r="BI8" i="2"/>
  <c r="BI9" i="2"/>
  <c r="BI10" i="2"/>
  <c r="BI11" i="2"/>
  <c r="BI12" i="2"/>
  <c r="BI13" i="2"/>
  <c r="BI14" i="2"/>
  <c r="BI15" i="2"/>
  <c r="BI16" i="2"/>
  <c r="BI17" i="2"/>
  <c r="BI18" i="2"/>
  <c r="BI19" i="2"/>
  <c r="BI20"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I76" i="2"/>
  <c r="BI77" i="2"/>
  <c r="BI78" i="2"/>
  <c r="BI79" i="2"/>
  <c r="BI80" i="2"/>
  <c r="BI81" i="2"/>
  <c r="BI82" i="2"/>
  <c r="BI83" i="2"/>
  <c r="BI84" i="2"/>
  <c r="BI85" i="2"/>
  <c r="BI86" i="2"/>
  <c r="BI87" i="2"/>
  <c r="BI88" i="2"/>
  <c r="BI89" i="2"/>
  <c r="BI90" i="2"/>
  <c r="BI91" i="2"/>
  <c r="BI92" i="2"/>
  <c r="BI93" i="2"/>
  <c r="BI94" i="2"/>
  <c r="BI95" i="2"/>
  <c r="BI96" i="2"/>
  <c r="BI97" i="2"/>
  <c r="BI98" i="2"/>
  <c r="BI99" i="2"/>
  <c r="BI100" i="2"/>
  <c r="BI101" i="2"/>
  <c r="BI102" i="2"/>
  <c r="BC4" i="2"/>
  <c r="AB4" i="2" s="1"/>
  <c r="BC5" i="2"/>
  <c r="AB5" i="2" s="1"/>
  <c r="BC6" i="2"/>
  <c r="BC7" i="2"/>
  <c r="AB7" i="2" s="1"/>
  <c r="BC8" i="2"/>
  <c r="BC9" i="2"/>
  <c r="BC10" i="2"/>
  <c r="BC11" i="2"/>
  <c r="BC12" i="2"/>
  <c r="AB12" i="2" s="1"/>
  <c r="BC13" i="2"/>
  <c r="AB13" i="2" s="1"/>
  <c r="BC14" i="2"/>
  <c r="BC15" i="2"/>
  <c r="AB15" i="2" s="1"/>
  <c r="BC16" i="2"/>
  <c r="BC17" i="2"/>
  <c r="BC18" i="2"/>
  <c r="BC19" i="2"/>
  <c r="BC20" i="2"/>
  <c r="AB20" i="2" s="1"/>
  <c r="BC21" i="2"/>
  <c r="AB21" i="2" s="1"/>
  <c r="BC22" i="2"/>
  <c r="BC23" i="2"/>
  <c r="AB23" i="2" s="1"/>
  <c r="BC24" i="2"/>
  <c r="BC25" i="2"/>
  <c r="BC26" i="2"/>
  <c r="BC27" i="2"/>
  <c r="BC28" i="2"/>
  <c r="AB28" i="2" s="1"/>
  <c r="BC29" i="2"/>
  <c r="AB29" i="2" s="1"/>
  <c r="BC30" i="2"/>
  <c r="BC31" i="2"/>
  <c r="AB31" i="2" s="1"/>
  <c r="BC32" i="2"/>
  <c r="BC33" i="2"/>
  <c r="BC34" i="2"/>
  <c r="BC35" i="2"/>
  <c r="BC36" i="2"/>
  <c r="AB36" i="2" s="1"/>
  <c r="BC37" i="2"/>
  <c r="AB37" i="2" s="1"/>
  <c r="BC38" i="2"/>
  <c r="BC39" i="2"/>
  <c r="AB39" i="2" s="1"/>
  <c r="BC40" i="2"/>
  <c r="BC41" i="2"/>
  <c r="BC42" i="2"/>
  <c r="BC43" i="2"/>
  <c r="BC44" i="2"/>
  <c r="AB44" i="2" s="1"/>
  <c r="BC45" i="2"/>
  <c r="AB45" i="2" s="1"/>
  <c r="BC46" i="2"/>
  <c r="BC47" i="2"/>
  <c r="AB47" i="2" s="1"/>
  <c r="BC48" i="2"/>
  <c r="BC49" i="2"/>
  <c r="BC50" i="2"/>
  <c r="BC51" i="2"/>
  <c r="BC52" i="2"/>
  <c r="AB52" i="2" s="1"/>
  <c r="BC53" i="2"/>
  <c r="AB53" i="2" s="1"/>
  <c r="BC54" i="2"/>
  <c r="BC55" i="2"/>
  <c r="AB55" i="2" s="1"/>
  <c r="BC56" i="2"/>
  <c r="BC57" i="2"/>
  <c r="BC58" i="2"/>
  <c r="BC59" i="2"/>
  <c r="BC60" i="2"/>
  <c r="AB60" i="2" s="1"/>
  <c r="BC61" i="2"/>
  <c r="AB61" i="2" s="1"/>
  <c r="BC62" i="2"/>
  <c r="BC63" i="2"/>
  <c r="AB63" i="2" s="1"/>
  <c r="BC64" i="2"/>
  <c r="BC65" i="2"/>
  <c r="BC66" i="2"/>
  <c r="BC67" i="2"/>
  <c r="BC68" i="2"/>
  <c r="AB68" i="2" s="1"/>
  <c r="BC69" i="2"/>
  <c r="AB69" i="2" s="1"/>
  <c r="BC70" i="2"/>
  <c r="BC71" i="2"/>
  <c r="AB71" i="2" s="1"/>
  <c r="BC72" i="2"/>
  <c r="BC73" i="2"/>
  <c r="BC74" i="2"/>
  <c r="BC75" i="2"/>
  <c r="BC76" i="2"/>
  <c r="AB76" i="2" s="1"/>
  <c r="BC77" i="2"/>
  <c r="AB77" i="2" s="1"/>
  <c r="BC78" i="2"/>
  <c r="BC79" i="2"/>
  <c r="AB79" i="2" s="1"/>
  <c r="BC80" i="2"/>
  <c r="BC81" i="2"/>
  <c r="BC82" i="2"/>
  <c r="BC83" i="2"/>
  <c r="BC84" i="2"/>
  <c r="AB84" i="2" s="1"/>
  <c r="BC85" i="2"/>
  <c r="AB85" i="2" s="1"/>
  <c r="BC86" i="2"/>
  <c r="BC87" i="2"/>
  <c r="AB87" i="2" s="1"/>
  <c r="BC88" i="2"/>
  <c r="BC89" i="2"/>
  <c r="BC90" i="2"/>
  <c r="BC91" i="2"/>
  <c r="BC92" i="2"/>
  <c r="AB92" i="2" s="1"/>
  <c r="BC93" i="2"/>
  <c r="AB93" i="2" s="1"/>
  <c r="BC94" i="2"/>
  <c r="BC95" i="2"/>
  <c r="AB95" i="2" s="1"/>
  <c r="BC96" i="2"/>
  <c r="BC97" i="2"/>
  <c r="BC98" i="2"/>
  <c r="BC99" i="2"/>
  <c r="BC100" i="2"/>
  <c r="AB100" i="2" s="1"/>
  <c r="BC101" i="2"/>
  <c r="AB101" i="2" s="1"/>
  <c r="BC1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3" i="2"/>
  <c r="AB73" i="2" l="1"/>
  <c r="AB41" i="2"/>
  <c r="AB9" i="2"/>
  <c r="AB81" i="2"/>
  <c r="AB49" i="2"/>
  <c r="AB17" i="2"/>
  <c r="AB89" i="2"/>
  <c r="AB57" i="2"/>
  <c r="AB33" i="2"/>
  <c r="AB97" i="2"/>
  <c r="AB65" i="2"/>
  <c r="AB25" i="2"/>
  <c r="AB102" i="2"/>
  <c r="AB94" i="2"/>
  <c r="AB86" i="2"/>
  <c r="AB78" i="2"/>
  <c r="AB70" i="2"/>
  <c r="AB62" i="2"/>
  <c r="AB54" i="2"/>
  <c r="AB46" i="2"/>
  <c r="AB38" i="2"/>
  <c r="AB30" i="2"/>
  <c r="AB22" i="2"/>
  <c r="AB14" i="2"/>
  <c r="AB6" i="2"/>
  <c r="AB99" i="2"/>
  <c r="AB91" i="2"/>
  <c r="AB83" i="2"/>
  <c r="AB75" i="2"/>
  <c r="AB67" i="2"/>
  <c r="AB59" i="2"/>
  <c r="AB51" i="2"/>
  <c r="AB43" i="2"/>
  <c r="AB35" i="2"/>
  <c r="AB27" i="2"/>
  <c r="AB19" i="2"/>
  <c r="AB11" i="2"/>
  <c r="AB98" i="2"/>
  <c r="AB90" i="2"/>
  <c r="AB82" i="2"/>
  <c r="AB74" i="2"/>
  <c r="AB66" i="2"/>
  <c r="AB58" i="2"/>
  <c r="AB50" i="2"/>
  <c r="AB42" i="2"/>
  <c r="AB34" i="2"/>
  <c r="AB26" i="2"/>
  <c r="AB18" i="2"/>
  <c r="AB10" i="2"/>
  <c r="AB96" i="2"/>
  <c r="AB88" i="2"/>
  <c r="AB80" i="2"/>
  <c r="AB72" i="2"/>
  <c r="AB64" i="2"/>
  <c r="AB56" i="2"/>
  <c r="AB48" i="2"/>
  <c r="AB40" i="2"/>
  <c r="AB32" i="2"/>
  <c r="AB24" i="2"/>
  <c r="AB16" i="2"/>
  <c r="AB8" i="2"/>
  <c r="AY4" i="5"/>
  <c r="AY5" i="5"/>
  <c r="AY6" i="5"/>
  <c r="AY7" i="5"/>
  <c r="AY8" i="5"/>
  <c r="AY9" i="5"/>
  <c r="AY10" i="5"/>
  <c r="AY11" i="5"/>
  <c r="AY12" i="5"/>
  <c r="AY13" i="5"/>
  <c r="AY14" i="5"/>
  <c r="AY15" i="5"/>
  <c r="AY16" i="5"/>
  <c r="AY17" i="5"/>
  <c r="AY18" i="5"/>
  <c r="AY19" i="5"/>
  <c r="AY20" i="5"/>
  <c r="AY21" i="5"/>
  <c r="AY22" i="5"/>
  <c r="AY23" i="5"/>
  <c r="AY24" i="5"/>
  <c r="AY25" i="5"/>
  <c r="AY26" i="5"/>
  <c r="AY27" i="5"/>
  <c r="AY28" i="5"/>
  <c r="AY29" i="5"/>
  <c r="AY30" i="5"/>
  <c r="AY31" i="5"/>
  <c r="AY32" i="5"/>
  <c r="AY33" i="5"/>
  <c r="AY34" i="5"/>
  <c r="AY35" i="5"/>
  <c r="AY36" i="5"/>
  <c r="AY37" i="5"/>
  <c r="AY38" i="5"/>
  <c r="AY39" i="5"/>
  <c r="AY40" i="5"/>
  <c r="AY41" i="5"/>
  <c r="AY42" i="5"/>
  <c r="AY43" i="5"/>
  <c r="AY44" i="5"/>
  <c r="AY45" i="5"/>
  <c r="AY46" i="5"/>
  <c r="AY47" i="5"/>
  <c r="AY48" i="5"/>
  <c r="AY49" i="5"/>
  <c r="AY50" i="5"/>
  <c r="AY51" i="5"/>
  <c r="AY52" i="5"/>
  <c r="AY53" i="5"/>
  <c r="AY54" i="5"/>
  <c r="AY55" i="5"/>
  <c r="AY56" i="5"/>
  <c r="AY57" i="5"/>
  <c r="AY58" i="5"/>
  <c r="AY59" i="5"/>
  <c r="AY60" i="5"/>
  <c r="AY61" i="5"/>
  <c r="AY62" i="5"/>
  <c r="AY63" i="5"/>
  <c r="AY64" i="5"/>
  <c r="AY65" i="5"/>
  <c r="AY66" i="5"/>
  <c r="AY67" i="5"/>
  <c r="AY68" i="5"/>
  <c r="AY69" i="5"/>
  <c r="AY70" i="5"/>
  <c r="AY71" i="5"/>
  <c r="AY72" i="5"/>
  <c r="AY73" i="5"/>
  <c r="AY74" i="5"/>
  <c r="AY75" i="5"/>
  <c r="AY76" i="5"/>
  <c r="AY77" i="5"/>
  <c r="AY78" i="5"/>
  <c r="AY79" i="5"/>
  <c r="AY80" i="5"/>
  <c r="AY81" i="5"/>
  <c r="AY82" i="5"/>
  <c r="AY83" i="5"/>
  <c r="AY84" i="5"/>
  <c r="AY85" i="5"/>
  <c r="AY86" i="5"/>
  <c r="AY87" i="5"/>
  <c r="AY88" i="5"/>
  <c r="AY89" i="5"/>
  <c r="AY90" i="5"/>
  <c r="AY91" i="5"/>
  <c r="AY92" i="5"/>
  <c r="AY93" i="5"/>
  <c r="AY94" i="5"/>
  <c r="AY95" i="5"/>
  <c r="AY96" i="5"/>
  <c r="AY97" i="5"/>
  <c r="AY98" i="5"/>
  <c r="AY99" i="5"/>
  <c r="AY100" i="5"/>
  <c r="AY101" i="5"/>
  <c r="AY102" i="5"/>
  <c r="AY3" i="5"/>
  <c r="AY4" i="6"/>
  <c r="AY5" i="6"/>
  <c r="AY6" i="6"/>
  <c r="AY7" i="6"/>
  <c r="AY8" i="6"/>
  <c r="AY9" i="6"/>
  <c r="AY10" i="6"/>
  <c r="AY11" i="6"/>
  <c r="AY12" i="6"/>
  <c r="AY13" i="6"/>
  <c r="AY14" i="6"/>
  <c r="AY15" i="6"/>
  <c r="AY16" i="6"/>
  <c r="AY17" i="6"/>
  <c r="AY18" i="6"/>
  <c r="AY19" i="6"/>
  <c r="AY20" i="6"/>
  <c r="AY21" i="6"/>
  <c r="AY22" i="6"/>
  <c r="AY23" i="6"/>
  <c r="AY24" i="6"/>
  <c r="AY25" i="6"/>
  <c r="AY26" i="6"/>
  <c r="AY27" i="6"/>
  <c r="AY28" i="6"/>
  <c r="AY29" i="6"/>
  <c r="AY30" i="6"/>
  <c r="AY31" i="6"/>
  <c r="AY32" i="6"/>
  <c r="AY33" i="6"/>
  <c r="AY34" i="6"/>
  <c r="AY35" i="6"/>
  <c r="AY36" i="6"/>
  <c r="AY37" i="6"/>
  <c r="AY38" i="6"/>
  <c r="AY39" i="6"/>
  <c r="AY40" i="6"/>
  <c r="AY41" i="6"/>
  <c r="AY42" i="6"/>
  <c r="AY43" i="6"/>
  <c r="AY44" i="6"/>
  <c r="AY45" i="6"/>
  <c r="AY46" i="6"/>
  <c r="AY47" i="6"/>
  <c r="AY48" i="6"/>
  <c r="AY49" i="6"/>
  <c r="AY50" i="6"/>
  <c r="AY51" i="6"/>
  <c r="AY52" i="6"/>
  <c r="AY53" i="6"/>
  <c r="AY54" i="6"/>
  <c r="AY55" i="6"/>
  <c r="AY56" i="6"/>
  <c r="AY57" i="6"/>
  <c r="AY58" i="6"/>
  <c r="AY59" i="6"/>
  <c r="AY60" i="6"/>
  <c r="AY61" i="6"/>
  <c r="AY62" i="6"/>
  <c r="AY63" i="6"/>
  <c r="AY64" i="6"/>
  <c r="AY65" i="6"/>
  <c r="AY66" i="6"/>
  <c r="AY67" i="6"/>
  <c r="AY68" i="6"/>
  <c r="AY69" i="6"/>
  <c r="AY70" i="6"/>
  <c r="AY71" i="6"/>
  <c r="AY72" i="6"/>
  <c r="AY73" i="6"/>
  <c r="AY74" i="6"/>
  <c r="AY75" i="6"/>
  <c r="AY76" i="6"/>
  <c r="AY77" i="6"/>
  <c r="AY78" i="6"/>
  <c r="AY79" i="6"/>
  <c r="AY80" i="6"/>
  <c r="AY81" i="6"/>
  <c r="AY82" i="6"/>
  <c r="AY83" i="6"/>
  <c r="AY84" i="6"/>
  <c r="AY85" i="6"/>
  <c r="AY86" i="6"/>
  <c r="AY87" i="6"/>
  <c r="AY88" i="6"/>
  <c r="AY89" i="6"/>
  <c r="AY90" i="6"/>
  <c r="AY91" i="6"/>
  <c r="AY92" i="6"/>
  <c r="AY93" i="6"/>
  <c r="AY94" i="6"/>
  <c r="AY95" i="6"/>
  <c r="AY96" i="6"/>
  <c r="AY97" i="6"/>
  <c r="AY98" i="6"/>
  <c r="AY99" i="6"/>
  <c r="AY100" i="6"/>
  <c r="AY101" i="6"/>
  <c r="AY102" i="6"/>
  <c r="AY3" i="6"/>
  <c r="AY4" i="4"/>
  <c r="AY5" i="4"/>
  <c r="AY6" i="4"/>
  <c r="AY7" i="4"/>
  <c r="AY8" i="4"/>
  <c r="AY9" i="4"/>
  <c r="AY10" i="4"/>
  <c r="AY11" i="4"/>
  <c r="AY12" i="4"/>
  <c r="AY13" i="4"/>
  <c r="AY14" i="4"/>
  <c r="AY15" i="4"/>
  <c r="AY16" i="4"/>
  <c r="AY17" i="4"/>
  <c r="AY18" i="4"/>
  <c r="AY19" i="4"/>
  <c r="AY20" i="4"/>
  <c r="AY21" i="4"/>
  <c r="AY22" i="4"/>
  <c r="AY23" i="4"/>
  <c r="AY24" i="4"/>
  <c r="AY25" i="4"/>
  <c r="AY26" i="4"/>
  <c r="AY27" i="4"/>
  <c r="AY28" i="4"/>
  <c r="AY29" i="4"/>
  <c r="AY30" i="4"/>
  <c r="AY31" i="4"/>
  <c r="AY32" i="4"/>
  <c r="AY33" i="4"/>
  <c r="AY34" i="4"/>
  <c r="AY35" i="4"/>
  <c r="AY36" i="4"/>
  <c r="AY37" i="4"/>
  <c r="AY38" i="4"/>
  <c r="AY39" i="4"/>
  <c r="AY40" i="4"/>
  <c r="AY41" i="4"/>
  <c r="AY42" i="4"/>
  <c r="AY43" i="4"/>
  <c r="AY44" i="4"/>
  <c r="AY45" i="4"/>
  <c r="AY46" i="4"/>
  <c r="AY47" i="4"/>
  <c r="AY48" i="4"/>
  <c r="AY49" i="4"/>
  <c r="AY50" i="4"/>
  <c r="AY51" i="4"/>
  <c r="AY52" i="4"/>
  <c r="AY53" i="4"/>
  <c r="AY54" i="4"/>
  <c r="AY55" i="4"/>
  <c r="AY56" i="4"/>
  <c r="AY57" i="4"/>
  <c r="AY58" i="4"/>
  <c r="AY59" i="4"/>
  <c r="AY60" i="4"/>
  <c r="AY61" i="4"/>
  <c r="AY62" i="4"/>
  <c r="AY63" i="4"/>
  <c r="AY64" i="4"/>
  <c r="AY65" i="4"/>
  <c r="AY66" i="4"/>
  <c r="AY67" i="4"/>
  <c r="AY68" i="4"/>
  <c r="AY69" i="4"/>
  <c r="AY70" i="4"/>
  <c r="AY71" i="4"/>
  <c r="AY72" i="4"/>
  <c r="AY73" i="4"/>
  <c r="AY74" i="4"/>
  <c r="AY75" i="4"/>
  <c r="AY76" i="4"/>
  <c r="AY77" i="4"/>
  <c r="AY78" i="4"/>
  <c r="AY79" i="4"/>
  <c r="AY80" i="4"/>
  <c r="AY81" i="4"/>
  <c r="AY82" i="4"/>
  <c r="AY83" i="4"/>
  <c r="AY84" i="4"/>
  <c r="AY85" i="4"/>
  <c r="AY86" i="4"/>
  <c r="AY87" i="4"/>
  <c r="AY88" i="4"/>
  <c r="AY89" i="4"/>
  <c r="AY90" i="4"/>
  <c r="AY91" i="4"/>
  <c r="AY92" i="4"/>
  <c r="AY93" i="4"/>
  <c r="AY94" i="4"/>
  <c r="AY95" i="4"/>
  <c r="AY96" i="4"/>
  <c r="AY97" i="4"/>
  <c r="AY98" i="4"/>
  <c r="AY99" i="4"/>
  <c r="AY100" i="4"/>
  <c r="AY101" i="4"/>
  <c r="AY102" i="4"/>
  <c r="AY3" i="4"/>
  <c r="AY4"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3" i="3"/>
  <c r="AY3" i="2"/>
  <c r="BC3" i="2" s="1"/>
  <c r="AY4" i="2"/>
  <c r="AY5" i="2"/>
  <c r="AY6" i="2"/>
  <c r="AY7" i="2"/>
  <c r="AY8" i="2"/>
  <c r="AY9" i="2"/>
  <c r="AY10" i="2"/>
  <c r="AY11" i="2"/>
  <c r="AY12" i="2"/>
  <c r="AY13" i="2"/>
  <c r="AY14" i="2"/>
  <c r="AY15" i="2"/>
  <c r="AY16" i="2"/>
  <c r="AY17" i="2"/>
  <c r="AY18" i="2"/>
  <c r="AY19" i="2"/>
  <c r="AY20" i="2"/>
  <c r="AY21" i="2"/>
  <c r="AY22" i="2"/>
  <c r="AY23" i="2"/>
  <c r="AY24" i="2"/>
  <c r="AY25" i="2"/>
  <c r="AY26" i="2"/>
  <c r="AY27" i="2"/>
  <c r="AY28" i="2"/>
  <c r="AY29" i="2"/>
  <c r="AY30" i="2"/>
  <c r="AY31" i="2"/>
  <c r="AY32" i="2"/>
  <c r="AY33" i="2"/>
  <c r="AY34" i="2"/>
  <c r="AY35" i="2"/>
  <c r="AY36" i="2"/>
  <c r="AY37" i="2"/>
  <c r="AY38" i="2"/>
  <c r="AY39" i="2"/>
  <c r="AY40" i="2"/>
  <c r="AY41" i="2"/>
  <c r="AY42" i="2"/>
  <c r="AY43" i="2"/>
  <c r="AY44" i="2"/>
  <c r="AY45" i="2"/>
  <c r="AY46" i="2"/>
  <c r="AY47" i="2"/>
  <c r="AY48" i="2"/>
  <c r="AY49" i="2"/>
  <c r="AY50" i="2"/>
  <c r="AY51" i="2"/>
  <c r="AY52" i="2"/>
  <c r="AY53" i="2"/>
  <c r="AY54" i="2"/>
  <c r="AY55" i="2"/>
  <c r="AY56" i="2"/>
  <c r="AY57" i="2"/>
  <c r="AY58" i="2"/>
  <c r="AY59" i="2"/>
  <c r="AY60" i="2"/>
  <c r="AY61" i="2"/>
  <c r="AY62" i="2"/>
  <c r="AY63" i="2"/>
  <c r="AY64" i="2"/>
  <c r="AY65" i="2"/>
  <c r="AY66" i="2"/>
  <c r="AY67" i="2"/>
  <c r="AY68" i="2"/>
  <c r="AY69" i="2"/>
  <c r="AY70" i="2"/>
  <c r="AY71" i="2"/>
  <c r="AY72" i="2"/>
  <c r="AY73" i="2"/>
  <c r="AY74" i="2"/>
  <c r="AY75" i="2"/>
  <c r="AY76" i="2"/>
  <c r="AY77" i="2"/>
  <c r="AY78" i="2"/>
  <c r="AY79" i="2"/>
  <c r="AY80" i="2"/>
  <c r="AY81" i="2"/>
  <c r="AY82" i="2"/>
  <c r="AY83" i="2"/>
  <c r="AY84" i="2"/>
  <c r="AY85" i="2"/>
  <c r="AY86" i="2"/>
  <c r="AY87" i="2"/>
  <c r="AY88" i="2"/>
  <c r="AY89" i="2"/>
  <c r="AY90" i="2"/>
  <c r="AY91" i="2"/>
  <c r="AY92" i="2"/>
  <c r="AY93" i="2"/>
  <c r="AY94" i="2"/>
  <c r="AY95" i="2"/>
  <c r="AY96" i="2"/>
  <c r="AY97" i="2"/>
  <c r="AY98" i="2"/>
  <c r="AY99" i="2"/>
  <c r="AY100" i="2"/>
  <c r="AY101" i="2"/>
  <c r="AY102" i="2"/>
  <c r="AB3" i="2" l="1"/>
  <c r="AF3" i="4" l="1"/>
  <c r="AE3" i="4"/>
  <c r="AE6" i="4"/>
  <c r="AE8" i="4"/>
  <c r="AE10" i="4"/>
  <c r="AE12" i="4"/>
  <c r="AE14" i="4"/>
  <c r="AE15" i="4"/>
  <c r="AE16" i="4"/>
  <c r="AE18" i="4"/>
  <c r="AE19" i="4"/>
  <c r="AE22" i="4"/>
  <c r="AE23" i="4"/>
  <c r="AE24" i="4"/>
  <c r="AE27" i="4"/>
  <c r="AE30" i="4"/>
  <c r="AE31" i="4"/>
  <c r="AE32" i="4"/>
  <c r="AE34" i="4"/>
  <c r="AE35" i="4"/>
  <c r="AE38" i="4"/>
  <c r="AE43" i="4"/>
  <c r="AE45" i="4"/>
  <c r="AE46" i="4"/>
  <c r="AE47" i="4"/>
  <c r="AE51" i="4"/>
  <c r="AE53" i="4"/>
  <c r="AE55" i="4"/>
  <c r="AE59" i="4"/>
  <c r="AE61" i="4"/>
  <c r="AE62" i="4"/>
  <c r="AE63" i="4"/>
  <c r="AE67" i="4"/>
  <c r="AE69" i="4"/>
  <c r="AE71" i="4"/>
  <c r="AE72" i="4"/>
  <c r="AE75" i="4"/>
  <c r="AE76" i="4"/>
  <c r="AE80" i="4"/>
  <c r="AE87" i="4"/>
  <c r="AE90" i="4"/>
  <c r="AE93" i="4"/>
  <c r="AE94" i="4"/>
  <c r="AE95" i="4"/>
  <c r="AE102" i="4"/>
  <c r="AL4" i="5"/>
  <c r="AL7" i="5"/>
  <c r="AL8" i="5"/>
  <c r="AL12" i="5"/>
  <c r="AL14" i="5"/>
  <c r="AL15" i="5"/>
  <c r="AL16" i="5"/>
  <c r="AL19" i="5"/>
  <c r="AL20" i="5"/>
  <c r="AL24" i="5"/>
  <c r="AL27" i="5"/>
  <c r="AL28" i="5"/>
  <c r="AL30" i="5"/>
  <c r="AL32" i="5"/>
  <c r="AL35" i="5"/>
  <c r="AL36" i="5"/>
  <c r="AL40" i="5"/>
  <c r="AL43" i="5"/>
  <c r="AL44" i="5"/>
  <c r="AL46" i="5"/>
  <c r="AL47" i="5"/>
  <c r="AL48" i="5"/>
  <c r="AL49" i="5"/>
  <c r="AL51" i="5"/>
  <c r="AL52" i="5"/>
  <c r="AL56" i="5"/>
  <c r="AL60" i="5"/>
  <c r="AL61" i="5"/>
  <c r="AL62" i="5"/>
  <c r="AL63" i="5"/>
  <c r="AL64" i="5"/>
  <c r="AL67" i="5"/>
  <c r="AL68" i="5"/>
  <c r="AL70" i="5"/>
  <c r="AL71" i="5"/>
  <c r="AL72" i="5"/>
  <c r="AL75" i="5"/>
  <c r="AL76" i="5"/>
  <c r="AL77" i="5"/>
  <c r="AL78" i="5"/>
  <c r="AL79" i="5"/>
  <c r="AL80" i="5"/>
  <c r="AL81" i="5"/>
  <c r="AL83" i="5"/>
  <c r="AL84" i="5"/>
  <c r="AL85" i="5"/>
  <c r="AL86" i="5"/>
  <c r="AL87" i="5"/>
  <c r="AL88" i="5"/>
  <c r="AL89" i="5"/>
  <c r="AL90" i="5"/>
  <c r="AL91" i="5"/>
  <c r="AL92" i="5"/>
  <c r="AL93" i="5"/>
  <c r="AL94" i="5"/>
  <c r="AL95" i="5"/>
  <c r="AL96" i="5"/>
  <c r="AL98" i="5"/>
  <c r="AL99" i="5"/>
  <c r="AL100" i="5"/>
  <c r="AL101" i="5"/>
  <c r="BF3" i="5"/>
  <c r="BH3" i="5" s="1"/>
  <c r="AB31" i="5"/>
  <c r="AB53" i="5"/>
  <c r="AB56" i="5"/>
  <c r="AB59" i="5"/>
  <c r="AB81" i="5"/>
  <c r="AB3" i="5"/>
  <c r="AL102" i="5"/>
  <c r="BF102" i="5"/>
  <c r="BH102" i="5" s="1"/>
  <c r="AZ102" i="5"/>
  <c r="BF101" i="5"/>
  <c r="AB101" i="5"/>
  <c r="AZ101" i="5"/>
  <c r="BF100" i="5"/>
  <c r="AZ100" i="5"/>
  <c r="BF99" i="5"/>
  <c r="AZ99" i="5"/>
  <c r="BF98" i="5"/>
  <c r="AZ98" i="5"/>
  <c r="AB98" i="5"/>
  <c r="BF97" i="5"/>
  <c r="AZ97" i="5"/>
  <c r="AL97" i="5"/>
  <c r="BF96" i="5"/>
  <c r="AB96" i="5"/>
  <c r="AZ96" i="5"/>
  <c r="BF95" i="5"/>
  <c r="AZ95" i="5"/>
  <c r="BF94" i="5"/>
  <c r="AZ94" i="5"/>
  <c r="BF93" i="5"/>
  <c r="AB93" i="5"/>
  <c r="AZ93" i="5"/>
  <c r="BF92" i="5"/>
  <c r="AB92" i="5"/>
  <c r="AZ92" i="5"/>
  <c r="BF91" i="5"/>
  <c r="AZ91" i="5"/>
  <c r="BF90" i="5"/>
  <c r="AZ90" i="5"/>
  <c r="BF89" i="5"/>
  <c r="BH89" i="5" s="1"/>
  <c r="AZ89" i="5"/>
  <c r="BF88" i="5"/>
  <c r="AB88" i="5"/>
  <c r="AZ88" i="5"/>
  <c r="BF87" i="5"/>
  <c r="AZ87" i="5"/>
  <c r="BF86" i="5"/>
  <c r="AZ86" i="5"/>
  <c r="BF85" i="5"/>
  <c r="AB85" i="5"/>
  <c r="AZ85" i="5"/>
  <c r="BF84" i="5"/>
  <c r="AZ84" i="5"/>
  <c r="BF83" i="5"/>
  <c r="AZ83" i="5"/>
  <c r="BF82" i="5"/>
  <c r="AB82" i="5"/>
  <c r="AZ82" i="5"/>
  <c r="AL82" i="5"/>
  <c r="BF81" i="5"/>
  <c r="AZ81" i="5"/>
  <c r="BF80" i="5"/>
  <c r="AZ80" i="5"/>
  <c r="BF79" i="5"/>
  <c r="AZ79" i="5"/>
  <c r="BF78" i="5"/>
  <c r="AZ78" i="5"/>
  <c r="BF77" i="5"/>
  <c r="AZ77" i="5"/>
  <c r="BF76" i="5"/>
  <c r="AZ76" i="5"/>
  <c r="BF75" i="5"/>
  <c r="AZ75" i="5"/>
  <c r="BF74" i="5"/>
  <c r="AB74" i="5"/>
  <c r="AZ74" i="5"/>
  <c r="AL74" i="5"/>
  <c r="BF73" i="5"/>
  <c r="BH73" i="5" s="1"/>
  <c r="AB73" i="5"/>
  <c r="AZ73" i="5"/>
  <c r="AL73" i="5"/>
  <c r="BF72" i="5"/>
  <c r="AZ72" i="5"/>
  <c r="BF71" i="5"/>
  <c r="AZ71" i="5"/>
  <c r="BF70" i="5"/>
  <c r="BG70" i="5" s="1"/>
  <c r="AZ70" i="5"/>
  <c r="BF69" i="5"/>
  <c r="AZ69" i="5"/>
  <c r="AL69" i="5"/>
  <c r="BF68" i="5"/>
  <c r="AB68" i="5"/>
  <c r="AZ68" i="5"/>
  <c r="BF67" i="5"/>
  <c r="AZ67" i="5"/>
  <c r="AL66" i="5"/>
  <c r="BF66" i="5"/>
  <c r="AZ66" i="5"/>
  <c r="BF65" i="5"/>
  <c r="AZ65" i="5"/>
  <c r="AL65" i="5"/>
  <c r="BF64" i="5"/>
  <c r="AZ64" i="5"/>
  <c r="BF63" i="5"/>
  <c r="AZ63" i="5"/>
  <c r="BF62" i="5"/>
  <c r="AZ62" i="5"/>
  <c r="BF61" i="5"/>
  <c r="AZ61" i="5"/>
  <c r="BF60" i="5"/>
  <c r="AB60" i="5"/>
  <c r="AZ60" i="5"/>
  <c r="BF59" i="5"/>
  <c r="AZ59" i="5"/>
  <c r="AL59" i="5"/>
  <c r="BF58" i="5"/>
  <c r="AZ58" i="5"/>
  <c r="AL58" i="5"/>
  <c r="BF57" i="5"/>
  <c r="AZ57" i="5"/>
  <c r="AL57" i="5"/>
  <c r="BF56" i="5"/>
  <c r="AZ56" i="5"/>
  <c r="BF55" i="5"/>
  <c r="AZ55" i="5"/>
  <c r="AL55" i="5"/>
  <c r="BF54" i="5"/>
  <c r="BG54" i="5" s="1"/>
  <c r="AB54" i="5"/>
  <c r="AZ54" i="5"/>
  <c r="AL54" i="5"/>
  <c r="BF53" i="5"/>
  <c r="AZ53" i="5"/>
  <c r="AL53" i="5"/>
  <c r="BF52" i="5"/>
  <c r="AZ52" i="5"/>
  <c r="BF51" i="5"/>
  <c r="AZ51" i="5"/>
  <c r="BF50" i="5"/>
  <c r="AZ50" i="5"/>
  <c r="AL50" i="5"/>
  <c r="BF49" i="5"/>
  <c r="AZ49" i="5"/>
  <c r="BF48" i="5"/>
  <c r="AB48" i="5"/>
  <c r="AZ48" i="5"/>
  <c r="BF47" i="5"/>
  <c r="AZ47" i="5"/>
  <c r="BF46" i="5"/>
  <c r="AZ46" i="5"/>
  <c r="AB46" i="5"/>
  <c r="BF45" i="5"/>
  <c r="AZ45" i="5"/>
  <c r="AL45" i="5"/>
  <c r="BF44" i="5"/>
  <c r="AB44" i="5"/>
  <c r="AZ44" i="5"/>
  <c r="BF43" i="5"/>
  <c r="AZ43" i="5"/>
  <c r="AL42" i="5"/>
  <c r="BF42" i="5"/>
  <c r="AZ42" i="5"/>
  <c r="BF41" i="5"/>
  <c r="BH41" i="5" s="1"/>
  <c r="AZ41" i="5"/>
  <c r="AL41" i="5"/>
  <c r="BF40" i="5"/>
  <c r="AZ40" i="5"/>
  <c r="BF39" i="5"/>
  <c r="AZ39" i="5"/>
  <c r="AL39" i="5"/>
  <c r="BF38" i="5"/>
  <c r="AZ38" i="5"/>
  <c r="AL38" i="5"/>
  <c r="BF37" i="5"/>
  <c r="AB37" i="5"/>
  <c r="AZ37" i="5"/>
  <c r="AL37" i="5"/>
  <c r="BF36" i="5"/>
  <c r="AZ36" i="5"/>
  <c r="BF35" i="5"/>
  <c r="AZ35" i="5"/>
  <c r="BF34" i="5"/>
  <c r="AZ34" i="5"/>
  <c r="AL34" i="5"/>
  <c r="BF33" i="5"/>
  <c r="AZ33" i="5"/>
  <c r="AL33" i="5"/>
  <c r="BF32" i="5"/>
  <c r="AB32" i="5"/>
  <c r="AZ32" i="5"/>
  <c r="BF31" i="5"/>
  <c r="AZ31" i="5"/>
  <c r="AL31" i="5"/>
  <c r="BF30" i="5"/>
  <c r="AZ30" i="5"/>
  <c r="BF29" i="5"/>
  <c r="AZ29" i="5"/>
  <c r="AL29" i="5"/>
  <c r="BF28" i="5"/>
  <c r="AB28" i="5"/>
  <c r="AZ28" i="5"/>
  <c r="BF27" i="5"/>
  <c r="AZ27" i="5"/>
  <c r="AL26" i="5"/>
  <c r="BF26" i="5"/>
  <c r="AZ26" i="5"/>
  <c r="AB26" i="5"/>
  <c r="BF25" i="5"/>
  <c r="AZ25" i="5"/>
  <c r="AL25" i="5"/>
  <c r="BF24" i="5"/>
  <c r="AB24" i="5"/>
  <c r="AZ24" i="5"/>
  <c r="BF23" i="5"/>
  <c r="AB23" i="5"/>
  <c r="AZ23" i="5"/>
  <c r="AL23" i="5"/>
  <c r="AL22" i="5"/>
  <c r="BF22" i="5"/>
  <c r="BG22" i="5" s="1"/>
  <c r="AE22" i="5" s="1"/>
  <c r="AZ22" i="5"/>
  <c r="BF21" i="5"/>
  <c r="AZ21" i="5"/>
  <c r="AL21" i="5"/>
  <c r="BF20" i="5"/>
  <c r="AB20" i="5"/>
  <c r="AZ20" i="5"/>
  <c r="BF19" i="5"/>
  <c r="AZ19" i="5"/>
  <c r="AL18" i="5"/>
  <c r="BF18" i="5"/>
  <c r="AZ18" i="5"/>
  <c r="BF17" i="5"/>
  <c r="AZ17" i="5"/>
  <c r="AL17" i="5"/>
  <c r="BF16" i="5"/>
  <c r="AZ16" i="5"/>
  <c r="BF15" i="5"/>
  <c r="AZ15" i="5"/>
  <c r="BF14" i="5"/>
  <c r="AZ14" i="5"/>
  <c r="BF13" i="5"/>
  <c r="AZ13" i="5"/>
  <c r="AL13" i="5"/>
  <c r="BF12" i="5"/>
  <c r="AB12" i="5"/>
  <c r="AZ12" i="5"/>
  <c r="BF11" i="5"/>
  <c r="AZ11" i="5"/>
  <c r="AL11" i="5"/>
  <c r="AL10" i="5"/>
  <c r="BF10" i="5"/>
  <c r="AZ10" i="5"/>
  <c r="BF9" i="5"/>
  <c r="BH9" i="5" s="1"/>
  <c r="AZ9" i="5"/>
  <c r="AL9" i="5"/>
  <c r="BF8" i="5"/>
  <c r="AB8" i="5"/>
  <c r="AZ8" i="5"/>
  <c r="BF7" i="5"/>
  <c r="AZ7" i="5"/>
  <c r="BF6" i="5"/>
  <c r="BG6" i="5" s="1"/>
  <c r="AZ6" i="5"/>
  <c r="AL6" i="5"/>
  <c r="BF5" i="5"/>
  <c r="AZ5" i="5"/>
  <c r="AL5" i="5"/>
  <c r="BF4" i="5"/>
  <c r="AB4" i="5"/>
  <c r="AZ4" i="5"/>
  <c r="BE3" i="5"/>
  <c r="AZ3" i="5"/>
  <c r="AV3" i="5"/>
  <c r="AL3" i="5"/>
  <c r="AL4" i="6"/>
  <c r="AL5" i="6"/>
  <c r="AL6" i="6"/>
  <c r="AL7" i="6"/>
  <c r="AL8" i="6"/>
  <c r="AL9" i="6"/>
  <c r="AL11" i="6"/>
  <c r="AL12" i="6"/>
  <c r="AL13" i="6"/>
  <c r="AL14" i="6"/>
  <c r="AL15" i="6"/>
  <c r="AL16" i="6"/>
  <c r="AL17" i="6"/>
  <c r="AL18" i="6"/>
  <c r="AL19" i="6"/>
  <c r="AL20" i="6"/>
  <c r="AL21" i="6"/>
  <c r="AL22" i="6"/>
  <c r="AL23" i="6"/>
  <c r="AL24" i="6"/>
  <c r="AL25" i="6"/>
  <c r="AL26" i="6"/>
  <c r="AL27" i="6"/>
  <c r="AL28" i="6"/>
  <c r="AL29" i="6"/>
  <c r="AL30" i="6"/>
  <c r="AL31" i="6"/>
  <c r="AL32" i="6"/>
  <c r="AL33" i="6"/>
  <c r="AL34" i="6"/>
  <c r="AL35" i="6"/>
  <c r="AL36" i="6"/>
  <c r="AL37" i="6"/>
  <c r="AL38" i="6"/>
  <c r="AL39" i="6"/>
  <c r="AL40" i="6"/>
  <c r="AL41" i="6"/>
  <c r="AL42" i="6"/>
  <c r="AL43" i="6"/>
  <c r="AL44" i="6"/>
  <c r="AL46" i="6"/>
  <c r="AL47" i="6"/>
  <c r="AL48" i="6"/>
  <c r="AL49" i="6"/>
  <c r="AL50" i="6"/>
  <c r="AL51" i="6"/>
  <c r="AL52" i="6"/>
  <c r="AL53" i="6"/>
  <c r="AL54" i="6"/>
  <c r="AL55" i="6"/>
  <c r="AL56" i="6"/>
  <c r="AL57" i="6"/>
  <c r="AL58" i="6"/>
  <c r="AL59" i="6"/>
  <c r="AL60" i="6"/>
  <c r="AL62" i="6"/>
  <c r="AL63" i="6"/>
  <c r="AL64" i="6"/>
  <c r="AL65" i="6"/>
  <c r="AL66" i="6"/>
  <c r="AL67" i="6"/>
  <c r="AL68" i="6"/>
  <c r="AL69" i="6"/>
  <c r="AL70" i="6"/>
  <c r="AL71" i="6"/>
  <c r="AL72" i="6"/>
  <c r="AL73" i="6"/>
  <c r="AL74" i="6"/>
  <c r="AL75" i="6"/>
  <c r="AL76" i="6"/>
  <c r="AL77" i="6"/>
  <c r="AL78" i="6"/>
  <c r="AL79" i="6"/>
  <c r="AL80" i="6"/>
  <c r="AL81" i="6"/>
  <c r="AL82" i="6"/>
  <c r="AL83" i="6"/>
  <c r="AL84" i="6"/>
  <c r="AL85" i="6"/>
  <c r="AL86" i="6"/>
  <c r="AL87" i="6"/>
  <c r="AL88" i="6"/>
  <c r="AL89" i="6"/>
  <c r="AL90" i="6"/>
  <c r="AL91" i="6"/>
  <c r="AL92" i="6"/>
  <c r="AL94" i="6"/>
  <c r="AL95" i="6"/>
  <c r="AL96" i="6"/>
  <c r="AL98" i="6"/>
  <c r="AL99" i="6"/>
  <c r="AL100" i="6"/>
  <c r="AL101" i="6"/>
  <c r="AL102" i="6"/>
  <c r="AL3" i="6"/>
  <c r="AB34" i="6"/>
  <c r="AB38" i="6"/>
  <c r="AB78" i="6"/>
  <c r="AB82" i="6"/>
  <c r="AB83" i="6"/>
  <c r="AB99" i="6"/>
  <c r="AB8" i="6"/>
  <c r="AB12" i="6"/>
  <c r="AB16" i="6"/>
  <c r="AB20" i="6"/>
  <c r="AB24" i="6"/>
  <c r="AB28" i="6"/>
  <c r="AB32" i="6"/>
  <c r="AB36" i="6"/>
  <c r="AB40" i="6"/>
  <c r="AB44" i="6"/>
  <c r="AB48" i="6"/>
  <c r="AB52" i="6"/>
  <c r="AB56" i="6"/>
  <c r="AB60" i="6"/>
  <c r="AB64" i="6"/>
  <c r="AB68" i="6"/>
  <c r="AB72" i="6"/>
  <c r="AB88" i="6"/>
  <c r="AB92" i="6"/>
  <c r="AB96" i="6"/>
  <c r="AB100" i="6"/>
  <c r="AB101" i="6"/>
  <c r="AZ102" i="6"/>
  <c r="AZ101" i="6"/>
  <c r="AZ100" i="6"/>
  <c r="AZ99" i="6"/>
  <c r="AZ98" i="6"/>
  <c r="AL97" i="6"/>
  <c r="AB97" i="6"/>
  <c r="AZ97" i="6"/>
  <c r="AZ96" i="6"/>
  <c r="AZ95" i="6"/>
  <c r="AB94" i="6"/>
  <c r="AZ94" i="6"/>
  <c r="AL93" i="6"/>
  <c r="AZ93" i="6"/>
  <c r="AB93" i="6"/>
  <c r="AZ92" i="6"/>
  <c r="BF91" i="6"/>
  <c r="BG91" i="6" s="1"/>
  <c r="BH91" i="6" s="1"/>
  <c r="AZ91" i="6"/>
  <c r="BF90" i="6"/>
  <c r="BG90" i="6" s="1"/>
  <c r="BH90" i="6" s="1"/>
  <c r="AB90" i="6"/>
  <c r="AZ90" i="6"/>
  <c r="AB89" i="6"/>
  <c r="AZ89" i="6"/>
  <c r="BF88" i="6"/>
  <c r="BG88" i="6" s="1"/>
  <c r="BH88" i="6" s="1"/>
  <c r="AZ88" i="6"/>
  <c r="AZ87" i="6"/>
  <c r="AZ86" i="6"/>
  <c r="AZ85" i="6"/>
  <c r="AB85" i="6"/>
  <c r="AZ84" i="6"/>
  <c r="AB84" i="6"/>
  <c r="AZ83" i="6"/>
  <c r="AZ82" i="6"/>
  <c r="AZ81" i="6"/>
  <c r="AB81" i="6"/>
  <c r="AB80" i="6"/>
  <c r="AZ80" i="6"/>
  <c r="AZ79" i="6"/>
  <c r="BF78" i="6"/>
  <c r="BG78" i="6" s="1"/>
  <c r="BH78" i="6" s="1"/>
  <c r="AZ78" i="6"/>
  <c r="AZ77" i="6"/>
  <c r="AB77" i="6"/>
  <c r="BF76" i="6"/>
  <c r="BG76" i="6" s="1"/>
  <c r="BH76" i="6" s="1"/>
  <c r="AB76" i="6"/>
  <c r="AZ76" i="6"/>
  <c r="AZ75" i="6"/>
  <c r="AZ74" i="6"/>
  <c r="AZ73" i="6"/>
  <c r="AB73" i="6"/>
  <c r="BF72" i="6"/>
  <c r="BG72" i="6" s="1"/>
  <c r="BH72" i="6" s="1"/>
  <c r="AZ72" i="6"/>
  <c r="AZ71" i="6"/>
  <c r="AZ70" i="6"/>
  <c r="AB70" i="6"/>
  <c r="AB69" i="6"/>
  <c r="AZ69" i="6"/>
  <c r="AZ68" i="6"/>
  <c r="AZ67" i="6"/>
  <c r="BF66" i="6"/>
  <c r="BG66" i="6" s="1"/>
  <c r="BH66" i="6" s="1"/>
  <c r="AZ66" i="6"/>
  <c r="AZ65" i="6"/>
  <c r="AB65" i="6"/>
  <c r="AZ64" i="6"/>
  <c r="BF63" i="6"/>
  <c r="BG63" i="6" s="1"/>
  <c r="BH63" i="6" s="1"/>
  <c r="AZ63" i="6"/>
  <c r="AZ62" i="6"/>
  <c r="AB62" i="6"/>
  <c r="AL61" i="6"/>
  <c r="BF61" i="6"/>
  <c r="BG61" i="6" s="1"/>
  <c r="BH61" i="6" s="1"/>
  <c r="AB61" i="6"/>
  <c r="AZ61" i="6"/>
  <c r="AZ60" i="6"/>
  <c r="AZ59" i="6"/>
  <c r="BF58" i="6"/>
  <c r="BG58" i="6" s="1"/>
  <c r="BH58" i="6" s="1"/>
  <c r="AZ58" i="6"/>
  <c r="BF57" i="6"/>
  <c r="BG57" i="6" s="1"/>
  <c r="BH57" i="6" s="1"/>
  <c r="AZ57" i="6"/>
  <c r="AB57" i="6"/>
  <c r="AZ56" i="6"/>
  <c r="AZ55" i="6"/>
  <c r="AZ54" i="6"/>
  <c r="AZ53" i="6"/>
  <c r="AB53" i="6"/>
  <c r="AZ52" i="6"/>
  <c r="AZ51" i="6"/>
  <c r="BF50" i="6"/>
  <c r="BG50" i="6" s="1"/>
  <c r="BH50" i="6" s="1"/>
  <c r="AZ50" i="6"/>
  <c r="BF49" i="6"/>
  <c r="BG49" i="6" s="1"/>
  <c r="BH49" i="6" s="1"/>
  <c r="AZ49" i="6"/>
  <c r="AB49" i="6"/>
  <c r="AZ48" i="6"/>
  <c r="BF47" i="6"/>
  <c r="BG47" i="6" s="1"/>
  <c r="BH47" i="6" s="1"/>
  <c r="AZ47" i="6"/>
  <c r="BF46" i="6"/>
  <c r="BG46" i="6" s="1"/>
  <c r="BH46" i="6" s="1"/>
  <c r="AZ46" i="6"/>
  <c r="BF45" i="6"/>
  <c r="BG45" i="6" s="1"/>
  <c r="BH45" i="6" s="1"/>
  <c r="AZ45" i="6"/>
  <c r="AL45" i="6"/>
  <c r="AB45" i="6"/>
  <c r="AZ44" i="6"/>
  <c r="BF43" i="6"/>
  <c r="BG43" i="6" s="1"/>
  <c r="BH43" i="6" s="1"/>
  <c r="AZ43" i="6"/>
  <c r="BF42" i="6"/>
  <c r="BG42" i="6" s="1"/>
  <c r="BH42" i="6" s="1"/>
  <c r="AZ42" i="6"/>
  <c r="BF41" i="6"/>
  <c r="BG41" i="6" s="1"/>
  <c r="BH41" i="6" s="1"/>
  <c r="AZ41" i="6"/>
  <c r="AB41" i="6"/>
  <c r="AZ40" i="6"/>
  <c r="BF39" i="6"/>
  <c r="BG39" i="6" s="1"/>
  <c r="BH39" i="6" s="1"/>
  <c r="AZ39" i="6"/>
  <c r="BF38" i="6"/>
  <c r="BG38" i="6" s="1"/>
  <c r="AZ38" i="6"/>
  <c r="BF37" i="6"/>
  <c r="BG37" i="6" s="1"/>
  <c r="BH37" i="6" s="1"/>
  <c r="AZ37" i="6"/>
  <c r="AB37" i="6"/>
  <c r="AZ36" i="6"/>
  <c r="BF35" i="6"/>
  <c r="BG35" i="6" s="1"/>
  <c r="BH35" i="6" s="1"/>
  <c r="AZ35" i="6"/>
  <c r="BF34" i="6"/>
  <c r="BG34" i="6" s="1"/>
  <c r="BH34" i="6" s="1"/>
  <c r="AZ34" i="6"/>
  <c r="AZ33" i="6"/>
  <c r="AB33" i="6"/>
  <c r="BF32" i="6"/>
  <c r="BG32" i="6" s="1"/>
  <c r="BH32" i="6" s="1"/>
  <c r="AZ32" i="6"/>
  <c r="AZ31" i="6"/>
  <c r="BF30" i="6"/>
  <c r="BG30" i="6" s="1"/>
  <c r="BH30" i="6" s="1"/>
  <c r="AZ30" i="6"/>
  <c r="AZ29" i="6"/>
  <c r="AB29" i="6"/>
  <c r="AZ28" i="6"/>
  <c r="BF27" i="6"/>
  <c r="BG27" i="6" s="1"/>
  <c r="BH27" i="6" s="1"/>
  <c r="AZ27" i="6"/>
  <c r="BF26" i="6"/>
  <c r="BG26" i="6" s="1"/>
  <c r="BH26" i="6" s="1"/>
  <c r="AZ26" i="6"/>
  <c r="BF25" i="6"/>
  <c r="BG25" i="6" s="1"/>
  <c r="BH25" i="6" s="1"/>
  <c r="AZ25" i="6"/>
  <c r="AB25" i="6"/>
  <c r="AZ24" i="6"/>
  <c r="AZ23" i="6"/>
  <c r="AZ22" i="6"/>
  <c r="BF21" i="6"/>
  <c r="BG21" i="6" s="1"/>
  <c r="BH21" i="6" s="1"/>
  <c r="AZ21" i="6"/>
  <c r="AB21" i="6"/>
  <c r="BF20" i="6"/>
  <c r="BG20" i="6" s="1"/>
  <c r="BH20" i="6" s="1"/>
  <c r="AZ20" i="6"/>
  <c r="AZ19" i="6"/>
  <c r="AZ18" i="6"/>
  <c r="AB17" i="6"/>
  <c r="AZ17" i="6"/>
  <c r="BF16" i="6"/>
  <c r="BG16" i="6" s="1"/>
  <c r="BH16" i="6" s="1"/>
  <c r="AZ16" i="6"/>
  <c r="AZ15" i="6"/>
  <c r="AZ14" i="6"/>
  <c r="BF13" i="6"/>
  <c r="BG13" i="6" s="1"/>
  <c r="AZ13" i="6"/>
  <c r="AB13" i="6"/>
  <c r="BF12" i="6"/>
  <c r="BG12" i="6" s="1"/>
  <c r="BH12" i="6" s="1"/>
  <c r="AZ12" i="6"/>
  <c r="AZ11" i="6"/>
  <c r="AL10" i="6"/>
  <c r="BF10" i="6"/>
  <c r="BG10" i="6" s="1"/>
  <c r="BH10" i="6" s="1"/>
  <c r="AZ10" i="6"/>
  <c r="BF9" i="6"/>
  <c r="BG9" i="6" s="1"/>
  <c r="AZ9" i="6"/>
  <c r="AB9" i="6"/>
  <c r="AZ8" i="6"/>
  <c r="BF7" i="6"/>
  <c r="BG7" i="6" s="1"/>
  <c r="BH7" i="6" s="1"/>
  <c r="AZ7" i="6"/>
  <c r="BF6" i="6"/>
  <c r="BG6" i="6" s="1"/>
  <c r="BH6" i="6" s="1"/>
  <c r="AZ6" i="6"/>
  <c r="BF5" i="6"/>
  <c r="BG5" i="6" s="1"/>
  <c r="BH5" i="6" s="1"/>
  <c r="AZ5" i="6"/>
  <c r="BF4" i="6"/>
  <c r="BG4" i="6" s="1"/>
  <c r="BH4" i="6" s="1"/>
  <c r="AZ4" i="6"/>
  <c r="BF3" i="6"/>
  <c r="BG3" i="6" s="1"/>
  <c r="BH3" i="6" s="1"/>
  <c r="BE3" i="6"/>
  <c r="BF100" i="6" s="1"/>
  <c r="BG100" i="6" s="1"/>
  <c r="BH100" i="6" s="1"/>
  <c r="AZ3" i="6"/>
  <c r="AV3" i="6"/>
  <c r="AL4" i="4"/>
  <c r="AL6" i="4"/>
  <c r="AL7" i="4"/>
  <c r="AL8" i="4"/>
  <c r="AL9" i="4"/>
  <c r="AL10" i="4"/>
  <c r="AL11" i="4"/>
  <c r="AL12" i="4"/>
  <c r="AL14" i="4"/>
  <c r="AL15" i="4"/>
  <c r="AL16" i="4"/>
  <c r="AL17" i="4"/>
  <c r="AL18" i="4"/>
  <c r="AL19" i="4"/>
  <c r="AL20" i="4"/>
  <c r="AL22" i="4"/>
  <c r="AL23" i="4"/>
  <c r="AL24" i="4"/>
  <c r="AL25" i="4"/>
  <c r="AL26" i="4"/>
  <c r="AL27" i="4"/>
  <c r="AL28" i="4"/>
  <c r="AL29" i="4"/>
  <c r="AL30" i="4"/>
  <c r="AL31" i="4"/>
  <c r="AL32" i="4"/>
  <c r="AL33" i="4"/>
  <c r="AL34" i="4"/>
  <c r="AL35" i="4"/>
  <c r="AL36" i="4"/>
  <c r="AL37" i="4"/>
  <c r="AL38" i="4"/>
  <c r="AL39" i="4"/>
  <c r="AL40"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70" i="4"/>
  <c r="AL71" i="4"/>
  <c r="AL72" i="4"/>
  <c r="AL73" i="4"/>
  <c r="AL74" i="4"/>
  <c r="AL75" i="4"/>
  <c r="AL76" i="4"/>
  <c r="AL77" i="4"/>
  <c r="AL78" i="4"/>
  <c r="AL79" i="4"/>
  <c r="AL80" i="4"/>
  <c r="AL81" i="4"/>
  <c r="AL82" i="4"/>
  <c r="AL83" i="4"/>
  <c r="AL84" i="4"/>
  <c r="AL86" i="4"/>
  <c r="AL87" i="4"/>
  <c r="AL88" i="4"/>
  <c r="AL89" i="4"/>
  <c r="AL90" i="4"/>
  <c r="AL91" i="4"/>
  <c r="AL92" i="4"/>
  <c r="AL93" i="4"/>
  <c r="AL94" i="4"/>
  <c r="AL95" i="4"/>
  <c r="AL96" i="4"/>
  <c r="AL97" i="4"/>
  <c r="AL98" i="4"/>
  <c r="AL99" i="4"/>
  <c r="AL100" i="4"/>
  <c r="AL101" i="4"/>
  <c r="AL102" i="4"/>
  <c r="AL3" i="4"/>
  <c r="AE26" i="4"/>
  <c r="AE54" i="4"/>
  <c r="AE98" i="4"/>
  <c r="AB6" i="4"/>
  <c r="AB10" i="4"/>
  <c r="AB14" i="4"/>
  <c r="AB22" i="4"/>
  <c r="AB26" i="4"/>
  <c r="AB30" i="4"/>
  <c r="AB34" i="4"/>
  <c r="AB42" i="4"/>
  <c r="AB46" i="4"/>
  <c r="AB49" i="4"/>
  <c r="AB50" i="4"/>
  <c r="AB58" i="4"/>
  <c r="AB62" i="4"/>
  <c r="AB74" i="4"/>
  <c r="AB78" i="4"/>
  <c r="AB90" i="4"/>
  <c r="AB94" i="4"/>
  <c r="AB102" i="4"/>
  <c r="AB16" i="4"/>
  <c r="AB32" i="4"/>
  <c r="AB48" i="4"/>
  <c r="AB96" i="4"/>
  <c r="AF102" i="4"/>
  <c r="AZ102" i="4"/>
  <c r="AZ101" i="4"/>
  <c r="AB101" i="4"/>
  <c r="AZ100" i="4"/>
  <c r="AZ99" i="4"/>
  <c r="AF98" i="4"/>
  <c r="AZ98" i="4"/>
  <c r="AB98" i="4"/>
  <c r="AF97" i="4"/>
  <c r="AE97" i="4"/>
  <c r="AZ97" i="4"/>
  <c r="AZ96" i="4"/>
  <c r="AF95" i="4"/>
  <c r="AZ95" i="4"/>
  <c r="AF94" i="4"/>
  <c r="AZ94" i="4"/>
  <c r="AF93" i="4"/>
  <c r="AZ93" i="4"/>
  <c r="AB93" i="4"/>
  <c r="AZ92" i="4"/>
  <c r="AZ91" i="4"/>
  <c r="AF90" i="4"/>
  <c r="AZ90" i="4"/>
  <c r="AF89" i="4"/>
  <c r="AE89" i="4"/>
  <c r="AZ89" i="4"/>
  <c r="AB89" i="4"/>
  <c r="AZ88" i="4"/>
  <c r="AF87" i="4"/>
  <c r="AZ87" i="4"/>
  <c r="AZ86" i="4"/>
  <c r="AZ85" i="4"/>
  <c r="AL85" i="4"/>
  <c r="AZ84" i="4"/>
  <c r="AF83" i="4"/>
  <c r="AZ83" i="4"/>
  <c r="AZ82" i="4"/>
  <c r="AF81" i="4"/>
  <c r="AE81" i="4"/>
  <c r="AZ81" i="4"/>
  <c r="AF80" i="4"/>
  <c r="AB80" i="4"/>
  <c r="AZ80" i="4"/>
  <c r="AF79" i="4"/>
  <c r="AZ79" i="4"/>
  <c r="AZ78" i="4"/>
  <c r="AZ77" i="4"/>
  <c r="AB77" i="4"/>
  <c r="AF76" i="4"/>
  <c r="AZ76" i="4"/>
  <c r="AZ75" i="4"/>
  <c r="AZ74" i="4"/>
  <c r="AZ73" i="4"/>
  <c r="AF72" i="4"/>
  <c r="AZ72" i="4"/>
  <c r="AF71" i="4"/>
  <c r="AZ71" i="4"/>
  <c r="AZ70" i="4"/>
  <c r="AF69" i="4"/>
  <c r="AZ69" i="4"/>
  <c r="AL69" i="4"/>
  <c r="AZ68" i="4"/>
  <c r="AF67" i="4"/>
  <c r="AZ67" i="4"/>
  <c r="AZ66" i="4"/>
  <c r="AZ65" i="4"/>
  <c r="AB64" i="4"/>
  <c r="AZ64" i="4"/>
  <c r="AF63" i="4"/>
  <c r="AZ63" i="4"/>
  <c r="AF62" i="4"/>
  <c r="AZ62" i="4"/>
  <c r="AF61" i="4"/>
  <c r="AB61" i="4"/>
  <c r="AZ61" i="4"/>
  <c r="AZ60" i="4"/>
  <c r="AF59" i="4"/>
  <c r="AZ59" i="4"/>
  <c r="AZ58" i="4"/>
  <c r="AZ57" i="4"/>
  <c r="AB56" i="4"/>
  <c r="AZ56" i="4"/>
  <c r="AF55" i="4"/>
  <c r="AZ55" i="4"/>
  <c r="AF54" i="4"/>
  <c r="AZ54" i="4"/>
  <c r="AF53" i="4"/>
  <c r="AZ53" i="4"/>
  <c r="AZ52" i="4"/>
  <c r="AF51" i="4"/>
  <c r="AZ51" i="4"/>
  <c r="AZ50" i="4"/>
  <c r="AZ49" i="4"/>
  <c r="AZ48" i="4"/>
  <c r="AF47" i="4"/>
  <c r="AZ47" i="4"/>
  <c r="AZ46" i="4"/>
  <c r="AF45" i="4"/>
  <c r="AZ45" i="4"/>
  <c r="AB44" i="4"/>
  <c r="AZ44" i="4"/>
  <c r="AF43" i="4"/>
  <c r="AZ43" i="4"/>
  <c r="AZ42" i="4"/>
  <c r="AB41" i="4"/>
  <c r="AZ41" i="4"/>
  <c r="AL41" i="4"/>
  <c r="AZ40" i="4"/>
  <c r="AZ39" i="4"/>
  <c r="AF38" i="4"/>
  <c r="AZ38" i="4"/>
  <c r="AB37" i="4"/>
  <c r="AZ37" i="4"/>
  <c r="AF36" i="4"/>
  <c r="AZ36" i="4"/>
  <c r="AF35" i="4"/>
  <c r="AZ35" i="4"/>
  <c r="AZ34" i="4"/>
  <c r="AZ33" i="4"/>
  <c r="AZ32" i="4"/>
  <c r="AF31" i="4"/>
  <c r="AZ31" i="4"/>
  <c r="AF30" i="4"/>
  <c r="AZ30" i="4"/>
  <c r="AZ29" i="4"/>
  <c r="AF28" i="4"/>
  <c r="AZ28" i="4"/>
  <c r="AF27" i="4"/>
  <c r="AZ27" i="4"/>
  <c r="AZ26" i="4"/>
  <c r="AZ25" i="4"/>
  <c r="AB24" i="4"/>
  <c r="AZ24" i="4"/>
  <c r="AF23" i="4"/>
  <c r="AZ23" i="4"/>
  <c r="AF22" i="4"/>
  <c r="AZ22" i="4"/>
  <c r="AZ21" i="4"/>
  <c r="AL21" i="4"/>
  <c r="AF20" i="4"/>
  <c r="AZ20" i="4"/>
  <c r="AF19" i="4"/>
  <c r="AZ19" i="4"/>
  <c r="AZ18" i="4"/>
  <c r="AZ17" i="4"/>
  <c r="AZ16" i="4"/>
  <c r="AF15" i="4"/>
  <c r="AZ15" i="4"/>
  <c r="AF14" i="4"/>
  <c r="AZ14" i="4"/>
  <c r="AZ13" i="4"/>
  <c r="AL13" i="4"/>
  <c r="AF12" i="4"/>
  <c r="AZ12" i="4"/>
  <c r="AF11" i="4"/>
  <c r="AZ11" i="4"/>
  <c r="AF10" i="4"/>
  <c r="AZ10" i="4"/>
  <c r="AZ9" i="4"/>
  <c r="AB9" i="4"/>
  <c r="AF8" i="4"/>
  <c r="AZ8" i="4"/>
  <c r="AZ7" i="4"/>
  <c r="AF6" i="4"/>
  <c r="AZ6" i="4"/>
  <c r="AZ5" i="4"/>
  <c r="AL5" i="4"/>
  <c r="AZ4" i="4"/>
  <c r="BE3" i="4"/>
  <c r="AZ3" i="4"/>
  <c r="AV3" i="4"/>
  <c r="AL4" i="3"/>
  <c r="AL5" i="3"/>
  <c r="AL6" i="3"/>
  <c r="AL7" i="3"/>
  <c r="AL9" i="3"/>
  <c r="AL10" i="3"/>
  <c r="AL11" i="3"/>
  <c r="AL12" i="3"/>
  <c r="AL13" i="3"/>
  <c r="AL14" i="3"/>
  <c r="AL17" i="3"/>
  <c r="AL18" i="3"/>
  <c r="AL19" i="3"/>
  <c r="AL20" i="3"/>
  <c r="AL22" i="3"/>
  <c r="AL23" i="3"/>
  <c r="AL24" i="3"/>
  <c r="AL25" i="3"/>
  <c r="AL26" i="3"/>
  <c r="AL28" i="3"/>
  <c r="AL29" i="3"/>
  <c r="AL30" i="3"/>
  <c r="AL31" i="3"/>
  <c r="AL32" i="3"/>
  <c r="AL33" i="3"/>
  <c r="AL34" i="3"/>
  <c r="AL35" i="3"/>
  <c r="AL36" i="3"/>
  <c r="AL37" i="3"/>
  <c r="AL38"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7" i="3"/>
  <c r="AL68" i="3"/>
  <c r="AL69" i="3"/>
  <c r="AL70" i="3"/>
  <c r="AL71" i="3"/>
  <c r="AL72" i="3"/>
  <c r="AL73" i="3"/>
  <c r="AL74" i="3"/>
  <c r="AL75" i="3"/>
  <c r="AL76" i="3"/>
  <c r="AL77" i="3"/>
  <c r="AL78" i="3"/>
  <c r="AL79" i="3"/>
  <c r="AL80" i="3"/>
  <c r="AL82" i="3"/>
  <c r="AL83" i="3"/>
  <c r="AL84" i="3"/>
  <c r="AL85" i="3"/>
  <c r="AL86" i="3"/>
  <c r="AL87" i="3"/>
  <c r="AL88" i="3"/>
  <c r="AL89" i="3"/>
  <c r="AL90" i="3"/>
  <c r="AL92" i="3"/>
  <c r="AL93" i="3"/>
  <c r="AL94" i="3"/>
  <c r="AL95" i="3"/>
  <c r="AL96" i="3"/>
  <c r="AL97" i="3"/>
  <c r="AL99" i="3"/>
  <c r="AL100" i="3"/>
  <c r="AL101" i="3"/>
  <c r="AL102" i="3"/>
  <c r="AL3" i="3"/>
  <c r="AB24" i="3"/>
  <c r="AB68" i="3"/>
  <c r="AB71" i="3"/>
  <c r="AB93" i="3"/>
  <c r="AB97" i="3"/>
  <c r="AB12" i="3"/>
  <c r="AB14" i="3"/>
  <c r="AB28" i="3"/>
  <c r="AB30" i="3"/>
  <c r="AB44" i="3"/>
  <c r="AB45" i="3"/>
  <c r="AB47" i="3"/>
  <c r="AB49" i="3"/>
  <c r="AB55" i="3"/>
  <c r="AB59" i="3"/>
  <c r="AB60" i="3"/>
  <c r="AB63" i="3"/>
  <c r="AB76" i="3"/>
  <c r="AB78" i="3"/>
  <c r="AB90" i="3"/>
  <c r="AB92" i="3"/>
  <c r="AB94" i="3"/>
  <c r="AB102" i="3"/>
  <c r="BF102" i="3"/>
  <c r="AZ102" i="3"/>
  <c r="BF101" i="3"/>
  <c r="AB101" i="3"/>
  <c r="AZ101" i="3"/>
  <c r="BF100" i="3"/>
  <c r="AZ100" i="3"/>
  <c r="BF99" i="3"/>
  <c r="AZ99" i="3"/>
  <c r="BF98" i="3"/>
  <c r="AZ98" i="3"/>
  <c r="AL98" i="3"/>
  <c r="AB98" i="3"/>
  <c r="BF97" i="3"/>
  <c r="AZ97" i="3"/>
  <c r="BF96" i="3"/>
  <c r="AZ96" i="3"/>
  <c r="BF95" i="3"/>
  <c r="AZ95" i="3"/>
  <c r="BF94" i="3"/>
  <c r="AZ94" i="3"/>
  <c r="BF93" i="3"/>
  <c r="AZ93" i="3"/>
  <c r="BF92" i="3"/>
  <c r="AZ92" i="3"/>
  <c r="BF91" i="3"/>
  <c r="AZ91" i="3"/>
  <c r="AL91" i="3"/>
  <c r="BF90" i="3"/>
  <c r="AZ90" i="3"/>
  <c r="BF89" i="3"/>
  <c r="AB89" i="3"/>
  <c r="AZ89" i="3"/>
  <c r="BF88" i="3"/>
  <c r="AZ88" i="3"/>
  <c r="BF87" i="3"/>
  <c r="AZ87" i="3"/>
  <c r="BF86" i="3"/>
  <c r="AZ86" i="3"/>
  <c r="AB86" i="3"/>
  <c r="BF85" i="3"/>
  <c r="AB85" i="3"/>
  <c r="AZ85" i="3"/>
  <c r="BF84" i="3"/>
  <c r="AZ84" i="3"/>
  <c r="BF83" i="3"/>
  <c r="AZ83" i="3"/>
  <c r="BF82" i="3"/>
  <c r="AZ82" i="3"/>
  <c r="BF81" i="3"/>
  <c r="AB81" i="3"/>
  <c r="AZ81" i="3"/>
  <c r="AL81" i="3"/>
  <c r="BF80" i="3"/>
  <c r="AZ80" i="3"/>
  <c r="BF79" i="3"/>
  <c r="AZ79" i="3"/>
  <c r="BF78" i="3"/>
  <c r="AZ78" i="3"/>
  <c r="BF77" i="3"/>
  <c r="AB77" i="3"/>
  <c r="AZ77" i="3"/>
  <c r="BF76" i="3"/>
  <c r="AZ76" i="3"/>
  <c r="BF75" i="3"/>
  <c r="AZ75" i="3"/>
  <c r="BF74" i="3"/>
  <c r="AZ74" i="3"/>
  <c r="AB74" i="3"/>
  <c r="BF73" i="3"/>
  <c r="AB73" i="3"/>
  <c r="AZ73" i="3"/>
  <c r="BF72" i="3"/>
  <c r="AZ72" i="3"/>
  <c r="BF71" i="3"/>
  <c r="AZ71" i="3"/>
  <c r="BF70" i="3"/>
  <c r="AB70" i="3"/>
  <c r="AZ70" i="3"/>
  <c r="BF69" i="3"/>
  <c r="AZ69" i="3"/>
  <c r="AB69" i="3"/>
  <c r="BF68" i="3"/>
  <c r="AZ68" i="3"/>
  <c r="BF67" i="3"/>
  <c r="AZ67" i="3"/>
  <c r="BF66" i="3"/>
  <c r="AB66" i="3"/>
  <c r="AZ66" i="3"/>
  <c r="AL66" i="3"/>
  <c r="BF65" i="3"/>
  <c r="AB65" i="3"/>
  <c r="AZ65" i="3"/>
  <c r="BF64" i="3"/>
  <c r="AZ64" i="3"/>
  <c r="BF63" i="3"/>
  <c r="AZ63" i="3"/>
  <c r="BF62" i="3"/>
  <c r="AB62" i="3"/>
  <c r="AZ62" i="3"/>
  <c r="BF61" i="3"/>
  <c r="AB61" i="3"/>
  <c r="AZ61" i="3"/>
  <c r="BF60" i="3"/>
  <c r="AZ60" i="3"/>
  <c r="BF59" i="3"/>
  <c r="AZ59" i="3"/>
  <c r="BF58" i="3"/>
  <c r="AZ58" i="3"/>
  <c r="AB58" i="3"/>
  <c r="BF57" i="3"/>
  <c r="AB57" i="3"/>
  <c r="AZ57" i="3"/>
  <c r="BF56" i="3"/>
  <c r="AZ56" i="3"/>
  <c r="BF55" i="3"/>
  <c r="AZ55" i="3"/>
  <c r="BF54" i="3"/>
  <c r="AZ54" i="3"/>
  <c r="AB54" i="3"/>
  <c r="BF53" i="3"/>
  <c r="AB53" i="3"/>
  <c r="AZ53" i="3"/>
  <c r="BF52" i="3"/>
  <c r="AZ52" i="3"/>
  <c r="BF51" i="3"/>
  <c r="AZ51" i="3"/>
  <c r="BF50" i="3"/>
  <c r="AZ50" i="3"/>
  <c r="BF49" i="3"/>
  <c r="AZ49" i="3"/>
  <c r="BF48" i="3"/>
  <c r="AZ48" i="3"/>
  <c r="BF47" i="3"/>
  <c r="AZ47" i="3"/>
  <c r="BF46" i="3"/>
  <c r="AZ46" i="3"/>
  <c r="AB46" i="3"/>
  <c r="BF45" i="3"/>
  <c r="AZ45" i="3"/>
  <c r="BF44" i="3"/>
  <c r="AZ44" i="3"/>
  <c r="BF43" i="3"/>
  <c r="AZ43" i="3"/>
  <c r="BF42" i="3"/>
  <c r="AZ42" i="3"/>
  <c r="AB42" i="3"/>
  <c r="BF41" i="3"/>
  <c r="AB41" i="3"/>
  <c r="AZ41" i="3"/>
  <c r="BF40" i="3"/>
  <c r="AZ40" i="3"/>
  <c r="BF39" i="3"/>
  <c r="AZ39" i="3"/>
  <c r="AL39" i="3"/>
  <c r="BF38" i="3"/>
  <c r="AB38" i="3"/>
  <c r="AZ38" i="3"/>
  <c r="BF37" i="3"/>
  <c r="AB37" i="3"/>
  <c r="AZ37" i="3"/>
  <c r="BF36" i="3"/>
  <c r="AZ36" i="3"/>
  <c r="BF35" i="3"/>
  <c r="AZ35" i="3"/>
  <c r="BF34" i="3"/>
  <c r="AB34" i="3"/>
  <c r="AZ34" i="3"/>
  <c r="BF33" i="3"/>
  <c r="AB33" i="3"/>
  <c r="AZ33" i="3"/>
  <c r="BF32" i="3"/>
  <c r="AZ32" i="3"/>
  <c r="BF31" i="3"/>
  <c r="AZ31" i="3"/>
  <c r="BF30" i="3"/>
  <c r="BH30" i="3" s="1"/>
  <c r="AZ30" i="3"/>
  <c r="BF29" i="3"/>
  <c r="AB29" i="3"/>
  <c r="AZ29" i="3"/>
  <c r="BF28" i="3"/>
  <c r="AZ28" i="3"/>
  <c r="BF27" i="3"/>
  <c r="AZ27" i="3"/>
  <c r="AL27" i="3"/>
  <c r="BF26" i="3"/>
  <c r="AZ26" i="3"/>
  <c r="AB26" i="3"/>
  <c r="BF25" i="3"/>
  <c r="AB25" i="3"/>
  <c r="AZ25" i="3"/>
  <c r="BF24" i="3"/>
  <c r="AZ24" i="3"/>
  <c r="BF23" i="3"/>
  <c r="AZ23" i="3"/>
  <c r="BF22" i="3"/>
  <c r="AB22" i="3"/>
  <c r="AZ22" i="3"/>
  <c r="BF21" i="3"/>
  <c r="AB21" i="3"/>
  <c r="AZ21" i="3"/>
  <c r="AL21" i="3"/>
  <c r="BF20" i="3"/>
  <c r="AZ20" i="3"/>
  <c r="BF19" i="3"/>
  <c r="AZ19" i="3"/>
  <c r="BF18" i="3"/>
  <c r="AZ18" i="3"/>
  <c r="AB18" i="3"/>
  <c r="BF17" i="3"/>
  <c r="AB17" i="3"/>
  <c r="AZ17" i="3"/>
  <c r="BF16" i="3"/>
  <c r="AZ16" i="3"/>
  <c r="AL16" i="3"/>
  <c r="BF15" i="3"/>
  <c r="AZ15" i="3"/>
  <c r="AL15" i="3"/>
  <c r="BF14" i="3"/>
  <c r="AZ14" i="3"/>
  <c r="BF13" i="3"/>
  <c r="AB13" i="3"/>
  <c r="AZ13" i="3"/>
  <c r="BF12" i="3"/>
  <c r="AZ12" i="3"/>
  <c r="BF11" i="3"/>
  <c r="AZ11" i="3"/>
  <c r="BF10" i="3"/>
  <c r="AZ10" i="3"/>
  <c r="AB10" i="3"/>
  <c r="BF9" i="3"/>
  <c r="AB9" i="3"/>
  <c r="AZ9" i="3"/>
  <c r="AL8" i="3"/>
  <c r="BF8" i="3"/>
  <c r="AZ8" i="3"/>
  <c r="BF7" i="3"/>
  <c r="AZ7" i="3"/>
  <c r="BF6" i="3"/>
  <c r="AZ6" i="3"/>
  <c r="AB6" i="3"/>
  <c r="BF5" i="3"/>
  <c r="AB5" i="3"/>
  <c r="AZ5" i="3"/>
  <c r="BF4" i="3"/>
  <c r="AZ4" i="3"/>
  <c r="BF3" i="3"/>
  <c r="BE3" i="3"/>
  <c r="AB3" i="3"/>
  <c r="AZ3" i="3"/>
  <c r="AV3" i="3"/>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3" i="2"/>
  <c r="AZ4" i="2"/>
  <c r="AZ5" i="2"/>
  <c r="AZ6" i="2"/>
  <c r="AZ7" i="2"/>
  <c r="AZ8" i="2"/>
  <c r="AZ9" i="2"/>
  <c r="AZ10" i="2"/>
  <c r="AZ11" i="2"/>
  <c r="AZ12" i="2"/>
  <c r="AZ13" i="2"/>
  <c r="AZ14" i="2"/>
  <c r="AZ15" i="2"/>
  <c r="AZ16" i="2"/>
  <c r="AZ17" i="2"/>
  <c r="AZ18" i="2"/>
  <c r="AZ19" i="2"/>
  <c r="AZ20" i="2"/>
  <c r="AZ21" i="2"/>
  <c r="AZ22" i="2"/>
  <c r="AZ23" i="2"/>
  <c r="AZ24" i="2"/>
  <c r="AZ25" i="2"/>
  <c r="AZ26" i="2"/>
  <c r="AZ27"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Z77" i="2"/>
  <c r="AZ78" i="2"/>
  <c r="AZ79" i="2"/>
  <c r="AZ80" i="2"/>
  <c r="AZ81" i="2"/>
  <c r="AZ82" i="2"/>
  <c r="AZ83" i="2"/>
  <c r="AZ84" i="2"/>
  <c r="AZ85" i="2"/>
  <c r="AZ86" i="2"/>
  <c r="AZ87" i="2"/>
  <c r="AZ88" i="2"/>
  <c r="AZ89" i="2"/>
  <c r="AZ90" i="2"/>
  <c r="AZ91" i="2"/>
  <c r="AZ92" i="2"/>
  <c r="AZ93" i="2"/>
  <c r="AZ94" i="2"/>
  <c r="AZ95" i="2"/>
  <c r="AZ96" i="2"/>
  <c r="AZ97" i="2"/>
  <c r="AZ98" i="2"/>
  <c r="AZ99" i="2"/>
  <c r="AZ100" i="2"/>
  <c r="AZ101" i="2"/>
  <c r="AZ102" i="2"/>
  <c r="AZ3" i="2"/>
  <c r="U5" i="1"/>
  <c r="U4" i="1"/>
  <c r="U3" i="1"/>
  <c r="U2" i="1"/>
  <c r="W68" i="2" l="1"/>
  <c r="W44" i="2"/>
  <c r="AI43" i="3"/>
  <c r="AJ43" i="3"/>
  <c r="W43" i="3"/>
  <c r="X43" i="3"/>
  <c r="V43" i="3"/>
  <c r="AI73" i="3"/>
  <c r="W73" i="3"/>
  <c r="X73" i="3"/>
  <c r="AJ73" i="3"/>
  <c r="V73" i="3"/>
  <c r="AJ15" i="4"/>
  <c r="W15" i="4"/>
  <c r="AI15" i="4"/>
  <c r="X15" i="4"/>
  <c r="V15" i="4"/>
  <c r="AJ69" i="4"/>
  <c r="W69" i="4"/>
  <c r="AI69" i="4"/>
  <c r="X69" i="4"/>
  <c r="V69" i="4"/>
  <c r="AI92" i="4"/>
  <c r="X92" i="4"/>
  <c r="V92" i="4"/>
  <c r="AJ92" i="4"/>
  <c r="W92" i="4"/>
  <c r="AI8" i="6"/>
  <c r="W8" i="6"/>
  <c r="AJ8" i="6"/>
  <c r="V8" i="6"/>
  <c r="X8" i="6"/>
  <c r="AJ26" i="6"/>
  <c r="X26" i="6"/>
  <c r="W26" i="6"/>
  <c r="AI26" i="6"/>
  <c r="V26" i="6"/>
  <c r="W81" i="2"/>
  <c r="W41" i="2"/>
  <c r="W17" i="2"/>
  <c r="W96" i="2"/>
  <c r="W72" i="2"/>
  <c r="W48" i="2"/>
  <c r="W40" i="2"/>
  <c r="W32" i="2"/>
  <c r="W24" i="2"/>
  <c r="W16" i="2"/>
  <c r="W8" i="2"/>
  <c r="AJ5" i="3"/>
  <c r="AI5" i="3"/>
  <c r="X5" i="3"/>
  <c r="V5" i="3"/>
  <c r="W5" i="3"/>
  <c r="AJ8" i="3"/>
  <c r="W8" i="3"/>
  <c r="AI8" i="3"/>
  <c r="X8" i="3"/>
  <c r="V8" i="3"/>
  <c r="AJ14" i="3"/>
  <c r="X14" i="3"/>
  <c r="V14" i="3"/>
  <c r="W14" i="3"/>
  <c r="AI14" i="3"/>
  <c r="AI17" i="3"/>
  <c r="W17" i="3"/>
  <c r="V17" i="3"/>
  <c r="AJ17" i="3"/>
  <c r="X17" i="3"/>
  <c r="AI20" i="3"/>
  <c r="X20" i="3"/>
  <c r="V20" i="3"/>
  <c r="AJ20" i="3"/>
  <c r="W20" i="3"/>
  <c r="AJ29" i="3"/>
  <c r="AI29" i="3"/>
  <c r="X29" i="3"/>
  <c r="V29" i="3"/>
  <c r="W29" i="3"/>
  <c r="AJ45" i="3"/>
  <c r="X45" i="3"/>
  <c r="V45" i="3"/>
  <c r="AI45" i="3"/>
  <c r="W45" i="3"/>
  <c r="AJ62" i="3"/>
  <c r="X62" i="3"/>
  <c r="V62" i="3"/>
  <c r="AI62" i="3"/>
  <c r="W62" i="3"/>
  <c r="AI68" i="3"/>
  <c r="X68" i="3"/>
  <c r="V68" i="3"/>
  <c r="AJ68" i="3"/>
  <c r="W68" i="3"/>
  <c r="AJ71" i="3"/>
  <c r="AI71" i="3"/>
  <c r="X71" i="3"/>
  <c r="V71" i="3"/>
  <c r="W71" i="3"/>
  <c r="AI74" i="3"/>
  <c r="W74" i="3"/>
  <c r="X74" i="3"/>
  <c r="V74" i="3"/>
  <c r="AJ74" i="3"/>
  <c r="AI81" i="3"/>
  <c r="W81" i="3"/>
  <c r="AJ81" i="3"/>
  <c r="V81" i="3"/>
  <c r="X81" i="3"/>
  <c r="AI4" i="4"/>
  <c r="X4" i="4"/>
  <c r="V4" i="4"/>
  <c r="AJ4" i="4"/>
  <c r="W4" i="4"/>
  <c r="AI18" i="4"/>
  <c r="X18" i="4"/>
  <c r="V18" i="4"/>
  <c r="AJ18" i="4"/>
  <c r="W18" i="4"/>
  <c r="AJ32" i="4"/>
  <c r="W32" i="4"/>
  <c r="AI32" i="4"/>
  <c r="X32" i="4"/>
  <c r="V32" i="4"/>
  <c r="AI42" i="4"/>
  <c r="X42" i="4"/>
  <c r="V42" i="4"/>
  <c r="AJ42" i="4"/>
  <c r="W42" i="4"/>
  <c r="AJ47" i="4"/>
  <c r="W47" i="4"/>
  <c r="AI47" i="4"/>
  <c r="X47" i="4"/>
  <c r="V47" i="4"/>
  <c r="AJ53" i="4"/>
  <c r="W53" i="4"/>
  <c r="AI53" i="4"/>
  <c r="X53" i="4"/>
  <c r="V53" i="4"/>
  <c r="AI57" i="4"/>
  <c r="X57" i="4"/>
  <c r="V57" i="4"/>
  <c r="W57" i="4"/>
  <c r="AJ57" i="4"/>
  <c r="AJ62" i="4"/>
  <c r="W62" i="4"/>
  <c r="V62" i="4"/>
  <c r="AI62" i="4"/>
  <c r="X62" i="4"/>
  <c r="AI67" i="4"/>
  <c r="X67" i="4"/>
  <c r="V67" i="4"/>
  <c r="AJ67" i="4"/>
  <c r="W67" i="4"/>
  <c r="AI81" i="4"/>
  <c r="X81" i="4"/>
  <c r="V81" i="4"/>
  <c r="W81" i="4"/>
  <c r="AJ81" i="4"/>
  <c r="AJ85" i="4"/>
  <c r="W85" i="4"/>
  <c r="V85" i="4"/>
  <c r="AI85" i="4"/>
  <c r="X85" i="4"/>
  <c r="AJ94" i="4"/>
  <c r="W94" i="4"/>
  <c r="AI94" i="4"/>
  <c r="X94" i="4"/>
  <c r="V94" i="4"/>
  <c r="BK7" i="6"/>
  <c r="BK15" i="6"/>
  <c r="BK23" i="6"/>
  <c r="BK31" i="6"/>
  <c r="BK39" i="6"/>
  <c r="BK47" i="6"/>
  <c r="BK55" i="6"/>
  <c r="BK63" i="6"/>
  <c r="BK71" i="6"/>
  <c r="BK79" i="6"/>
  <c r="BK87" i="6"/>
  <c r="BK95" i="6"/>
  <c r="BK3" i="6"/>
  <c r="BK8" i="6"/>
  <c r="BK16" i="6"/>
  <c r="BK24" i="6"/>
  <c r="BK32" i="6"/>
  <c r="BK40" i="6"/>
  <c r="BK48" i="6"/>
  <c r="BK56" i="6"/>
  <c r="BK64" i="6"/>
  <c r="BK72" i="6"/>
  <c r="BK80" i="6"/>
  <c r="BK88" i="6"/>
  <c r="BK96" i="6"/>
  <c r="BK9" i="6"/>
  <c r="BK17" i="6"/>
  <c r="BK25" i="6"/>
  <c r="BK33" i="6"/>
  <c r="BK41" i="6"/>
  <c r="BK49" i="6"/>
  <c r="BK57" i="6"/>
  <c r="BK65" i="6"/>
  <c r="BK73" i="6"/>
  <c r="BK81" i="6"/>
  <c r="BK89" i="6"/>
  <c r="BK97" i="6"/>
  <c r="BK5" i="6"/>
  <c r="BK13" i="6"/>
  <c r="BK21" i="6"/>
  <c r="BK29" i="6"/>
  <c r="BK37" i="6"/>
  <c r="BK45" i="6"/>
  <c r="BK53" i="6"/>
  <c r="BK61" i="6"/>
  <c r="BK69" i="6"/>
  <c r="BK77" i="6"/>
  <c r="BK85" i="6"/>
  <c r="BK93" i="6"/>
  <c r="BK101" i="6"/>
  <c r="BK6" i="6"/>
  <c r="BK14" i="6"/>
  <c r="BK22" i="6"/>
  <c r="BK30" i="6"/>
  <c r="BK38" i="6"/>
  <c r="BK46" i="6"/>
  <c r="BK54" i="6"/>
  <c r="BK62" i="6"/>
  <c r="BK70" i="6"/>
  <c r="BK78" i="6"/>
  <c r="BK86" i="6"/>
  <c r="BK94" i="6"/>
  <c r="BK102" i="6"/>
  <c r="BK18" i="6"/>
  <c r="BK36" i="6"/>
  <c r="BK59" i="6"/>
  <c r="BK82" i="6"/>
  <c r="BK100" i="6"/>
  <c r="AA13" i="6"/>
  <c r="AA21" i="6"/>
  <c r="AA29" i="6"/>
  <c r="AA37" i="6"/>
  <c r="AA45" i="6"/>
  <c r="AA53" i="6"/>
  <c r="AA61" i="6"/>
  <c r="AA69" i="6"/>
  <c r="AA77" i="6"/>
  <c r="AA85" i="6"/>
  <c r="AA93" i="6"/>
  <c r="AA101" i="6"/>
  <c r="Z17" i="6"/>
  <c r="Z25" i="6"/>
  <c r="Z33" i="6"/>
  <c r="Z41" i="6"/>
  <c r="Z49" i="6"/>
  <c r="Z57" i="6"/>
  <c r="Z65" i="6"/>
  <c r="Z73" i="6"/>
  <c r="Z81" i="6"/>
  <c r="Z89" i="6"/>
  <c r="Z97" i="6"/>
  <c r="Y13" i="6"/>
  <c r="Y21" i="6"/>
  <c r="Y29" i="6"/>
  <c r="Y37" i="6"/>
  <c r="Y45" i="6"/>
  <c r="Y53" i="6"/>
  <c r="Y61" i="6"/>
  <c r="Y69" i="6"/>
  <c r="Y77" i="6"/>
  <c r="Y85" i="6"/>
  <c r="Y93" i="6"/>
  <c r="Y101" i="6"/>
  <c r="BK19" i="6"/>
  <c r="BK42" i="6"/>
  <c r="BK60" i="6"/>
  <c r="BK83" i="6"/>
  <c r="AA6" i="6"/>
  <c r="AA14" i="6"/>
  <c r="AA22" i="6"/>
  <c r="AA30" i="6"/>
  <c r="AA38" i="6"/>
  <c r="AA46" i="6"/>
  <c r="AA54" i="6"/>
  <c r="AA62" i="6"/>
  <c r="AA70" i="6"/>
  <c r="AA78" i="6"/>
  <c r="AA86" i="6"/>
  <c r="AA94" i="6"/>
  <c r="AA102" i="6"/>
  <c r="Z18" i="6"/>
  <c r="Z26" i="6"/>
  <c r="Z34" i="6"/>
  <c r="Z42" i="6"/>
  <c r="Z50" i="6"/>
  <c r="Z58" i="6"/>
  <c r="Z66" i="6"/>
  <c r="Z74" i="6"/>
  <c r="Z82" i="6"/>
  <c r="Z90" i="6"/>
  <c r="Z98" i="6"/>
  <c r="Y6" i="6"/>
  <c r="Y14" i="6"/>
  <c r="Y22" i="6"/>
  <c r="Y30" i="6"/>
  <c r="Y38" i="6"/>
  <c r="Y46" i="6"/>
  <c r="Y54" i="6"/>
  <c r="Y62" i="6"/>
  <c r="Y70" i="6"/>
  <c r="Y78" i="6"/>
  <c r="Y86" i="6"/>
  <c r="Y94" i="6"/>
  <c r="Y102" i="6"/>
  <c r="BK20" i="6"/>
  <c r="BK43" i="6"/>
  <c r="BK66" i="6"/>
  <c r="BK84" i="6"/>
  <c r="AA7" i="6"/>
  <c r="AA15" i="6"/>
  <c r="AA23" i="6"/>
  <c r="AA31" i="6"/>
  <c r="AA39" i="6"/>
  <c r="AA47" i="6"/>
  <c r="AA55" i="6"/>
  <c r="AA63" i="6"/>
  <c r="AA71" i="6"/>
  <c r="AA79" i="6"/>
  <c r="AA87" i="6"/>
  <c r="AA95" i="6"/>
  <c r="AA3" i="6"/>
  <c r="Z19" i="6"/>
  <c r="Z27" i="6"/>
  <c r="Z35" i="6"/>
  <c r="Z43" i="6"/>
  <c r="Z51" i="6"/>
  <c r="Z59" i="6"/>
  <c r="Z67" i="6"/>
  <c r="Z75" i="6"/>
  <c r="Z83" i="6"/>
  <c r="Z91" i="6"/>
  <c r="Z99" i="6"/>
  <c r="Y7" i="6"/>
  <c r="Y15" i="6"/>
  <c r="Y23" i="6"/>
  <c r="Y31" i="6"/>
  <c r="Y39" i="6"/>
  <c r="Y47" i="6"/>
  <c r="Y55" i="6"/>
  <c r="Y63" i="6"/>
  <c r="Y71" i="6"/>
  <c r="Y79" i="6"/>
  <c r="Y87" i="6"/>
  <c r="Y95" i="6"/>
  <c r="Y3" i="6"/>
  <c r="BK26" i="6"/>
  <c r="BK44" i="6"/>
  <c r="BK67" i="6"/>
  <c r="BK90" i="6"/>
  <c r="BK11" i="6"/>
  <c r="BK34" i="6"/>
  <c r="BK52" i="6"/>
  <c r="BK75" i="6"/>
  <c r="BK12" i="6"/>
  <c r="BK74" i="6"/>
  <c r="AA24" i="6"/>
  <c r="AA35" i="6"/>
  <c r="AA49" i="6"/>
  <c r="AA60" i="6"/>
  <c r="AA74" i="6"/>
  <c r="AA88" i="6"/>
  <c r="AA99" i="6"/>
  <c r="Z21" i="6"/>
  <c r="Z32" i="6"/>
  <c r="Z46" i="6"/>
  <c r="Z60" i="6"/>
  <c r="Z71" i="6"/>
  <c r="Z85" i="6"/>
  <c r="Z96" i="6"/>
  <c r="Y20" i="6"/>
  <c r="Y34" i="6"/>
  <c r="Y48" i="6"/>
  <c r="Y59" i="6"/>
  <c r="Y73" i="6"/>
  <c r="Y84" i="6"/>
  <c r="Y98" i="6"/>
  <c r="BK27" i="6"/>
  <c r="BK76" i="6"/>
  <c r="AA25" i="6"/>
  <c r="AA36" i="6"/>
  <c r="AA50" i="6"/>
  <c r="AA64" i="6"/>
  <c r="AA75" i="6"/>
  <c r="AA89" i="6"/>
  <c r="AA100" i="6"/>
  <c r="Z22" i="6"/>
  <c r="Z36" i="6"/>
  <c r="Z47" i="6"/>
  <c r="Z61" i="6"/>
  <c r="Z72" i="6"/>
  <c r="Z86" i="6"/>
  <c r="Z100" i="6"/>
  <c r="Y24" i="6"/>
  <c r="Y35" i="6"/>
  <c r="Y49" i="6"/>
  <c r="Y60" i="6"/>
  <c r="Y74" i="6"/>
  <c r="Y88" i="6"/>
  <c r="Y99" i="6"/>
  <c r="BK28" i="6"/>
  <c r="BK91" i="6"/>
  <c r="AA26" i="6"/>
  <c r="AA40" i="6"/>
  <c r="AA51" i="6"/>
  <c r="AA65" i="6"/>
  <c r="AA76" i="6"/>
  <c r="AA90" i="6"/>
  <c r="Z4" i="6"/>
  <c r="Z23" i="6"/>
  <c r="Z37" i="6"/>
  <c r="Z48" i="6"/>
  <c r="Z62" i="6"/>
  <c r="Z76" i="6"/>
  <c r="Z87" i="6"/>
  <c r="Z101" i="6"/>
  <c r="Y25" i="6"/>
  <c r="Y36" i="6"/>
  <c r="Y50" i="6"/>
  <c r="Y64" i="6"/>
  <c r="Y75" i="6"/>
  <c r="Y89" i="6"/>
  <c r="Y100" i="6"/>
  <c r="BK35" i="6"/>
  <c r="BK92" i="6"/>
  <c r="AA16" i="6"/>
  <c r="AA27" i="6"/>
  <c r="AA41" i="6"/>
  <c r="AA52" i="6"/>
  <c r="AA66" i="6"/>
  <c r="AA80" i="6"/>
  <c r="AA91" i="6"/>
  <c r="Z13" i="6"/>
  <c r="Z24" i="6"/>
  <c r="Z38" i="6"/>
  <c r="Z52" i="6"/>
  <c r="Z63" i="6"/>
  <c r="Z77" i="6"/>
  <c r="Z88" i="6"/>
  <c r="Z102" i="6"/>
  <c r="Y26" i="6"/>
  <c r="Y40" i="6"/>
  <c r="Y51" i="6"/>
  <c r="Y65" i="6"/>
  <c r="Y76" i="6"/>
  <c r="Y90" i="6"/>
  <c r="BK4" i="6"/>
  <c r="BK58" i="6"/>
  <c r="AA19" i="6"/>
  <c r="AA33" i="6"/>
  <c r="AA44" i="6"/>
  <c r="AA58" i="6"/>
  <c r="AA72" i="6"/>
  <c r="AA83" i="6"/>
  <c r="AA97" i="6"/>
  <c r="Z16" i="6"/>
  <c r="Z30" i="6"/>
  <c r="Z44" i="6"/>
  <c r="Z55" i="6"/>
  <c r="Z69" i="6"/>
  <c r="Z80" i="6"/>
  <c r="Z94" i="6"/>
  <c r="Y18" i="6"/>
  <c r="Y32" i="6"/>
  <c r="Y43" i="6"/>
  <c r="Y57" i="6"/>
  <c r="Y68" i="6"/>
  <c r="Y82" i="6"/>
  <c r="Y96" i="6"/>
  <c r="AA43" i="6"/>
  <c r="AA81" i="6"/>
  <c r="Z7" i="6"/>
  <c r="Z20" i="6"/>
  <c r="Z54" i="6"/>
  <c r="Z92" i="6"/>
  <c r="Y33" i="6"/>
  <c r="Y67" i="6"/>
  <c r="AA17" i="6"/>
  <c r="AA48" i="6"/>
  <c r="AA82" i="6"/>
  <c r="Z28" i="6"/>
  <c r="Z56" i="6"/>
  <c r="Z93" i="6"/>
  <c r="Y41" i="6"/>
  <c r="Y72" i="6"/>
  <c r="BK10" i="6"/>
  <c r="AA4" i="6"/>
  <c r="AA18" i="6"/>
  <c r="AA56" i="6"/>
  <c r="AA84" i="6"/>
  <c r="Z29" i="6"/>
  <c r="Z64" i="6"/>
  <c r="Z95" i="6"/>
  <c r="Y42" i="6"/>
  <c r="Y80" i="6"/>
  <c r="BK50" i="6"/>
  <c r="AA20" i="6"/>
  <c r="AA57" i="6"/>
  <c r="AA92" i="6"/>
  <c r="Z31" i="6"/>
  <c r="Z68" i="6"/>
  <c r="Z3" i="6"/>
  <c r="Y16" i="6"/>
  <c r="Y44" i="6"/>
  <c r="Y81" i="6"/>
  <c r="BK98" i="6"/>
  <c r="AA34" i="6"/>
  <c r="AA68" i="6"/>
  <c r="Z14" i="6"/>
  <c r="Z45" i="6"/>
  <c r="Z79" i="6"/>
  <c r="Y27" i="6"/>
  <c r="Y58" i="6"/>
  <c r="Y92" i="6"/>
  <c r="AA42" i="6"/>
  <c r="Z53" i="6"/>
  <c r="Y66" i="6"/>
  <c r="BK51" i="6"/>
  <c r="AA59" i="6"/>
  <c r="Z70" i="6"/>
  <c r="Y83" i="6"/>
  <c r="BK68" i="6"/>
  <c r="AA67" i="6"/>
  <c r="Z78" i="6"/>
  <c r="Y91" i="6"/>
  <c r="BK99" i="6"/>
  <c r="AA73" i="6"/>
  <c r="Z84" i="6"/>
  <c r="Y17" i="6"/>
  <c r="Y97" i="6"/>
  <c r="AA96" i="6"/>
  <c r="Y4" i="6"/>
  <c r="Y19" i="6"/>
  <c r="AA28" i="6"/>
  <c r="Z39" i="6"/>
  <c r="Y52" i="6"/>
  <c r="Z40" i="6"/>
  <c r="Y56" i="6"/>
  <c r="Z6" i="6"/>
  <c r="AA32" i="6"/>
  <c r="AA98" i="6"/>
  <c r="Z15" i="6"/>
  <c r="Y28" i="6"/>
  <c r="AI6" i="6"/>
  <c r="AJ6" i="6"/>
  <c r="V6" i="6"/>
  <c r="X6" i="6"/>
  <c r="W6" i="6"/>
  <c r="AJ10" i="6"/>
  <c r="X10" i="6"/>
  <c r="W10" i="6"/>
  <c r="AI10" i="6"/>
  <c r="V10" i="6"/>
  <c r="AI19" i="6"/>
  <c r="AJ19" i="6"/>
  <c r="X19" i="6"/>
  <c r="V19" i="6"/>
  <c r="W19" i="6"/>
  <c r="X24" i="6"/>
  <c r="W24" i="6"/>
  <c r="AJ24" i="6"/>
  <c r="AI24" i="6"/>
  <c r="V24" i="6"/>
  <c r="AJ28" i="6"/>
  <c r="V28" i="6"/>
  <c r="X28" i="6"/>
  <c r="AI28" i="6"/>
  <c r="W28" i="6"/>
  <c r="AJ37" i="6"/>
  <c r="AI37" i="6"/>
  <c r="X37" i="6"/>
  <c r="V37" i="6"/>
  <c r="W37" i="6"/>
  <c r="AJ41" i="6"/>
  <c r="AI41" i="6"/>
  <c r="X41" i="6"/>
  <c r="W41" i="6"/>
  <c r="V41" i="6"/>
  <c r="AJ53" i="6"/>
  <c r="X53" i="6"/>
  <c r="V53" i="6"/>
  <c r="AI53" i="6"/>
  <c r="W53" i="6"/>
  <c r="X62" i="6"/>
  <c r="AI62" i="6"/>
  <c r="V62" i="6"/>
  <c r="AJ62" i="6"/>
  <c r="W62" i="6"/>
  <c r="AJ67" i="6"/>
  <c r="AI67" i="6"/>
  <c r="X67" i="6"/>
  <c r="V67" i="6"/>
  <c r="W67" i="6"/>
  <c r="AJ81" i="6"/>
  <c r="AI81" i="6"/>
  <c r="X81" i="6"/>
  <c r="W81" i="6"/>
  <c r="V81" i="6"/>
  <c r="X87" i="6"/>
  <c r="W87" i="6"/>
  <c r="AI87" i="6"/>
  <c r="AJ87" i="6"/>
  <c r="V87" i="6"/>
  <c r="AI91" i="6"/>
  <c r="X91" i="6"/>
  <c r="AJ91" i="6"/>
  <c r="V91" i="6"/>
  <c r="W91" i="6"/>
  <c r="AJ95" i="6"/>
  <c r="W95" i="6"/>
  <c r="AI95" i="6"/>
  <c r="V95" i="6"/>
  <c r="X95" i="6"/>
  <c r="AJ101" i="6"/>
  <c r="AI101" i="6"/>
  <c r="X101" i="6"/>
  <c r="V101" i="6"/>
  <c r="W101" i="6"/>
  <c r="AI6" i="5"/>
  <c r="AJ6" i="5"/>
  <c r="W6" i="5"/>
  <c r="X6" i="5"/>
  <c r="V6" i="5"/>
  <c r="AI9" i="5"/>
  <c r="W9" i="5"/>
  <c r="X9" i="5"/>
  <c r="AJ9" i="5"/>
  <c r="V9" i="5"/>
  <c r="AJ12" i="5"/>
  <c r="AI12" i="5"/>
  <c r="W12" i="5"/>
  <c r="V12" i="5"/>
  <c r="X12" i="5"/>
  <c r="AI15" i="5"/>
  <c r="AJ15" i="5"/>
  <c r="W15" i="5"/>
  <c r="X15" i="5"/>
  <c r="V15" i="5"/>
  <c r="AJ21" i="5"/>
  <c r="AI21" i="5"/>
  <c r="X21" i="5"/>
  <c r="V21" i="5"/>
  <c r="W21" i="5"/>
  <c r="AJ26" i="5"/>
  <c r="AI26" i="5"/>
  <c r="W26" i="5"/>
  <c r="X26" i="5"/>
  <c r="V26" i="5"/>
  <c r="AI32" i="5"/>
  <c r="AJ32" i="5"/>
  <c r="X32" i="5"/>
  <c r="V32" i="5"/>
  <c r="W32" i="5"/>
  <c r="AI46" i="5"/>
  <c r="AJ46" i="5"/>
  <c r="W46" i="5"/>
  <c r="V46" i="5"/>
  <c r="X46" i="5"/>
  <c r="AI55" i="5"/>
  <c r="V55" i="5"/>
  <c r="AJ55" i="5"/>
  <c r="W55" i="5"/>
  <c r="X55" i="5"/>
  <c r="AJ58" i="5"/>
  <c r="AI58" i="5"/>
  <c r="W58" i="5"/>
  <c r="X58" i="5"/>
  <c r="V58" i="5"/>
  <c r="AJ61" i="5"/>
  <c r="AI61" i="5"/>
  <c r="X61" i="5"/>
  <c r="V61" i="5"/>
  <c r="W61" i="5"/>
  <c r="AJ68" i="5"/>
  <c r="AI68" i="5"/>
  <c r="W68" i="5"/>
  <c r="X68" i="5"/>
  <c r="V68" i="5"/>
  <c r="AI71" i="5"/>
  <c r="AJ71" i="5"/>
  <c r="X71" i="5"/>
  <c r="V71" i="5"/>
  <c r="W71" i="5"/>
  <c r="AJ77" i="5"/>
  <c r="X77" i="5"/>
  <c r="AI77" i="5"/>
  <c r="V77" i="5"/>
  <c r="W77" i="5"/>
  <c r="AI81" i="5"/>
  <c r="W81" i="5"/>
  <c r="V81" i="5"/>
  <c r="X81" i="5"/>
  <c r="AJ81" i="5"/>
  <c r="AJ84" i="5"/>
  <c r="AI84" i="5"/>
  <c r="W84" i="5"/>
  <c r="X84" i="5"/>
  <c r="V84" i="5"/>
  <c r="AJ91" i="5"/>
  <c r="AI91" i="5"/>
  <c r="W91" i="5"/>
  <c r="X91" i="5"/>
  <c r="V91" i="5"/>
  <c r="AI94" i="5"/>
  <c r="AJ94" i="5"/>
  <c r="X94" i="5"/>
  <c r="V94" i="5"/>
  <c r="W94" i="5"/>
  <c r="AI97" i="5"/>
  <c r="AJ97" i="5"/>
  <c r="W97" i="5"/>
  <c r="V97" i="5"/>
  <c r="X97" i="5"/>
  <c r="W92" i="2"/>
  <c r="W28" i="2"/>
  <c r="AI60" i="4"/>
  <c r="X60" i="4"/>
  <c r="V60" i="4"/>
  <c r="AJ60" i="4"/>
  <c r="W60" i="4"/>
  <c r="W97" i="2"/>
  <c r="W65" i="2"/>
  <c r="W33" i="2"/>
  <c r="W80" i="2"/>
  <c r="W64" i="2"/>
  <c r="W3" i="2"/>
  <c r="W95" i="2"/>
  <c r="W87" i="2"/>
  <c r="W79" i="2"/>
  <c r="W71" i="2"/>
  <c r="W63" i="2"/>
  <c r="W55" i="2"/>
  <c r="W47" i="2"/>
  <c r="W39" i="2"/>
  <c r="W31" i="2"/>
  <c r="W23" i="2"/>
  <c r="W15" i="2"/>
  <c r="W7" i="2"/>
  <c r="BK9" i="3"/>
  <c r="BK17" i="3"/>
  <c r="BK25" i="3"/>
  <c r="BK33" i="3"/>
  <c r="BK41" i="3"/>
  <c r="BK49" i="3"/>
  <c r="BK57" i="3"/>
  <c r="BK65" i="3"/>
  <c r="BK73" i="3"/>
  <c r="BK81" i="3"/>
  <c r="BK89" i="3"/>
  <c r="BK97" i="3"/>
  <c r="BK10" i="3"/>
  <c r="BK18" i="3"/>
  <c r="BK26" i="3"/>
  <c r="BK34" i="3"/>
  <c r="BK42" i="3"/>
  <c r="BK50" i="3"/>
  <c r="BK58" i="3"/>
  <c r="BK66" i="3"/>
  <c r="BK74" i="3"/>
  <c r="BK82" i="3"/>
  <c r="BK90" i="3"/>
  <c r="BK98" i="3"/>
  <c r="BK11" i="3"/>
  <c r="BK19" i="3"/>
  <c r="BK27" i="3"/>
  <c r="BK35" i="3"/>
  <c r="BK43" i="3"/>
  <c r="BK51" i="3"/>
  <c r="BK59" i="3"/>
  <c r="BK67" i="3"/>
  <c r="BK75" i="3"/>
  <c r="BK83" i="3"/>
  <c r="BK91" i="3"/>
  <c r="BK99" i="3"/>
  <c r="BK4" i="3"/>
  <c r="BK12" i="3"/>
  <c r="BK20" i="3"/>
  <c r="BK28" i="3"/>
  <c r="BK36" i="3"/>
  <c r="BK44" i="3"/>
  <c r="BK52" i="3"/>
  <c r="BK60" i="3"/>
  <c r="BK68" i="3"/>
  <c r="BK76" i="3"/>
  <c r="BK84" i="3"/>
  <c r="BK92" i="3"/>
  <c r="BK100" i="3"/>
  <c r="BK7" i="3"/>
  <c r="BK15" i="3"/>
  <c r="BK23" i="3"/>
  <c r="BK31" i="3"/>
  <c r="BK39" i="3"/>
  <c r="BK47" i="3"/>
  <c r="BK55" i="3"/>
  <c r="BK63" i="3"/>
  <c r="BK71" i="3"/>
  <c r="BK79" i="3"/>
  <c r="BK87" i="3"/>
  <c r="BK95" i="3"/>
  <c r="BK3" i="3"/>
  <c r="BK13" i="3"/>
  <c r="BK32" i="3"/>
  <c r="BK54" i="3"/>
  <c r="BK77" i="3"/>
  <c r="BK96" i="3"/>
  <c r="AA16" i="3"/>
  <c r="AA24" i="3"/>
  <c r="AA32" i="3"/>
  <c r="AA40" i="3"/>
  <c r="AA48" i="3"/>
  <c r="AA56" i="3"/>
  <c r="AA64" i="3"/>
  <c r="AA72" i="3"/>
  <c r="AA80" i="3"/>
  <c r="AA88" i="3"/>
  <c r="AA96" i="3"/>
  <c r="Z4" i="3"/>
  <c r="Z20" i="3"/>
  <c r="Z28" i="3"/>
  <c r="Z36" i="3"/>
  <c r="Z44" i="3"/>
  <c r="Z52" i="3"/>
  <c r="Z60" i="3"/>
  <c r="Z68" i="3"/>
  <c r="Z76" i="3"/>
  <c r="Z84" i="3"/>
  <c r="Z92" i="3"/>
  <c r="Z100" i="3"/>
  <c r="Y16" i="3"/>
  <c r="Y24" i="3"/>
  <c r="Y32" i="3"/>
  <c r="Y40" i="3"/>
  <c r="Y48" i="3"/>
  <c r="Y56" i="3"/>
  <c r="Y64" i="3"/>
  <c r="Y72" i="3"/>
  <c r="Y80" i="3"/>
  <c r="Y88" i="3"/>
  <c r="Y96" i="3"/>
  <c r="BK14" i="3"/>
  <c r="BK37" i="3"/>
  <c r="BK56" i="3"/>
  <c r="BK78" i="3"/>
  <c r="BK101" i="3"/>
  <c r="AA17" i="3"/>
  <c r="AA25" i="3"/>
  <c r="AA33" i="3"/>
  <c r="AA41" i="3"/>
  <c r="AA49" i="3"/>
  <c r="AA57" i="3"/>
  <c r="AA65" i="3"/>
  <c r="AA73" i="3"/>
  <c r="AA81" i="3"/>
  <c r="AA89" i="3"/>
  <c r="AA97" i="3"/>
  <c r="Z13" i="3"/>
  <c r="Z21" i="3"/>
  <c r="Z29" i="3"/>
  <c r="Z37" i="3"/>
  <c r="Z45" i="3"/>
  <c r="Z53" i="3"/>
  <c r="Z61" i="3"/>
  <c r="Z69" i="3"/>
  <c r="Z77" i="3"/>
  <c r="Z85" i="3"/>
  <c r="Z93" i="3"/>
  <c r="Z101" i="3"/>
  <c r="Y17" i="3"/>
  <c r="Y25" i="3"/>
  <c r="Y33" i="3"/>
  <c r="Y41" i="3"/>
  <c r="Y49" i="3"/>
  <c r="Y57" i="3"/>
  <c r="Y65" i="3"/>
  <c r="Y73" i="3"/>
  <c r="Y81" i="3"/>
  <c r="Y89" i="3"/>
  <c r="Y97" i="3"/>
  <c r="BK16" i="3"/>
  <c r="BK38" i="3"/>
  <c r="BK61" i="3"/>
  <c r="BK80" i="3"/>
  <c r="BK102" i="3"/>
  <c r="AA18" i="3"/>
  <c r="AA26" i="3"/>
  <c r="AA34" i="3"/>
  <c r="AA42" i="3"/>
  <c r="AA50" i="3"/>
  <c r="AA58" i="3"/>
  <c r="AA66" i="3"/>
  <c r="AA74" i="3"/>
  <c r="AA82" i="3"/>
  <c r="AA90" i="3"/>
  <c r="AA98" i="3"/>
  <c r="Z6" i="3"/>
  <c r="Z14" i="3"/>
  <c r="Z22" i="3"/>
  <c r="Z30" i="3"/>
  <c r="Z38" i="3"/>
  <c r="Z46" i="3"/>
  <c r="Z54" i="3"/>
  <c r="Z62" i="3"/>
  <c r="Z70" i="3"/>
  <c r="Z78" i="3"/>
  <c r="Z86" i="3"/>
  <c r="Z94" i="3"/>
  <c r="Z102" i="3"/>
  <c r="Y18" i="3"/>
  <c r="Y26" i="3"/>
  <c r="Y34" i="3"/>
  <c r="Y42" i="3"/>
  <c r="Y50" i="3"/>
  <c r="Y58" i="3"/>
  <c r="Y66" i="3"/>
  <c r="Y74" i="3"/>
  <c r="Y82" i="3"/>
  <c r="Y90" i="3"/>
  <c r="Y98" i="3"/>
  <c r="BK21" i="3"/>
  <c r="BK40" i="3"/>
  <c r="BK62" i="3"/>
  <c r="BK85" i="3"/>
  <c r="AA19" i="3"/>
  <c r="AA27" i="3"/>
  <c r="AA35" i="3"/>
  <c r="AA43" i="3"/>
  <c r="AA51" i="3"/>
  <c r="AA59" i="3"/>
  <c r="AA67" i="3"/>
  <c r="AA75" i="3"/>
  <c r="AA83" i="3"/>
  <c r="AA91" i="3"/>
  <c r="AA99" i="3"/>
  <c r="Z7" i="3"/>
  <c r="Z15" i="3"/>
  <c r="Z23" i="3"/>
  <c r="Z31" i="3"/>
  <c r="Z39" i="3"/>
  <c r="Z47" i="3"/>
  <c r="Z55" i="3"/>
  <c r="Z63" i="3"/>
  <c r="Z71" i="3"/>
  <c r="Z79" i="3"/>
  <c r="Z87" i="3"/>
  <c r="Z95" i="3"/>
  <c r="Z3" i="3"/>
  <c r="Y19" i="3"/>
  <c r="Y27" i="3"/>
  <c r="Y35" i="3"/>
  <c r="Y43" i="3"/>
  <c r="Y51" i="3"/>
  <c r="Y59" i="3"/>
  <c r="Y67" i="3"/>
  <c r="Y75" i="3"/>
  <c r="Y83" i="3"/>
  <c r="Y91" i="3"/>
  <c r="Y99" i="3"/>
  <c r="BK6" i="3"/>
  <c r="BK29" i="3"/>
  <c r="BK48" i="3"/>
  <c r="BK70" i="3"/>
  <c r="BK93" i="3"/>
  <c r="AA6" i="3"/>
  <c r="AA14" i="3"/>
  <c r="AA22" i="3"/>
  <c r="AA30" i="3"/>
  <c r="AA38" i="3"/>
  <c r="AA46" i="3"/>
  <c r="AA54" i="3"/>
  <c r="AA62" i="3"/>
  <c r="AA70" i="3"/>
  <c r="AA78" i="3"/>
  <c r="AA86" i="3"/>
  <c r="AA94" i="3"/>
  <c r="AA102" i="3"/>
  <c r="Z18" i="3"/>
  <c r="Z26" i="3"/>
  <c r="Z34" i="3"/>
  <c r="Z42" i="3"/>
  <c r="Z50" i="3"/>
  <c r="Z58" i="3"/>
  <c r="Z66" i="3"/>
  <c r="Z74" i="3"/>
  <c r="Z82" i="3"/>
  <c r="Z90" i="3"/>
  <c r="Z98" i="3"/>
  <c r="Y6" i="3"/>
  <c r="Y14" i="3"/>
  <c r="Y22" i="3"/>
  <c r="Y30" i="3"/>
  <c r="Y38" i="3"/>
  <c r="Y46" i="3"/>
  <c r="Y54" i="3"/>
  <c r="Y62" i="3"/>
  <c r="Y70" i="3"/>
  <c r="Y78" i="3"/>
  <c r="Y86" i="3"/>
  <c r="Y94" i="3"/>
  <c r="Y102" i="3"/>
  <c r="BK8" i="3"/>
  <c r="BK69" i="3"/>
  <c r="AA7" i="3"/>
  <c r="AA20" i="3"/>
  <c r="AA39" i="3"/>
  <c r="AA61" i="3"/>
  <c r="AA84" i="3"/>
  <c r="AA3" i="3"/>
  <c r="Z17" i="3"/>
  <c r="Z40" i="3"/>
  <c r="Z59" i="3"/>
  <c r="Z81" i="3"/>
  <c r="Y4" i="3"/>
  <c r="Y13" i="3"/>
  <c r="Y36" i="3"/>
  <c r="Y55" i="3"/>
  <c r="Y77" i="3"/>
  <c r="Y100" i="3"/>
  <c r="AA21" i="3"/>
  <c r="AA63" i="3"/>
  <c r="AA85" i="3"/>
  <c r="Z41" i="3"/>
  <c r="Z83" i="3"/>
  <c r="Y37" i="3"/>
  <c r="Y79" i="3"/>
  <c r="BK22" i="3"/>
  <c r="BK72" i="3"/>
  <c r="AA44" i="3"/>
  <c r="Z19" i="3"/>
  <c r="Z64" i="3"/>
  <c r="Y15" i="3"/>
  <c r="Y60" i="3"/>
  <c r="Y101" i="3"/>
  <c r="BK24" i="3"/>
  <c r="BK86" i="3"/>
  <c r="AA23" i="3"/>
  <c r="AA45" i="3"/>
  <c r="AA68" i="3"/>
  <c r="AA87" i="3"/>
  <c r="Z24" i="3"/>
  <c r="Z43" i="3"/>
  <c r="Z65" i="3"/>
  <c r="Z88" i="3"/>
  <c r="Y7" i="3"/>
  <c r="Y20" i="3"/>
  <c r="Y39" i="3"/>
  <c r="Y61" i="3"/>
  <c r="Y84" i="3"/>
  <c r="Y3" i="3"/>
  <c r="BK30" i="3"/>
  <c r="BK88" i="3"/>
  <c r="AA28" i="3"/>
  <c r="AA47" i="3"/>
  <c r="AA69" i="3"/>
  <c r="AA92" i="3"/>
  <c r="Z25" i="3"/>
  <c r="Z48" i="3"/>
  <c r="Z67" i="3"/>
  <c r="Z89" i="3"/>
  <c r="Y21" i="3"/>
  <c r="Y44" i="3"/>
  <c r="Y63" i="3"/>
  <c r="Y85" i="3"/>
  <c r="BK45" i="3"/>
  <c r="BK94" i="3"/>
  <c r="AA29" i="3"/>
  <c r="AA52" i="3"/>
  <c r="AA71" i="3"/>
  <c r="AA93" i="3"/>
  <c r="Z27" i="3"/>
  <c r="Z49" i="3"/>
  <c r="Z72" i="3"/>
  <c r="Z91" i="3"/>
  <c r="Y23" i="3"/>
  <c r="Y45" i="3"/>
  <c r="Y68" i="3"/>
  <c r="Y87" i="3"/>
  <c r="BK46" i="3"/>
  <c r="AA31" i="3"/>
  <c r="AA53" i="3"/>
  <c r="AA76" i="3"/>
  <c r="AA95" i="3"/>
  <c r="Z32" i="3"/>
  <c r="Z51" i="3"/>
  <c r="Z73" i="3"/>
  <c r="Z96" i="3"/>
  <c r="Y28" i="3"/>
  <c r="Y47" i="3"/>
  <c r="Y69" i="3"/>
  <c r="Y92" i="3"/>
  <c r="BK53" i="3"/>
  <c r="AA4" i="3"/>
  <c r="AA13" i="3"/>
  <c r="AA36" i="3"/>
  <c r="AA55" i="3"/>
  <c r="AA77" i="3"/>
  <c r="AA100" i="3"/>
  <c r="Z33" i="3"/>
  <c r="Z56" i="3"/>
  <c r="Z75" i="3"/>
  <c r="Z97" i="3"/>
  <c r="Y29" i="3"/>
  <c r="Y52" i="3"/>
  <c r="Y71" i="3"/>
  <c r="Y93" i="3"/>
  <c r="AA79" i="3"/>
  <c r="Z16" i="3"/>
  <c r="BK5" i="3"/>
  <c r="AA101" i="3"/>
  <c r="Z35" i="3"/>
  <c r="BK64" i="3"/>
  <c r="Z57" i="3"/>
  <c r="Z80" i="3"/>
  <c r="Y31" i="3"/>
  <c r="Z99" i="3"/>
  <c r="Y53" i="3"/>
  <c r="AA15" i="3"/>
  <c r="Y76" i="3"/>
  <c r="AA37" i="3"/>
  <c r="Y95" i="3"/>
  <c r="AA60" i="3"/>
  <c r="AI11" i="3"/>
  <c r="AJ11" i="3"/>
  <c r="W11" i="3"/>
  <c r="V11" i="3"/>
  <c r="X11" i="3"/>
  <c r="AJ23" i="3"/>
  <c r="AI23" i="3"/>
  <c r="X23" i="3"/>
  <c r="V23" i="3"/>
  <c r="W23" i="3"/>
  <c r="AI26" i="3"/>
  <c r="W26" i="3"/>
  <c r="AJ26" i="3"/>
  <c r="X26" i="3"/>
  <c r="V26" i="3"/>
  <c r="AI33" i="3"/>
  <c r="W33" i="3"/>
  <c r="V33" i="3"/>
  <c r="AJ33" i="3"/>
  <c r="X33" i="3"/>
  <c r="AI36" i="3"/>
  <c r="X36" i="3"/>
  <c r="V36" i="3"/>
  <c r="AJ36" i="3"/>
  <c r="W36" i="3"/>
  <c r="AI49" i="3"/>
  <c r="W49" i="3"/>
  <c r="AJ49" i="3"/>
  <c r="X49" i="3"/>
  <c r="V49" i="3"/>
  <c r="AJ53" i="3"/>
  <c r="X53" i="3"/>
  <c r="V53" i="3"/>
  <c r="AI53" i="3"/>
  <c r="W53" i="3"/>
  <c r="AJ56" i="3"/>
  <c r="W56" i="3"/>
  <c r="V56" i="3"/>
  <c r="AI56" i="3"/>
  <c r="X56" i="3"/>
  <c r="AI59" i="3"/>
  <c r="AJ59" i="3"/>
  <c r="W59" i="3"/>
  <c r="V59" i="3"/>
  <c r="X59" i="3"/>
  <c r="AJ78" i="3"/>
  <c r="X78" i="3"/>
  <c r="V78" i="3"/>
  <c r="W78" i="3"/>
  <c r="AI78" i="3"/>
  <c r="AJ85" i="3"/>
  <c r="AI85" i="3"/>
  <c r="X85" i="3"/>
  <c r="V85" i="3"/>
  <c r="W85" i="3"/>
  <c r="AJ88" i="3"/>
  <c r="W88" i="3"/>
  <c r="AI88" i="3"/>
  <c r="X88" i="3"/>
  <c r="V88" i="3"/>
  <c r="AJ91" i="3"/>
  <c r="W91" i="3"/>
  <c r="AI91" i="3"/>
  <c r="X91" i="3"/>
  <c r="V91" i="3"/>
  <c r="AJ95" i="3"/>
  <c r="AI95" i="3"/>
  <c r="X95" i="3"/>
  <c r="V95" i="3"/>
  <c r="W95" i="3"/>
  <c r="W98" i="3"/>
  <c r="AJ98" i="3"/>
  <c r="AI98" i="3"/>
  <c r="X98" i="3"/>
  <c r="V98" i="3"/>
  <c r="AI9" i="4"/>
  <c r="X9" i="4"/>
  <c r="V9" i="4"/>
  <c r="AJ9" i="4"/>
  <c r="W9" i="4"/>
  <c r="AJ13" i="4"/>
  <c r="W13" i="4"/>
  <c r="AI13" i="4"/>
  <c r="X13" i="4"/>
  <c r="V13" i="4"/>
  <c r="AI19" i="4"/>
  <c r="X19" i="4"/>
  <c r="V19" i="4"/>
  <c r="AJ19" i="4"/>
  <c r="W19" i="4"/>
  <c r="AJ23" i="4"/>
  <c r="W23" i="4"/>
  <c r="AI23" i="4"/>
  <c r="X23" i="4"/>
  <c r="V23" i="4"/>
  <c r="AI28" i="4"/>
  <c r="X28" i="4"/>
  <c r="V28" i="4"/>
  <c r="AJ28" i="4"/>
  <c r="W28" i="4"/>
  <c r="AI33" i="4"/>
  <c r="X33" i="4"/>
  <c r="V33" i="4"/>
  <c r="W33" i="4"/>
  <c r="AJ33" i="4"/>
  <c r="AJ38" i="4"/>
  <c r="W38" i="4"/>
  <c r="V38" i="4"/>
  <c r="AI38" i="4"/>
  <c r="X38" i="4"/>
  <c r="AI43" i="4"/>
  <c r="X43" i="4"/>
  <c r="V43" i="4"/>
  <c r="AJ43" i="4"/>
  <c r="W43" i="4"/>
  <c r="AI58" i="4"/>
  <c r="X58" i="4"/>
  <c r="V58" i="4"/>
  <c r="W58" i="4"/>
  <c r="AJ58" i="4"/>
  <c r="AJ72" i="4"/>
  <c r="W72" i="4"/>
  <c r="AI72" i="4"/>
  <c r="X72" i="4"/>
  <c r="V72" i="4"/>
  <c r="AJ77" i="4"/>
  <c r="W77" i="4"/>
  <c r="AI77" i="4"/>
  <c r="X77" i="4"/>
  <c r="V77" i="4"/>
  <c r="AJ86" i="4"/>
  <c r="W86" i="4"/>
  <c r="V86" i="4"/>
  <c r="X86" i="4"/>
  <c r="AI86" i="4"/>
  <c r="AI90" i="4"/>
  <c r="X90" i="4"/>
  <c r="V90" i="4"/>
  <c r="AJ90" i="4"/>
  <c r="W90" i="4"/>
  <c r="AI98" i="4"/>
  <c r="X98" i="4"/>
  <c r="V98" i="4"/>
  <c r="W98" i="4"/>
  <c r="AJ98" i="4"/>
  <c r="W3" i="6"/>
  <c r="AI3" i="6"/>
  <c r="X3" i="6"/>
  <c r="V3" i="6"/>
  <c r="AJ3" i="6"/>
  <c r="AI14" i="6"/>
  <c r="AJ14" i="6"/>
  <c r="X14" i="6"/>
  <c r="V14" i="6"/>
  <c r="W14" i="6"/>
  <c r="AI20" i="6"/>
  <c r="V20" i="6"/>
  <c r="AJ20" i="6"/>
  <c r="X20" i="6"/>
  <c r="W20" i="6"/>
  <c r="AI33" i="6"/>
  <c r="AJ33" i="6"/>
  <c r="X33" i="6"/>
  <c r="W33" i="6"/>
  <c r="V33" i="6"/>
  <c r="AJ45" i="6"/>
  <c r="V45" i="6"/>
  <c r="AI45" i="6"/>
  <c r="W45" i="6"/>
  <c r="X45" i="6"/>
  <c r="AJ49" i="6"/>
  <c r="AI49" i="6"/>
  <c r="X49" i="6"/>
  <c r="W49" i="6"/>
  <c r="V49" i="6"/>
  <c r="AJ54" i="6"/>
  <c r="X54" i="6"/>
  <c r="V54" i="6"/>
  <c r="AI54" i="6"/>
  <c r="W54" i="6"/>
  <c r="AI59" i="6"/>
  <c r="X59" i="6"/>
  <c r="V59" i="6"/>
  <c r="AJ59" i="6"/>
  <c r="W59" i="6"/>
  <c r="W63" i="6"/>
  <c r="X63" i="6"/>
  <c r="AI63" i="6"/>
  <c r="AJ63" i="6"/>
  <c r="V63" i="6"/>
  <c r="AJ68" i="6"/>
  <c r="V68" i="6"/>
  <c r="X68" i="6"/>
  <c r="AI68" i="6"/>
  <c r="W68" i="6"/>
  <c r="AJ77" i="6"/>
  <c r="X77" i="6"/>
  <c r="AI77" i="6"/>
  <c r="V77" i="6"/>
  <c r="W77" i="6"/>
  <c r="AJ82" i="6"/>
  <c r="AI82" i="6"/>
  <c r="X82" i="6"/>
  <c r="W82" i="6"/>
  <c r="V82" i="6"/>
  <c r="X88" i="6"/>
  <c r="W88" i="6"/>
  <c r="AI88" i="6"/>
  <c r="V88" i="6"/>
  <c r="AJ88" i="6"/>
  <c r="AJ96" i="6"/>
  <c r="W96" i="6"/>
  <c r="X96" i="6"/>
  <c r="AI96" i="6"/>
  <c r="V96" i="6"/>
  <c r="AI102" i="6"/>
  <c r="X102" i="6"/>
  <c r="V102" i="6"/>
  <c r="W102" i="6"/>
  <c r="AJ102" i="6"/>
  <c r="AJ4" i="5"/>
  <c r="AI4" i="5"/>
  <c r="W4" i="5"/>
  <c r="X4" i="5"/>
  <c r="V4" i="5"/>
  <c r="AI24" i="5"/>
  <c r="AJ24" i="5"/>
  <c r="X24" i="5"/>
  <c r="V24" i="5"/>
  <c r="W24" i="5"/>
  <c r="AJ29" i="5"/>
  <c r="AI29" i="5"/>
  <c r="X29" i="5"/>
  <c r="V29" i="5"/>
  <c r="W29" i="5"/>
  <c r="AJ35" i="5"/>
  <c r="AI35" i="5"/>
  <c r="W35" i="5"/>
  <c r="V35" i="5"/>
  <c r="X35" i="5"/>
  <c r="AJ44" i="5"/>
  <c r="AI44" i="5"/>
  <c r="W44" i="5"/>
  <c r="V44" i="5"/>
  <c r="X44" i="5"/>
  <c r="AJ53" i="5"/>
  <c r="AI53" i="5"/>
  <c r="X53" i="5"/>
  <c r="V53" i="5"/>
  <c r="W53" i="5"/>
  <c r="AI65" i="5"/>
  <c r="AJ65" i="5"/>
  <c r="W65" i="5"/>
  <c r="V65" i="5"/>
  <c r="X65" i="5"/>
  <c r="AJ74" i="5"/>
  <c r="AI74" i="5"/>
  <c r="X74" i="5"/>
  <c r="V74" i="5"/>
  <c r="W74" i="5"/>
  <c r="AI88" i="5"/>
  <c r="AJ88" i="5"/>
  <c r="X88" i="5"/>
  <c r="W88" i="5"/>
  <c r="V88" i="5"/>
  <c r="AJ101" i="5"/>
  <c r="X101" i="5"/>
  <c r="AI101" i="5"/>
  <c r="W101" i="5"/>
  <c r="V101" i="5"/>
  <c r="W100" i="2"/>
  <c r="W20" i="2"/>
  <c r="AJ40" i="3"/>
  <c r="W40" i="3"/>
  <c r="AI40" i="3"/>
  <c r="V40" i="3"/>
  <c r="X40" i="3"/>
  <c r="AI50" i="4"/>
  <c r="X50" i="4"/>
  <c r="V50" i="4"/>
  <c r="AJ50" i="4"/>
  <c r="W50" i="4"/>
  <c r="AI100" i="4"/>
  <c r="X100" i="4"/>
  <c r="V100" i="4"/>
  <c r="W100" i="4"/>
  <c r="AJ100" i="4"/>
  <c r="X35" i="6"/>
  <c r="AI35" i="6"/>
  <c r="V35" i="6"/>
  <c r="AJ35" i="6"/>
  <c r="W35" i="6"/>
  <c r="W73" i="2"/>
  <c r="W25" i="2"/>
  <c r="W56" i="2"/>
  <c r="W102" i="2"/>
  <c r="W94" i="2"/>
  <c r="W86" i="2"/>
  <c r="W78" i="2"/>
  <c r="W70" i="2"/>
  <c r="W62" i="2"/>
  <c r="W54" i="2"/>
  <c r="W46" i="2"/>
  <c r="W38" i="2"/>
  <c r="W30" i="2"/>
  <c r="W22" i="2"/>
  <c r="W14" i="2"/>
  <c r="W6" i="2"/>
  <c r="AJ3" i="3"/>
  <c r="AI3" i="3"/>
  <c r="X3" i="3"/>
  <c r="V3" i="3"/>
  <c r="W3" i="3"/>
  <c r="AJ39" i="3"/>
  <c r="AI39" i="3"/>
  <c r="X39" i="3"/>
  <c r="V39" i="3"/>
  <c r="W39" i="3"/>
  <c r="AI42" i="3"/>
  <c r="AJ42" i="3"/>
  <c r="W42" i="3"/>
  <c r="X42" i="3"/>
  <c r="V42" i="3"/>
  <c r="AJ72" i="3"/>
  <c r="W72" i="3"/>
  <c r="AI72" i="3"/>
  <c r="X72" i="3"/>
  <c r="V72" i="3"/>
  <c r="AI75" i="3"/>
  <c r="AJ75" i="3"/>
  <c r="W75" i="3"/>
  <c r="V75" i="3"/>
  <c r="X75" i="3"/>
  <c r="AJ102" i="3"/>
  <c r="AI102" i="3"/>
  <c r="X102" i="3"/>
  <c r="V102" i="3"/>
  <c r="W102" i="3"/>
  <c r="AJ5" i="4"/>
  <c r="W5" i="4"/>
  <c r="AI5" i="4"/>
  <c r="X5" i="4"/>
  <c r="V5" i="4"/>
  <c r="AI10" i="4"/>
  <c r="X10" i="4"/>
  <c r="V10" i="4"/>
  <c r="W10" i="4"/>
  <c r="AJ10" i="4"/>
  <c r="AJ14" i="4"/>
  <c r="W14" i="4"/>
  <c r="AI14" i="4"/>
  <c r="X14" i="4"/>
  <c r="V14" i="4"/>
  <c r="AI34" i="4"/>
  <c r="X34" i="4"/>
  <c r="V34" i="4"/>
  <c r="W34" i="4"/>
  <c r="AJ34" i="4"/>
  <c r="AJ48" i="4"/>
  <c r="W48" i="4"/>
  <c r="AI48" i="4"/>
  <c r="X48" i="4"/>
  <c r="V48" i="4"/>
  <c r="AJ54" i="4"/>
  <c r="W54" i="4"/>
  <c r="AI54" i="4"/>
  <c r="X54" i="4"/>
  <c r="V54" i="4"/>
  <c r="AI59" i="4"/>
  <c r="X59" i="4"/>
  <c r="V59" i="4"/>
  <c r="AJ59" i="4"/>
  <c r="W59" i="4"/>
  <c r="AJ63" i="4"/>
  <c r="W63" i="4"/>
  <c r="AI63" i="4"/>
  <c r="X63" i="4"/>
  <c r="V63" i="4"/>
  <c r="AI68" i="4"/>
  <c r="X68" i="4"/>
  <c r="V68" i="4"/>
  <c r="AJ68" i="4"/>
  <c r="W68" i="4"/>
  <c r="AJ78" i="4"/>
  <c r="W78" i="4"/>
  <c r="AI78" i="4"/>
  <c r="X78" i="4"/>
  <c r="V78" i="4"/>
  <c r="AJ87" i="4"/>
  <c r="W87" i="4"/>
  <c r="AI87" i="4"/>
  <c r="X87" i="4"/>
  <c r="V87" i="4"/>
  <c r="AJ95" i="4"/>
  <c r="W95" i="4"/>
  <c r="AI95" i="4"/>
  <c r="X95" i="4"/>
  <c r="V95" i="4"/>
  <c r="AI7" i="6"/>
  <c r="W7" i="6"/>
  <c r="AJ7" i="6"/>
  <c r="X7" i="6"/>
  <c r="V7" i="6"/>
  <c r="AJ15" i="6"/>
  <c r="W15" i="6"/>
  <c r="AI15" i="6"/>
  <c r="X15" i="6"/>
  <c r="V15" i="6"/>
  <c r="AI25" i="6"/>
  <c r="AJ25" i="6"/>
  <c r="X25" i="6"/>
  <c r="W25" i="6"/>
  <c r="V25" i="6"/>
  <c r="AJ29" i="6"/>
  <c r="AI29" i="6"/>
  <c r="V29" i="6"/>
  <c r="X29" i="6"/>
  <c r="W29" i="6"/>
  <c r="AJ34" i="6"/>
  <c r="X34" i="6"/>
  <c r="AI34" i="6"/>
  <c r="W34" i="6"/>
  <c r="V34" i="6"/>
  <c r="X38" i="6"/>
  <c r="AI38" i="6"/>
  <c r="AJ38" i="6"/>
  <c r="V38" i="6"/>
  <c r="W38" i="6"/>
  <c r="AJ42" i="6"/>
  <c r="AI42" i="6"/>
  <c r="X42" i="6"/>
  <c r="W42" i="6"/>
  <c r="V42" i="6"/>
  <c r="AJ55" i="6"/>
  <c r="W55" i="6"/>
  <c r="V55" i="6"/>
  <c r="AI55" i="6"/>
  <c r="X55" i="6"/>
  <c r="V60" i="6"/>
  <c r="AJ60" i="6"/>
  <c r="X60" i="6"/>
  <c r="AI60" i="6"/>
  <c r="W60" i="6"/>
  <c r="AJ69" i="6"/>
  <c r="V69" i="6"/>
  <c r="W69" i="6"/>
  <c r="AI69" i="6"/>
  <c r="X69" i="6"/>
  <c r="AJ73" i="6"/>
  <c r="AI73" i="6"/>
  <c r="X73" i="6"/>
  <c r="W73" i="6"/>
  <c r="V73" i="6"/>
  <c r="X78" i="6"/>
  <c r="AJ78" i="6"/>
  <c r="AI78" i="6"/>
  <c r="V78" i="6"/>
  <c r="W78" i="6"/>
  <c r="AJ83" i="6"/>
  <c r="AI83" i="6"/>
  <c r="X83" i="6"/>
  <c r="V83" i="6"/>
  <c r="W83" i="6"/>
  <c r="AJ92" i="6"/>
  <c r="V92" i="6"/>
  <c r="X92" i="6"/>
  <c r="AI92" i="6"/>
  <c r="W92" i="6"/>
  <c r="AJ97" i="6"/>
  <c r="AI97" i="6"/>
  <c r="X97" i="6"/>
  <c r="W97" i="6"/>
  <c r="V97" i="6"/>
  <c r="AI7" i="5"/>
  <c r="AJ7" i="5"/>
  <c r="X7" i="5"/>
  <c r="W7" i="5"/>
  <c r="V7" i="5"/>
  <c r="AJ10" i="5"/>
  <c r="AI10" i="5"/>
  <c r="V10" i="5"/>
  <c r="X10" i="5"/>
  <c r="W10" i="5"/>
  <c r="AI16" i="5"/>
  <c r="AJ16" i="5"/>
  <c r="X16" i="5"/>
  <c r="V16" i="5"/>
  <c r="W16" i="5"/>
  <c r="AJ19" i="5"/>
  <c r="AI19" i="5"/>
  <c r="X19" i="5"/>
  <c r="V19" i="5"/>
  <c r="W19" i="5"/>
  <c r="AI22" i="5"/>
  <c r="AJ22" i="5"/>
  <c r="V22" i="5"/>
  <c r="X22" i="5"/>
  <c r="W22" i="5"/>
  <c r="AI38" i="5"/>
  <c r="AJ38" i="5"/>
  <c r="W38" i="5"/>
  <c r="X38" i="5"/>
  <c r="V38" i="5"/>
  <c r="AI41" i="5"/>
  <c r="W41" i="5"/>
  <c r="AJ41" i="5"/>
  <c r="X41" i="5"/>
  <c r="V41" i="5"/>
  <c r="AI47" i="5"/>
  <c r="AJ47" i="5"/>
  <c r="W47" i="5"/>
  <c r="X47" i="5"/>
  <c r="V47" i="5"/>
  <c r="AJ50" i="5"/>
  <c r="AI50" i="5"/>
  <c r="X50" i="5"/>
  <c r="W50" i="5"/>
  <c r="V50" i="5"/>
  <c r="AI56" i="5"/>
  <c r="AJ56" i="5"/>
  <c r="X56" i="5"/>
  <c r="V56" i="5"/>
  <c r="W56" i="5"/>
  <c r="AI62" i="5"/>
  <c r="AJ62" i="5"/>
  <c r="X62" i="5"/>
  <c r="V62" i="5"/>
  <c r="W62" i="5"/>
  <c r="AI72" i="5"/>
  <c r="AJ72" i="5"/>
  <c r="X72" i="5"/>
  <c r="V72" i="5"/>
  <c r="W72" i="5"/>
  <c r="AI78" i="5"/>
  <c r="AJ78" i="5"/>
  <c r="W78" i="5"/>
  <c r="V78" i="5"/>
  <c r="X78" i="5"/>
  <c r="AJ85" i="5"/>
  <c r="AI85" i="5"/>
  <c r="X85" i="5"/>
  <c r="V85" i="5"/>
  <c r="W85" i="5"/>
  <c r="AJ92" i="5"/>
  <c r="AI92" i="5"/>
  <c r="W92" i="5"/>
  <c r="X92" i="5"/>
  <c r="V92" i="5"/>
  <c r="AI95" i="5"/>
  <c r="AJ95" i="5"/>
  <c r="V95" i="5"/>
  <c r="X95" i="5"/>
  <c r="W95" i="5"/>
  <c r="W84" i="2"/>
  <c r="W52" i="2"/>
  <c r="AI18" i="3"/>
  <c r="AJ18" i="3"/>
  <c r="W18" i="3"/>
  <c r="X18" i="3"/>
  <c r="V18" i="3"/>
  <c r="AI34" i="3"/>
  <c r="W34" i="3"/>
  <c r="AJ34" i="3"/>
  <c r="X34" i="3"/>
  <c r="V34" i="3"/>
  <c r="AI11" i="4"/>
  <c r="X11" i="4"/>
  <c r="V11" i="4"/>
  <c r="AJ11" i="4"/>
  <c r="W11" i="4"/>
  <c r="AJ40" i="4"/>
  <c r="W40" i="4"/>
  <c r="V40" i="4"/>
  <c r="AI40" i="4"/>
  <c r="X40" i="4"/>
  <c r="AJ64" i="4"/>
  <c r="W64" i="4"/>
  <c r="V64" i="4"/>
  <c r="X64" i="4"/>
  <c r="AI64" i="4"/>
  <c r="AJ88" i="4"/>
  <c r="W88" i="4"/>
  <c r="AI88" i="4"/>
  <c r="X88" i="4"/>
  <c r="V88" i="4"/>
  <c r="AI4" i="6"/>
  <c r="AJ4" i="6"/>
  <c r="V4" i="6"/>
  <c r="X4" i="6"/>
  <c r="W4" i="6"/>
  <c r="W39" i="6"/>
  <c r="X39" i="6"/>
  <c r="AI39" i="6"/>
  <c r="V39" i="6"/>
  <c r="AJ39" i="6"/>
  <c r="W89" i="2"/>
  <c r="W49" i="2"/>
  <c r="W9" i="2"/>
  <c r="W88" i="2"/>
  <c r="W101" i="2"/>
  <c r="W93" i="2"/>
  <c r="W85" i="2"/>
  <c r="W77" i="2"/>
  <c r="W69" i="2"/>
  <c r="W61" i="2"/>
  <c r="W53" i="2"/>
  <c r="W45" i="2"/>
  <c r="W37" i="2"/>
  <c r="W29" i="2"/>
  <c r="W21" i="2"/>
  <c r="W13" i="2"/>
  <c r="W5" i="2"/>
  <c r="AI9" i="3"/>
  <c r="W9" i="3"/>
  <c r="X9" i="3"/>
  <c r="AJ9" i="3"/>
  <c r="V9" i="3"/>
  <c r="AI12" i="3"/>
  <c r="X12" i="3"/>
  <c r="V12" i="3"/>
  <c r="AJ12" i="3"/>
  <c r="W12" i="3"/>
  <c r="AJ15" i="3"/>
  <c r="AI15" i="3"/>
  <c r="X15" i="3"/>
  <c r="V15" i="3"/>
  <c r="W15" i="3"/>
  <c r="AJ21" i="3"/>
  <c r="X21" i="3"/>
  <c r="V21" i="3"/>
  <c r="AI21" i="3"/>
  <c r="W21" i="3"/>
  <c r="AJ24" i="3"/>
  <c r="AI24" i="3"/>
  <c r="W24" i="3"/>
  <c r="X24" i="3"/>
  <c r="V24" i="3"/>
  <c r="AJ30" i="3"/>
  <c r="AI30" i="3"/>
  <c r="X30" i="3"/>
  <c r="V30" i="3"/>
  <c r="W30" i="3"/>
  <c r="AJ37" i="3"/>
  <c r="X37" i="3"/>
  <c r="V37" i="3"/>
  <c r="W37" i="3"/>
  <c r="AI37" i="3"/>
  <c r="AJ46" i="3"/>
  <c r="AI46" i="3"/>
  <c r="X46" i="3"/>
  <c r="V46" i="3"/>
  <c r="W46" i="3"/>
  <c r="AI50" i="3"/>
  <c r="W50" i="3"/>
  <c r="X50" i="3"/>
  <c r="V50" i="3"/>
  <c r="AJ50" i="3"/>
  <c r="AI57" i="3"/>
  <c r="W57" i="3"/>
  <c r="AJ57" i="3"/>
  <c r="V57" i="3"/>
  <c r="X57" i="3"/>
  <c r="AI60" i="3"/>
  <c r="AJ60" i="3"/>
  <c r="X60" i="3"/>
  <c r="V60" i="3"/>
  <c r="W60" i="3"/>
  <c r="AJ63" i="3"/>
  <c r="AI63" i="3"/>
  <c r="X63" i="3"/>
  <c r="V63" i="3"/>
  <c r="W63" i="3"/>
  <c r="AI66" i="3"/>
  <c r="AJ66" i="3"/>
  <c r="W66" i="3"/>
  <c r="X66" i="3"/>
  <c r="V66" i="3"/>
  <c r="AJ69" i="3"/>
  <c r="AI69" i="3"/>
  <c r="X69" i="3"/>
  <c r="V69" i="3"/>
  <c r="W69" i="3"/>
  <c r="AJ79" i="3"/>
  <c r="AI79" i="3"/>
  <c r="X79" i="3"/>
  <c r="V79" i="3"/>
  <c r="W79" i="3"/>
  <c r="AJ82" i="3"/>
  <c r="W82" i="3"/>
  <c r="AI82" i="3"/>
  <c r="X82" i="3"/>
  <c r="V82" i="3"/>
  <c r="W89" i="3"/>
  <c r="AJ89" i="3"/>
  <c r="AI89" i="3"/>
  <c r="X89" i="3"/>
  <c r="V89" i="3"/>
  <c r="AI92" i="3"/>
  <c r="X92" i="3"/>
  <c r="V92" i="3"/>
  <c r="W92" i="3"/>
  <c r="AJ92" i="3"/>
  <c r="AJ96" i="3"/>
  <c r="W96" i="3"/>
  <c r="AI96" i="3"/>
  <c r="X96" i="3"/>
  <c r="V96" i="3"/>
  <c r="AJ99" i="3"/>
  <c r="W99" i="3"/>
  <c r="V99" i="3"/>
  <c r="AI99" i="3"/>
  <c r="X99" i="3"/>
  <c r="AJ6" i="4"/>
  <c r="W6" i="4"/>
  <c r="AI6" i="4"/>
  <c r="X6" i="4"/>
  <c r="V6" i="4"/>
  <c r="AI20" i="4"/>
  <c r="X20" i="4"/>
  <c r="V20" i="4"/>
  <c r="AJ20" i="4"/>
  <c r="W20" i="4"/>
  <c r="AJ24" i="4"/>
  <c r="W24" i="4"/>
  <c r="AI24" i="4"/>
  <c r="X24" i="4"/>
  <c r="V24" i="4"/>
  <c r="AJ29" i="4"/>
  <c r="W29" i="4"/>
  <c r="AI29" i="4"/>
  <c r="X29" i="4"/>
  <c r="V29" i="4"/>
  <c r="AI35" i="4"/>
  <c r="X35" i="4"/>
  <c r="V35" i="4"/>
  <c r="AJ35" i="4"/>
  <c r="W35" i="4"/>
  <c r="AJ39" i="4"/>
  <c r="W39" i="4"/>
  <c r="AI39" i="4"/>
  <c r="X39" i="4"/>
  <c r="V39" i="4"/>
  <c r="AI44" i="4"/>
  <c r="X44" i="4"/>
  <c r="V44" i="4"/>
  <c r="AJ44" i="4"/>
  <c r="W44" i="4"/>
  <c r="AI49" i="4"/>
  <c r="X49" i="4"/>
  <c r="V49" i="4"/>
  <c r="AJ49" i="4"/>
  <c r="W49" i="4"/>
  <c r="AI73" i="4"/>
  <c r="X73" i="4"/>
  <c r="V73" i="4"/>
  <c r="AJ73" i="4"/>
  <c r="W73" i="4"/>
  <c r="AJ79" i="4"/>
  <c r="W79" i="4"/>
  <c r="AI79" i="4"/>
  <c r="X79" i="4"/>
  <c r="V79" i="4"/>
  <c r="AI82" i="4"/>
  <c r="X82" i="4"/>
  <c r="V82" i="4"/>
  <c r="AJ82" i="4"/>
  <c r="W82" i="4"/>
  <c r="AI91" i="4"/>
  <c r="X91" i="4"/>
  <c r="V91" i="4"/>
  <c r="AJ91" i="4"/>
  <c r="W91" i="4"/>
  <c r="AI99" i="4"/>
  <c r="X99" i="4"/>
  <c r="V99" i="4"/>
  <c r="AJ99" i="4"/>
  <c r="W99" i="4"/>
  <c r="X11" i="6"/>
  <c r="AJ11" i="6"/>
  <c r="V11" i="6"/>
  <c r="W11" i="6"/>
  <c r="AI11" i="6"/>
  <c r="AJ16" i="6"/>
  <c r="W16" i="6"/>
  <c r="AI16" i="6"/>
  <c r="X16" i="6"/>
  <c r="V16" i="6"/>
  <c r="AI30" i="6"/>
  <c r="AJ30" i="6"/>
  <c r="V30" i="6"/>
  <c r="W30" i="6"/>
  <c r="X30" i="6"/>
  <c r="V46" i="6"/>
  <c r="X46" i="6"/>
  <c r="W46" i="6"/>
  <c r="AI46" i="6"/>
  <c r="AJ46" i="6"/>
  <c r="AJ50" i="6"/>
  <c r="AI50" i="6"/>
  <c r="X50" i="6"/>
  <c r="W50" i="6"/>
  <c r="V50" i="6"/>
  <c r="AJ56" i="6"/>
  <c r="W56" i="6"/>
  <c r="AI56" i="6"/>
  <c r="V56" i="6"/>
  <c r="X56" i="6"/>
  <c r="AJ61" i="6"/>
  <c r="AI61" i="6"/>
  <c r="V61" i="6"/>
  <c r="W61" i="6"/>
  <c r="X61" i="6"/>
  <c r="W64" i="6"/>
  <c r="X64" i="6"/>
  <c r="AI64" i="6"/>
  <c r="AJ64" i="6"/>
  <c r="V64" i="6"/>
  <c r="AJ74" i="6"/>
  <c r="AI74" i="6"/>
  <c r="X74" i="6"/>
  <c r="W74" i="6"/>
  <c r="V74" i="6"/>
  <c r="AJ89" i="6"/>
  <c r="AI89" i="6"/>
  <c r="X89" i="6"/>
  <c r="W89" i="6"/>
  <c r="V89" i="6"/>
  <c r="AJ27" i="5"/>
  <c r="AI27" i="5"/>
  <c r="W27" i="5"/>
  <c r="X27" i="5"/>
  <c r="V27" i="5"/>
  <c r="AI30" i="5"/>
  <c r="AJ30" i="5"/>
  <c r="X30" i="5"/>
  <c r="V30" i="5"/>
  <c r="W30" i="5"/>
  <c r="AJ36" i="5"/>
  <c r="AI36" i="5"/>
  <c r="W36" i="5"/>
  <c r="X36" i="5"/>
  <c r="V36" i="5"/>
  <c r="AJ59" i="5"/>
  <c r="AI59" i="5"/>
  <c r="W59" i="5"/>
  <c r="X59" i="5"/>
  <c r="V59" i="5"/>
  <c r="AJ66" i="5"/>
  <c r="AI66" i="5"/>
  <c r="V66" i="5"/>
  <c r="W66" i="5"/>
  <c r="X66" i="5"/>
  <c r="AJ82" i="5"/>
  <c r="AI82" i="5"/>
  <c r="X82" i="5"/>
  <c r="W82" i="5"/>
  <c r="V82" i="5"/>
  <c r="AJ98" i="5"/>
  <c r="AI98" i="5"/>
  <c r="V98" i="5"/>
  <c r="W98" i="5"/>
  <c r="X98" i="5"/>
  <c r="AI75" i="6"/>
  <c r="X75" i="6"/>
  <c r="V75" i="6"/>
  <c r="AJ75" i="6"/>
  <c r="W75" i="6"/>
  <c r="AJ79" i="6"/>
  <c r="W79" i="6"/>
  <c r="X79" i="6"/>
  <c r="V79" i="6"/>
  <c r="AI79" i="6"/>
  <c r="V84" i="6"/>
  <c r="AI84" i="6"/>
  <c r="AJ84" i="6"/>
  <c r="X84" i="6"/>
  <c r="W84" i="6"/>
  <c r="AJ93" i="6"/>
  <c r="V93" i="6"/>
  <c r="X93" i="6"/>
  <c r="W93" i="6"/>
  <c r="AI93" i="6"/>
  <c r="AI8" i="5"/>
  <c r="AJ8" i="5"/>
  <c r="X8" i="5"/>
  <c r="V8" i="5"/>
  <c r="W8" i="5"/>
  <c r="AJ13" i="5"/>
  <c r="X13" i="5"/>
  <c r="V13" i="5"/>
  <c r="AI13" i="5"/>
  <c r="W13" i="5"/>
  <c r="AJ20" i="5"/>
  <c r="AI20" i="5"/>
  <c r="W20" i="5"/>
  <c r="V20" i="5"/>
  <c r="X20" i="5"/>
  <c r="AI33" i="5"/>
  <c r="AJ33" i="5"/>
  <c r="W33" i="5"/>
  <c r="V33" i="5"/>
  <c r="X33" i="5"/>
  <c r="AJ42" i="5"/>
  <c r="AI42" i="5"/>
  <c r="V42" i="5"/>
  <c r="X42" i="5"/>
  <c r="W42" i="5"/>
  <c r="AI48" i="5"/>
  <c r="AJ48" i="5"/>
  <c r="X48" i="5"/>
  <c r="V48" i="5"/>
  <c r="W48" i="5"/>
  <c r="AJ51" i="5"/>
  <c r="X51" i="5"/>
  <c r="V51" i="5"/>
  <c r="W51" i="5"/>
  <c r="AI51" i="5"/>
  <c r="AI54" i="5"/>
  <c r="AJ54" i="5"/>
  <c r="V54" i="5"/>
  <c r="X54" i="5"/>
  <c r="W54" i="5"/>
  <c r="AI63" i="5"/>
  <c r="AJ63" i="5"/>
  <c r="V63" i="5"/>
  <c r="X63" i="5"/>
  <c r="W63" i="5"/>
  <c r="AJ69" i="5"/>
  <c r="X69" i="5"/>
  <c r="W69" i="5"/>
  <c r="V69" i="5"/>
  <c r="AI69" i="5"/>
  <c r="AJ75" i="5"/>
  <c r="AI75" i="5"/>
  <c r="X75" i="5"/>
  <c r="W75" i="5"/>
  <c r="V75" i="5"/>
  <c r="AI79" i="5"/>
  <c r="AJ79" i="5"/>
  <c r="V79" i="5"/>
  <c r="W79" i="5"/>
  <c r="X79" i="5"/>
  <c r="AI89" i="5"/>
  <c r="AJ89" i="5"/>
  <c r="W89" i="5"/>
  <c r="V89" i="5"/>
  <c r="X89" i="5"/>
  <c r="AI96" i="5"/>
  <c r="AJ96" i="5"/>
  <c r="X96" i="5"/>
  <c r="V96" i="5"/>
  <c r="W96" i="5"/>
  <c r="AI102" i="5"/>
  <c r="AJ102" i="5"/>
  <c r="W102" i="5"/>
  <c r="X102" i="5"/>
  <c r="V102" i="5"/>
  <c r="W60" i="2"/>
  <c r="W4" i="2"/>
  <c r="AJ6" i="3"/>
  <c r="AI6" i="3"/>
  <c r="X6" i="3"/>
  <c r="V6" i="3"/>
  <c r="W6" i="3"/>
  <c r="AI76" i="3"/>
  <c r="X76" i="3"/>
  <c r="V76" i="3"/>
  <c r="AJ76" i="3"/>
  <c r="W76" i="3"/>
  <c r="AJ55" i="4"/>
  <c r="W55" i="4"/>
  <c r="AI55" i="4"/>
  <c r="X55" i="4"/>
  <c r="V55" i="4"/>
  <c r="W99" i="2"/>
  <c r="W91" i="2"/>
  <c r="W83" i="2"/>
  <c r="W75" i="2"/>
  <c r="W67" i="2"/>
  <c r="W59" i="2"/>
  <c r="W51" i="2"/>
  <c r="W43" i="2"/>
  <c r="W35" i="2"/>
  <c r="W27" i="2"/>
  <c r="W19" i="2"/>
  <c r="W11" i="2"/>
  <c r="AJ13" i="3"/>
  <c r="X13" i="3"/>
  <c r="V13" i="3"/>
  <c r="AI13" i="3"/>
  <c r="W13" i="3"/>
  <c r="AI25" i="3"/>
  <c r="W25" i="3"/>
  <c r="AJ25" i="3"/>
  <c r="X25" i="3"/>
  <c r="V25" i="3"/>
  <c r="AJ31" i="3"/>
  <c r="AI31" i="3"/>
  <c r="X31" i="3"/>
  <c r="V31" i="3"/>
  <c r="W31" i="3"/>
  <c r="AJ47" i="3"/>
  <c r="AI47" i="3"/>
  <c r="X47" i="3"/>
  <c r="V47" i="3"/>
  <c r="W47" i="3"/>
  <c r="AI51" i="3"/>
  <c r="AJ51" i="3"/>
  <c r="W51" i="3"/>
  <c r="X51" i="3"/>
  <c r="V51" i="3"/>
  <c r="AJ54" i="3"/>
  <c r="X54" i="3"/>
  <c r="V54" i="3"/>
  <c r="AI54" i="3"/>
  <c r="W54" i="3"/>
  <c r="AJ61" i="3"/>
  <c r="X61" i="3"/>
  <c r="V61" i="3"/>
  <c r="AI61" i="3"/>
  <c r="W61" i="3"/>
  <c r="AJ64" i="3"/>
  <c r="W64" i="3"/>
  <c r="X64" i="3"/>
  <c r="V64" i="3"/>
  <c r="AI64" i="3"/>
  <c r="AJ70" i="3"/>
  <c r="AI70" i="3"/>
  <c r="X70" i="3"/>
  <c r="V70" i="3"/>
  <c r="W70" i="3"/>
  <c r="AJ80" i="3"/>
  <c r="W80" i="3"/>
  <c r="V80" i="3"/>
  <c r="AI80" i="3"/>
  <c r="X80" i="3"/>
  <c r="AJ83" i="3"/>
  <c r="W83" i="3"/>
  <c r="X83" i="3"/>
  <c r="V83" i="3"/>
  <c r="AI83" i="3"/>
  <c r="AJ86" i="3"/>
  <c r="AI86" i="3"/>
  <c r="X86" i="3"/>
  <c r="V86" i="3"/>
  <c r="W86" i="3"/>
  <c r="AJ93" i="3"/>
  <c r="AI93" i="3"/>
  <c r="X93" i="3"/>
  <c r="V93" i="3"/>
  <c r="W93" i="3"/>
  <c r="W97" i="3"/>
  <c r="V97" i="3"/>
  <c r="AJ97" i="3"/>
  <c r="AI97" i="3"/>
  <c r="X97" i="3"/>
  <c r="AI100" i="3"/>
  <c r="X100" i="3"/>
  <c r="V100" i="3"/>
  <c r="AJ100" i="3"/>
  <c r="W100" i="3"/>
  <c r="BK6" i="4"/>
  <c r="BK14" i="4"/>
  <c r="BK22" i="4"/>
  <c r="BK30" i="4"/>
  <c r="BK38" i="4"/>
  <c r="BK46" i="4"/>
  <c r="BK54" i="4"/>
  <c r="BK62" i="4"/>
  <c r="BK70" i="4"/>
  <c r="BK78" i="4"/>
  <c r="BK11" i="4"/>
  <c r="BK19" i="4"/>
  <c r="BK27" i="4"/>
  <c r="AK27" i="4" s="1"/>
  <c r="BK35" i="4"/>
  <c r="BK43" i="4"/>
  <c r="BK51" i="4"/>
  <c r="BK59" i="4"/>
  <c r="BK67" i="4"/>
  <c r="BK8" i="4"/>
  <c r="BK16" i="4"/>
  <c r="BK24" i="4"/>
  <c r="BK32" i="4"/>
  <c r="BK40" i="4"/>
  <c r="BK48" i="4"/>
  <c r="BK56" i="4"/>
  <c r="BK64" i="4"/>
  <c r="BK72" i="4"/>
  <c r="BK80" i="4"/>
  <c r="BK5" i="4"/>
  <c r="BK13" i="4"/>
  <c r="BK21" i="4"/>
  <c r="BK29" i="4"/>
  <c r="BK37" i="4"/>
  <c r="BK45" i="4"/>
  <c r="BK53" i="4"/>
  <c r="BK61" i="4"/>
  <c r="BK69" i="4"/>
  <c r="BK77" i="4"/>
  <c r="BK85" i="4"/>
  <c r="BK4" i="4"/>
  <c r="BK12" i="4"/>
  <c r="BK20" i="4"/>
  <c r="AK20" i="4" s="1"/>
  <c r="BK28" i="4"/>
  <c r="BK36" i="4"/>
  <c r="BK44" i="4"/>
  <c r="BK52" i="4"/>
  <c r="BK60" i="4"/>
  <c r="BK68" i="4"/>
  <c r="BK25" i="4"/>
  <c r="BK34" i="4"/>
  <c r="AK34" i="4" s="1"/>
  <c r="BK47" i="4"/>
  <c r="BK91" i="4"/>
  <c r="BK99" i="4"/>
  <c r="AA13" i="4"/>
  <c r="AA21" i="4"/>
  <c r="AA29" i="4"/>
  <c r="AA37" i="4"/>
  <c r="AA45" i="4"/>
  <c r="AA53" i="4"/>
  <c r="AA61" i="4"/>
  <c r="AA69" i="4"/>
  <c r="AA77" i="4"/>
  <c r="AA85" i="4"/>
  <c r="AA93" i="4"/>
  <c r="AA101" i="4"/>
  <c r="Z17" i="4"/>
  <c r="Z25" i="4"/>
  <c r="Z33" i="4"/>
  <c r="Z41" i="4"/>
  <c r="Z49" i="4"/>
  <c r="Z57" i="4"/>
  <c r="Z65" i="4"/>
  <c r="Z73" i="4"/>
  <c r="Z81" i="4"/>
  <c r="Z89" i="4"/>
  <c r="Z97" i="4"/>
  <c r="Y13" i="4"/>
  <c r="Y21" i="4"/>
  <c r="Y29" i="4"/>
  <c r="Y37" i="4"/>
  <c r="Y45" i="4"/>
  <c r="Y53" i="4"/>
  <c r="Y61" i="4"/>
  <c r="Y69" i="4"/>
  <c r="Y77" i="4"/>
  <c r="Y85" i="4"/>
  <c r="Y93" i="4"/>
  <c r="Y101" i="4"/>
  <c r="BK7" i="4"/>
  <c r="BK49" i="4"/>
  <c r="BK58" i="4"/>
  <c r="BK71" i="4"/>
  <c r="BK76" i="4"/>
  <c r="BK83" i="4"/>
  <c r="BK88" i="4"/>
  <c r="BK96" i="4"/>
  <c r="AA6" i="4"/>
  <c r="AA14" i="4"/>
  <c r="AA22" i="4"/>
  <c r="AA30" i="4"/>
  <c r="AA38" i="4"/>
  <c r="AA46" i="4"/>
  <c r="AA54" i="4"/>
  <c r="AA62" i="4"/>
  <c r="AA70" i="4"/>
  <c r="AA78" i="4"/>
  <c r="AA86" i="4"/>
  <c r="AA94" i="4"/>
  <c r="AA102" i="4"/>
  <c r="Z18" i="4"/>
  <c r="Z26" i="4"/>
  <c r="Z34" i="4"/>
  <c r="Z42" i="4"/>
  <c r="Z50" i="4"/>
  <c r="Z58" i="4"/>
  <c r="Z66" i="4"/>
  <c r="Z74" i="4"/>
  <c r="Z82" i="4"/>
  <c r="Z90" i="4"/>
  <c r="Z98" i="4"/>
  <c r="Y6" i="4"/>
  <c r="Y14" i="4"/>
  <c r="Y22" i="4"/>
  <c r="Y30" i="4"/>
  <c r="Y38" i="4"/>
  <c r="Y46" i="4"/>
  <c r="Y54" i="4"/>
  <c r="Y62" i="4"/>
  <c r="Y70" i="4"/>
  <c r="Y78" i="4"/>
  <c r="Y86" i="4"/>
  <c r="Y94" i="4"/>
  <c r="Y102" i="4"/>
  <c r="BK9" i="4"/>
  <c r="AK9" i="4" s="1"/>
  <c r="BK18" i="4"/>
  <c r="BK31" i="4"/>
  <c r="BK73" i="4"/>
  <c r="BK93" i="4"/>
  <c r="BK101" i="4"/>
  <c r="BK3" i="4"/>
  <c r="AA7" i="4"/>
  <c r="AA15" i="4"/>
  <c r="AA23" i="4"/>
  <c r="AA31" i="4"/>
  <c r="AA39" i="4"/>
  <c r="AA47" i="4"/>
  <c r="AA55" i="4"/>
  <c r="AA63" i="4"/>
  <c r="AA71" i="4"/>
  <c r="AA79" i="4"/>
  <c r="AA87" i="4"/>
  <c r="AA95" i="4"/>
  <c r="AA3" i="4"/>
  <c r="Z19" i="4"/>
  <c r="Z27" i="4"/>
  <c r="Z35" i="4"/>
  <c r="Z43" i="4"/>
  <c r="Z51" i="4"/>
  <c r="Z59" i="4"/>
  <c r="Z67" i="4"/>
  <c r="Z75" i="4"/>
  <c r="Z83" i="4"/>
  <c r="Z91" i="4"/>
  <c r="Z99" i="4"/>
  <c r="Y7" i="4"/>
  <c r="Y15" i="4"/>
  <c r="Y23" i="4"/>
  <c r="Y31" i="4"/>
  <c r="Y39" i="4"/>
  <c r="Y47" i="4"/>
  <c r="Y55" i="4"/>
  <c r="Y63" i="4"/>
  <c r="Y71" i="4"/>
  <c r="Y79" i="4"/>
  <c r="Y87" i="4"/>
  <c r="Y95" i="4"/>
  <c r="Y3" i="4"/>
  <c r="BK33" i="4"/>
  <c r="AK33" i="4" s="1"/>
  <c r="BK42" i="4"/>
  <c r="BK55" i="4"/>
  <c r="BK90" i="4"/>
  <c r="AK90" i="4" s="1"/>
  <c r="BK98" i="4"/>
  <c r="AA16" i="4"/>
  <c r="AA24" i="4"/>
  <c r="AA32" i="4"/>
  <c r="AA40" i="4"/>
  <c r="AA48" i="4"/>
  <c r="AA56" i="4"/>
  <c r="AA64" i="4"/>
  <c r="AA72" i="4"/>
  <c r="AA80" i="4"/>
  <c r="AA88" i="4"/>
  <c r="AA96" i="4"/>
  <c r="Z4" i="4"/>
  <c r="Z20" i="4"/>
  <c r="Z28" i="4"/>
  <c r="Z36" i="4"/>
  <c r="Z44" i="4"/>
  <c r="Z52" i="4"/>
  <c r="Z60" i="4"/>
  <c r="Z68" i="4"/>
  <c r="Z76" i="4"/>
  <c r="Z84" i="4"/>
  <c r="Z92" i="4"/>
  <c r="Z100" i="4"/>
  <c r="Y16" i="4"/>
  <c r="Y24" i="4"/>
  <c r="Y32" i="4"/>
  <c r="Y40" i="4"/>
  <c r="Y48" i="4"/>
  <c r="Y56" i="4"/>
  <c r="Y64" i="4"/>
  <c r="Y72" i="4"/>
  <c r="Y80" i="4"/>
  <c r="Y88" i="4"/>
  <c r="Y96" i="4"/>
  <c r="BK41" i="4"/>
  <c r="BK50" i="4"/>
  <c r="AK50" i="4" s="1"/>
  <c r="BK63" i="4"/>
  <c r="BK79" i="4"/>
  <c r="BK84" i="4"/>
  <c r="BK89" i="4"/>
  <c r="AK89" i="4" s="1"/>
  <c r="BK97" i="4"/>
  <c r="AA19" i="4"/>
  <c r="AA27" i="4"/>
  <c r="AA35" i="4"/>
  <c r="AA43" i="4"/>
  <c r="AA51" i="4"/>
  <c r="AA59" i="4"/>
  <c r="AA67" i="4"/>
  <c r="AA75" i="4"/>
  <c r="AA83" i="4"/>
  <c r="AA91" i="4"/>
  <c r="AA99" i="4"/>
  <c r="Z7" i="4"/>
  <c r="Z15" i="4"/>
  <c r="Z23" i="4"/>
  <c r="Z31" i="4"/>
  <c r="Z39" i="4"/>
  <c r="Z47" i="4"/>
  <c r="Z55" i="4"/>
  <c r="Z63" i="4"/>
  <c r="Z71" i="4"/>
  <c r="Z79" i="4"/>
  <c r="Z87" i="4"/>
  <c r="Z95" i="4"/>
  <c r="Z3" i="4"/>
  <c r="Y19" i="4"/>
  <c r="Y27" i="4"/>
  <c r="Y35" i="4"/>
  <c r="Y43" i="4"/>
  <c r="Y51" i="4"/>
  <c r="Y59" i="4"/>
  <c r="Y67" i="4"/>
  <c r="Y75" i="4"/>
  <c r="Y83" i="4"/>
  <c r="Y91" i="4"/>
  <c r="Y99" i="4"/>
  <c r="BK23" i="4"/>
  <c r="BK81" i="4"/>
  <c r="BK92" i="4"/>
  <c r="AA25" i="4"/>
  <c r="AA44" i="4"/>
  <c r="AA66" i="4"/>
  <c r="AA89" i="4"/>
  <c r="Z21" i="4"/>
  <c r="Z40" i="4"/>
  <c r="Z62" i="4"/>
  <c r="Z85" i="4"/>
  <c r="Y4" i="4"/>
  <c r="Y18" i="4"/>
  <c r="Y41" i="4"/>
  <c r="Y60" i="4"/>
  <c r="Y82" i="4"/>
  <c r="BK10" i="4"/>
  <c r="BK66" i="4"/>
  <c r="BK94" i="4"/>
  <c r="AK94" i="4" s="1"/>
  <c r="AA26" i="4"/>
  <c r="AA49" i="4"/>
  <c r="AA68" i="4"/>
  <c r="AA90" i="4"/>
  <c r="Z22" i="4"/>
  <c r="Z45" i="4"/>
  <c r="Z64" i="4"/>
  <c r="Z86" i="4"/>
  <c r="Y20" i="4"/>
  <c r="Y42" i="4"/>
  <c r="Y65" i="4"/>
  <c r="Y84" i="4"/>
  <c r="BK39" i="4"/>
  <c r="AK39" i="4" s="1"/>
  <c r="BK74" i="4"/>
  <c r="AA28" i="4"/>
  <c r="AA50" i="4"/>
  <c r="AA73" i="4"/>
  <c r="AA92" i="4"/>
  <c r="Z24" i="4"/>
  <c r="Z46" i="4"/>
  <c r="Z69" i="4"/>
  <c r="Z88" i="4"/>
  <c r="Y25" i="4"/>
  <c r="Y44" i="4"/>
  <c r="Y66" i="4"/>
  <c r="Y89" i="4"/>
  <c r="BK57" i="4"/>
  <c r="AK57" i="4" s="1"/>
  <c r="BK87" i="4"/>
  <c r="BK100" i="4"/>
  <c r="AA33" i="4"/>
  <c r="AA52" i="4"/>
  <c r="AA74" i="4"/>
  <c r="AA97" i="4"/>
  <c r="Z29" i="4"/>
  <c r="Z48" i="4"/>
  <c r="Z70" i="4"/>
  <c r="Z93" i="4"/>
  <c r="Y26" i="4"/>
  <c r="Y49" i="4"/>
  <c r="Y68" i="4"/>
  <c r="Y90" i="4"/>
  <c r="BK65" i="4"/>
  <c r="BK102" i="4"/>
  <c r="AK102" i="4" s="1"/>
  <c r="AA34" i="4"/>
  <c r="AA57" i="4"/>
  <c r="AA76" i="4"/>
  <c r="BK15" i="4"/>
  <c r="BK86" i="4"/>
  <c r="BK95" i="4"/>
  <c r="AA4" i="4"/>
  <c r="AA18" i="4"/>
  <c r="AA41" i="4"/>
  <c r="AA60" i="4"/>
  <c r="AA82" i="4"/>
  <c r="Z14" i="4"/>
  <c r="Z37" i="4"/>
  <c r="Z56" i="4"/>
  <c r="Z78" i="4"/>
  <c r="Z101" i="4"/>
  <c r="Y34" i="4"/>
  <c r="Y57" i="4"/>
  <c r="Y76" i="4"/>
  <c r="Y98" i="4"/>
  <c r="BK17" i="4"/>
  <c r="AA20" i="4"/>
  <c r="AA100" i="4"/>
  <c r="Z13" i="4"/>
  <c r="Z72" i="4"/>
  <c r="Y50" i="4"/>
  <c r="Y100" i="4"/>
  <c r="AA36" i="4"/>
  <c r="Z16" i="4"/>
  <c r="Z77" i="4"/>
  <c r="Y52" i="4"/>
  <c r="BK75" i="4"/>
  <c r="AA42" i="4"/>
  <c r="Z6" i="4"/>
  <c r="Z30" i="4"/>
  <c r="Z80" i="4"/>
  <c r="Y58" i="4"/>
  <c r="AA58" i="4"/>
  <c r="Z32" i="4"/>
  <c r="Z94" i="4"/>
  <c r="Y73" i="4"/>
  <c r="AA65" i="4"/>
  <c r="Z38" i="4"/>
  <c r="Z96" i="4"/>
  <c r="Y17" i="4"/>
  <c r="Y74" i="4"/>
  <c r="BK26" i="4"/>
  <c r="AA81" i="4"/>
  <c r="Z53" i="4"/>
  <c r="Z102" i="4"/>
  <c r="Y28" i="4"/>
  <c r="Y81" i="4"/>
  <c r="AA84" i="4"/>
  <c r="Z54" i="4"/>
  <c r="Y33" i="4"/>
  <c r="Y92" i="4"/>
  <c r="AA98" i="4"/>
  <c r="AA17" i="4"/>
  <c r="Z61" i="4"/>
  <c r="BK82" i="4"/>
  <c r="Y36" i="4"/>
  <c r="Y97" i="4"/>
  <c r="AJ7" i="4"/>
  <c r="W7" i="4"/>
  <c r="AI7" i="4"/>
  <c r="X7" i="4"/>
  <c r="V7" i="4"/>
  <c r="AI25" i="4"/>
  <c r="X25" i="4"/>
  <c r="V25" i="4"/>
  <c r="AJ25" i="4"/>
  <c r="W25" i="4"/>
  <c r="AI36" i="4"/>
  <c r="X36" i="4"/>
  <c r="V36" i="4"/>
  <c r="W36" i="4"/>
  <c r="AJ36" i="4"/>
  <c r="AJ45" i="4"/>
  <c r="W45" i="4"/>
  <c r="V45" i="4"/>
  <c r="AI45" i="4"/>
  <c r="X45" i="4"/>
  <c r="AI51" i="4"/>
  <c r="X51" i="4"/>
  <c r="V51" i="4"/>
  <c r="AJ51" i="4"/>
  <c r="W51" i="4"/>
  <c r="AJ61" i="4"/>
  <c r="W61" i="4"/>
  <c r="V61" i="4"/>
  <c r="X61" i="4"/>
  <c r="AI61" i="4"/>
  <c r="AI75" i="4"/>
  <c r="X75" i="4"/>
  <c r="V75" i="4"/>
  <c r="AJ75" i="4"/>
  <c r="W75" i="4"/>
  <c r="AJ80" i="4"/>
  <c r="W80" i="4"/>
  <c r="V80" i="4"/>
  <c r="X80" i="4"/>
  <c r="AI80" i="4"/>
  <c r="AI97" i="4"/>
  <c r="X97" i="4"/>
  <c r="V97" i="4"/>
  <c r="W97" i="4"/>
  <c r="AJ97" i="4"/>
  <c r="AI17" i="6"/>
  <c r="AJ17" i="6"/>
  <c r="X17" i="6"/>
  <c r="W17" i="6"/>
  <c r="V17" i="6"/>
  <c r="AI31" i="6"/>
  <c r="AJ31" i="6"/>
  <c r="W31" i="6"/>
  <c r="V31" i="6"/>
  <c r="X31" i="6"/>
  <c r="AI47" i="6"/>
  <c r="W47" i="6"/>
  <c r="AJ47" i="6"/>
  <c r="X47" i="6"/>
  <c r="V47" i="6"/>
  <c r="AI51" i="6"/>
  <c r="X51" i="6"/>
  <c r="AJ51" i="6"/>
  <c r="V51" i="6"/>
  <c r="W51" i="6"/>
  <c r="AJ57" i="6"/>
  <c r="AI57" i="6"/>
  <c r="X57" i="6"/>
  <c r="W57" i="6"/>
  <c r="V57" i="6"/>
  <c r="AJ65" i="6"/>
  <c r="AI65" i="6"/>
  <c r="X65" i="6"/>
  <c r="W65" i="6"/>
  <c r="V65" i="6"/>
  <c r="AJ70" i="6"/>
  <c r="V70" i="6"/>
  <c r="AI70" i="6"/>
  <c r="X70" i="6"/>
  <c r="W70" i="6"/>
  <c r="X76" i="6"/>
  <c r="AI76" i="6"/>
  <c r="V76" i="6"/>
  <c r="AJ76" i="6"/>
  <c r="W76" i="6"/>
  <c r="AJ80" i="6"/>
  <c r="W80" i="6"/>
  <c r="X80" i="6"/>
  <c r="V80" i="6"/>
  <c r="AI80" i="6"/>
  <c r="AJ90" i="6"/>
  <c r="AI90" i="6"/>
  <c r="X90" i="6"/>
  <c r="W90" i="6"/>
  <c r="V90" i="6"/>
  <c r="AJ98" i="6"/>
  <c r="AI98" i="6"/>
  <c r="W98" i="6"/>
  <c r="V98" i="6"/>
  <c r="X98" i="6"/>
  <c r="AJ5" i="5"/>
  <c r="X5" i="5"/>
  <c r="V5" i="5"/>
  <c r="W5" i="5"/>
  <c r="AI5" i="5"/>
  <c r="AI17" i="5"/>
  <c r="W17" i="5"/>
  <c r="AJ17" i="5"/>
  <c r="X17" i="5"/>
  <c r="V17" i="5"/>
  <c r="AI25" i="5"/>
  <c r="AJ25" i="5"/>
  <c r="W25" i="5"/>
  <c r="V25" i="5"/>
  <c r="X25" i="5"/>
  <c r="AJ28" i="5"/>
  <c r="AI28" i="5"/>
  <c r="W28" i="5"/>
  <c r="X28" i="5"/>
  <c r="V28" i="5"/>
  <c r="AI39" i="5"/>
  <c r="AJ39" i="5"/>
  <c r="X39" i="5"/>
  <c r="W39" i="5"/>
  <c r="V39" i="5"/>
  <c r="AJ45" i="5"/>
  <c r="X45" i="5"/>
  <c r="V45" i="5"/>
  <c r="AI45" i="5"/>
  <c r="W45" i="5"/>
  <c r="AI57" i="5"/>
  <c r="AJ57" i="5"/>
  <c r="W57" i="5"/>
  <c r="V57" i="5"/>
  <c r="X57" i="5"/>
  <c r="AJ60" i="5"/>
  <c r="AI60" i="5"/>
  <c r="W60" i="5"/>
  <c r="X60" i="5"/>
  <c r="V60" i="5"/>
  <c r="AI73" i="5"/>
  <c r="W73" i="5"/>
  <c r="X73" i="5"/>
  <c r="V73" i="5"/>
  <c r="AJ73" i="5"/>
  <c r="AI86" i="5"/>
  <c r="AJ86" i="5"/>
  <c r="X86" i="5"/>
  <c r="W86" i="5"/>
  <c r="V86" i="5"/>
  <c r="AJ93" i="5"/>
  <c r="AI93" i="5"/>
  <c r="X93" i="5"/>
  <c r="W93" i="5"/>
  <c r="V93" i="5"/>
  <c r="AJ99" i="5"/>
  <c r="AI99" i="5"/>
  <c r="W99" i="5"/>
  <c r="V99" i="5"/>
  <c r="X99" i="5"/>
  <c r="W76" i="2"/>
  <c r="W12" i="2"/>
  <c r="AI27" i="3"/>
  <c r="AJ27" i="3"/>
  <c r="W27" i="3"/>
  <c r="X27" i="3"/>
  <c r="V27" i="3"/>
  <c r="AI74" i="4"/>
  <c r="X74" i="4"/>
  <c r="V74" i="4"/>
  <c r="W74" i="4"/>
  <c r="AJ74" i="4"/>
  <c r="AJ96" i="4"/>
  <c r="W96" i="4"/>
  <c r="AI96" i="4"/>
  <c r="X96" i="4"/>
  <c r="V96" i="4"/>
  <c r="AJ43" i="6"/>
  <c r="AI43" i="6"/>
  <c r="X43" i="6"/>
  <c r="V43" i="6"/>
  <c r="W43" i="6"/>
  <c r="W98" i="2"/>
  <c r="W90" i="2"/>
  <c r="W82" i="2"/>
  <c r="W74" i="2"/>
  <c r="W66" i="2"/>
  <c r="W58" i="2"/>
  <c r="W50" i="2"/>
  <c r="W42" i="2"/>
  <c r="W34" i="2"/>
  <c r="W26" i="2"/>
  <c r="W18" i="2"/>
  <c r="W10" i="2"/>
  <c r="AI4" i="3"/>
  <c r="X4" i="3"/>
  <c r="V4" i="3"/>
  <c r="AJ4" i="3"/>
  <c r="W4" i="3"/>
  <c r="AJ7" i="3"/>
  <c r="AI7" i="3"/>
  <c r="X7" i="3"/>
  <c r="V7" i="3"/>
  <c r="W7" i="3"/>
  <c r="AJ16" i="3"/>
  <c r="W16" i="3"/>
  <c r="V16" i="3"/>
  <c r="AI16" i="3"/>
  <c r="X16" i="3"/>
  <c r="AI19" i="3"/>
  <c r="AJ19" i="3"/>
  <c r="W19" i="3"/>
  <c r="X19" i="3"/>
  <c r="V19" i="3"/>
  <c r="AJ22" i="3"/>
  <c r="X22" i="3"/>
  <c r="V22" i="3"/>
  <c r="W22" i="3"/>
  <c r="AI22" i="3"/>
  <c r="AI28" i="3"/>
  <c r="X28" i="3"/>
  <c r="V28" i="3"/>
  <c r="AJ28" i="3"/>
  <c r="W28" i="3"/>
  <c r="AJ38" i="3"/>
  <c r="X38" i="3"/>
  <c r="V38" i="3"/>
  <c r="W38" i="3"/>
  <c r="AI38" i="3"/>
  <c r="AI41" i="3"/>
  <c r="AJ41" i="3"/>
  <c r="W41" i="3"/>
  <c r="X41" i="3"/>
  <c r="V41" i="3"/>
  <c r="AI44" i="3"/>
  <c r="X44" i="3"/>
  <c r="V44" i="3"/>
  <c r="AJ44" i="3"/>
  <c r="W44" i="3"/>
  <c r="AI67" i="3"/>
  <c r="AJ67" i="3"/>
  <c r="W67" i="3"/>
  <c r="X67" i="3"/>
  <c r="V67" i="3"/>
  <c r="AJ77" i="3"/>
  <c r="X77" i="3"/>
  <c r="V77" i="3"/>
  <c r="AI77" i="3"/>
  <c r="W77" i="3"/>
  <c r="W90" i="3"/>
  <c r="AJ90" i="3"/>
  <c r="AI90" i="3"/>
  <c r="X90" i="3"/>
  <c r="V90" i="3"/>
  <c r="AJ3" i="4"/>
  <c r="W3" i="4"/>
  <c r="AI3" i="4"/>
  <c r="X3" i="4"/>
  <c r="V3" i="4"/>
  <c r="AJ8" i="4"/>
  <c r="W8" i="4"/>
  <c r="AI8" i="4"/>
  <c r="X8" i="4"/>
  <c r="V8" i="4"/>
  <c r="AI12" i="4"/>
  <c r="X12" i="4"/>
  <c r="V12" i="4"/>
  <c r="W12" i="4"/>
  <c r="AJ12" i="4"/>
  <c r="AJ16" i="4"/>
  <c r="W16" i="4"/>
  <c r="V16" i="4"/>
  <c r="AI16" i="4"/>
  <c r="X16" i="4"/>
  <c r="AJ21" i="4"/>
  <c r="W21" i="4"/>
  <c r="V21" i="4"/>
  <c r="AI21" i="4"/>
  <c r="X21" i="4"/>
  <c r="AI26" i="4"/>
  <c r="X26" i="4"/>
  <c r="V26" i="4"/>
  <c r="AJ26" i="4"/>
  <c r="W26" i="4"/>
  <c r="AJ31" i="4"/>
  <c r="W31" i="4"/>
  <c r="AI31" i="4"/>
  <c r="X31" i="4"/>
  <c r="V31" i="4"/>
  <c r="AI41" i="4"/>
  <c r="X41" i="4"/>
  <c r="V41" i="4"/>
  <c r="AJ41" i="4"/>
  <c r="W41" i="4"/>
  <c r="AJ56" i="4"/>
  <c r="W56" i="4"/>
  <c r="AI56" i="4"/>
  <c r="V56" i="4"/>
  <c r="X56" i="4"/>
  <c r="AI65" i="4"/>
  <c r="X65" i="4"/>
  <c r="V65" i="4"/>
  <c r="AJ65" i="4"/>
  <c r="W65" i="4"/>
  <c r="AJ70" i="4"/>
  <c r="W70" i="4"/>
  <c r="AI70" i="4"/>
  <c r="X70" i="4"/>
  <c r="V70" i="4"/>
  <c r="AI76" i="4"/>
  <c r="X76" i="4"/>
  <c r="V76" i="4"/>
  <c r="W76" i="4"/>
  <c r="AJ76" i="4"/>
  <c r="AI84" i="4"/>
  <c r="X84" i="4"/>
  <c r="V84" i="4"/>
  <c r="AJ84" i="4"/>
  <c r="W84" i="4"/>
  <c r="AI89" i="4"/>
  <c r="X89" i="4"/>
  <c r="V89" i="4"/>
  <c r="AJ89" i="4"/>
  <c r="W89" i="4"/>
  <c r="AJ93" i="4"/>
  <c r="W93" i="4"/>
  <c r="AI93" i="4"/>
  <c r="X93" i="4"/>
  <c r="V93" i="4"/>
  <c r="AJ101" i="4"/>
  <c r="W101" i="4"/>
  <c r="AI101" i="4"/>
  <c r="V101" i="4"/>
  <c r="X101" i="4"/>
  <c r="AJ5" i="6"/>
  <c r="AI5" i="6"/>
  <c r="V5" i="6"/>
  <c r="W5" i="6"/>
  <c r="X5" i="6"/>
  <c r="AI9" i="6"/>
  <c r="AJ9" i="6"/>
  <c r="X9" i="6"/>
  <c r="W9" i="6"/>
  <c r="V9" i="6"/>
  <c r="AI22" i="6"/>
  <c r="V22" i="6"/>
  <c r="W22" i="6"/>
  <c r="AJ22" i="6"/>
  <c r="X22" i="6"/>
  <c r="X27" i="6"/>
  <c r="V27" i="6"/>
  <c r="AI27" i="6"/>
  <c r="W27" i="6"/>
  <c r="AJ27" i="6"/>
  <c r="AI32" i="6"/>
  <c r="AJ32" i="6"/>
  <c r="W32" i="6"/>
  <c r="X32" i="6"/>
  <c r="V32" i="6"/>
  <c r="AI36" i="6"/>
  <c r="V36" i="6"/>
  <c r="AJ36" i="6"/>
  <c r="X36" i="6"/>
  <c r="W36" i="6"/>
  <c r="AJ40" i="6"/>
  <c r="W40" i="6"/>
  <c r="X40" i="6"/>
  <c r="AI40" i="6"/>
  <c r="V40" i="6"/>
  <c r="AJ44" i="6"/>
  <c r="V44" i="6"/>
  <c r="W44" i="6"/>
  <c r="X44" i="6"/>
  <c r="AI44" i="6"/>
  <c r="AJ52" i="6"/>
  <c r="X52" i="6"/>
  <c r="V52" i="6"/>
  <c r="AI52" i="6"/>
  <c r="W52" i="6"/>
  <c r="AJ66" i="6"/>
  <c r="AI66" i="6"/>
  <c r="X66" i="6"/>
  <c r="W66" i="6"/>
  <c r="V66" i="6"/>
  <c r="W71" i="6"/>
  <c r="X71" i="6"/>
  <c r="AJ71" i="6"/>
  <c r="AI71" i="6"/>
  <c r="V71" i="6"/>
  <c r="AJ85" i="6"/>
  <c r="V85" i="6"/>
  <c r="X85" i="6"/>
  <c r="W85" i="6"/>
  <c r="AI85" i="6"/>
  <c r="AJ94" i="6"/>
  <c r="V94" i="6"/>
  <c r="AI94" i="6"/>
  <c r="W94" i="6"/>
  <c r="X94" i="6"/>
  <c r="AI99" i="6"/>
  <c r="X99" i="6"/>
  <c r="V99" i="6"/>
  <c r="AJ99" i="6"/>
  <c r="W99" i="6"/>
  <c r="AQ3" i="5"/>
  <c r="BK6" i="5"/>
  <c r="BK14" i="5"/>
  <c r="BK22" i="5"/>
  <c r="BK30" i="5"/>
  <c r="BK38" i="5"/>
  <c r="BK46" i="5"/>
  <c r="BK54" i="5"/>
  <c r="BK62" i="5"/>
  <c r="BK70" i="5"/>
  <c r="BK78" i="5"/>
  <c r="BK86" i="5"/>
  <c r="BK94" i="5"/>
  <c r="BK102" i="5"/>
  <c r="AA18" i="5"/>
  <c r="AA26" i="5"/>
  <c r="BK7" i="5"/>
  <c r="BK15" i="5"/>
  <c r="BK23" i="5"/>
  <c r="BK31" i="5"/>
  <c r="BK39" i="5"/>
  <c r="BK47" i="5"/>
  <c r="BK55" i="5"/>
  <c r="BK63" i="5"/>
  <c r="BK71" i="5"/>
  <c r="BK79" i="5"/>
  <c r="BK87" i="5"/>
  <c r="BK95" i="5"/>
  <c r="BK3" i="5"/>
  <c r="AA19" i="5"/>
  <c r="AA27" i="5"/>
  <c r="BK8" i="5"/>
  <c r="BK16" i="5"/>
  <c r="BK24" i="5"/>
  <c r="BK32" i="5"/>
  <c r="BK40" i="5"/>
  <c r="BK48" i="5"/>
  <c r="BK56" i="5"/>
  <c r="BK64" i="5"/>
  <c r="BK72" i="5"/>
  <c r="BK80" i="5"/>
  <c r="BK88" i="5"/>
  <c r="BK96" i="5"/>
  <c r="AA4" i="5"/>
  <c r="AA20" i="5"/>
  <c r="AA28" i="5"/>
  <c r="BK9" i="5"/>
  <c r="BK17" i="5"/>
  <c r="BK25" i="5"/>
  <c r="BK33" i="5"/>
  <c r="BK41" i="5"/>
  <c r="BK49" i="5"/>
  <c r="BK57" i="5"/>
  <c r="BK65" i="5"/>
  <c r="BK73" i="5"/>
  <c r="BK81" i="5"/>
  <c r="BK89" i="5"/>
  <c r="BK97" i="5"/>
  <c r="AA13" i="5"/>
  <c r="AA21" i="5"/>
  <c r="AA29" i="5"/>
  <c r="BK10" i="5"/>
  <c r="BK18" i="5"/>
  <c r="BK26" i="5"/>
  <c r="BK34" i="5"/>
  <c r="BK42" i="5"/>
  <c r="BK50" i="5"/>
  <c r="BK58" i="5"/>
  <c r="BK66" i="5"/>
  <c r="BK74" i="5"/>
  <c r="BK82" i="5"/>
  <c r="BK90" i="5"/>
  <c r="BK98" i="5"/>
  <c r="AA6" i="5"/>
  <c r="AA14" i="5"/>
  <c r="AA22" i="5"/>
  <c r="BK4" i="5"/>
  <c r="BK12" i="5"/>
  <c r="BK20" i="5"/>
  <c r="BK28" i="5"/>
  <c r="BK36" i="5"/>
  <c r="BK44" i="5"/>
  <c r="BK52" i="5"/>
  <c r="BK60" i="5"/>
  <c r="BK68" i="5"/>
  <c r="BK76" i="5"/>
  <c r="BK84" i="5"/>
  <c r="BK92" i="5"/>
  <c r="BK100" i="5"/>
  <c r="AA16" i="5"/>
  <c r="AA24" i="5"/>
  <c r="AA32" i="5"/>
  <c r="BK29" i="5"/>
  <c r="BK61" i="5"/>
  <c r="BK93" i="5"/>
  <c r="AA30" i="5"/>
  <c r="AA39" i="5"/>
  <c r="AA47" i="5"/>
  <c r="AA55" i="5"/>
  <c r="AA63" i="5"/>
  <c r="AA71" i="5"/>
  <c r="AA79" i="5"/>
  <c r="AA87" i="5"/>
  <c r="AA95" i="5"/>
  <c r="AA3" i="5"/>
  <c r="Z19" i="5"/>
  <c r="Z27" i="5"/>
  <c r="Z35" i="5"/>
  <c r="Z43" i="5"/>
  <c r="Z51" i="5"/>
  <c r="Z59" i="5"/>
  <c r="BK35" i="5"/>
  <c r="BK67" i="5"/>
  <c r="BK99" i="5"/>
  <c r="AA31" i="5"/>
  <c r="AA40" i="5"/>
  <c r="AA48" i="5"/>
  <c r="AA56" i="5"/>
  <c r="AA64" i="5"/>
  <c r="AA72" i="5"/>
  <c r="AA80" i="5"/>
  <c r="AA88" i="5"/>
  <c r="AA96" i="5"/>
  <c r="Z4" i="5"/>
  <c r="Z20" i="5"/>
  <c r="Z28" i="5"/>
  <c r="Z36" i="5"/>
  <c r="Z44" i="5"/>
  <c r="BK5" i="5"/>
  <c r="BK37" i="5"/>
  <c r="BK69" i="5"/>
  <c r="BK101" i="5"/>
  <c r="AA33" i="5"/>
  <c r="AA41" i="5"/>
  <c r="AA49" i="5"/>
  <c r="AA57" i="5"/>
  <c r="AA65" i="5"/>
  <c r="AA73" i="5"/>
  <c r="AA81" i="5"/>
  <c r="AA89" i="5"/>
  <c r="AA97" i="5"/>
  <c r="Z13" i="5"/>
  <c r="Z21" i="5"/>
  <c r="Z29" i="5"/>
  <c r="Z37" i="5"/>
  <c r="Z45" i="5"/>
  <c r="Z53" i="5"/>
  <c r="Z61" i="5"/>
  <c r="Z69" i="5"/>
  <c r="Z77" i="5"/>
  <c r="Z85" i="5"/>
  <c r="Z93" i="5"/>
  <c r="Z101" i="5"/>
  <c r="Y17" i="5"/>
  <c r="Y25" i="5"/>
  <c r="Y33" i="5"/>
  <c r="Y41" i="5"/>
  <c r="Y49" i="5"/>
  <c r="Y57" i="5"/>
  <c r="Y65" i="5"/>
  <c r="Y73" i="5"/>
  <c r="Y81" i="5"/>
  <c r="Y89" i="5"/>
  <c r="Y97" i="5"/>
  <c r="BK11" i="5"/>
  <c r="BK43" i="5"/>
  <c r="BK75" i="5"/>
  <c r="AA34" i="5"/>
  <c r="AA42" i="5"/>
  <c r="AA50" i="5"/>
  <c r="AA58" i="5"/>
  <c r="AA66" i="5"/>
  <c r="AA74" i="5"/>
  <c r="AA82" i="5"/>
  <c r="AA90" i="5"/>
  <c r="AA98" i="5"/>
  <c r="Z6" i="5"/>
  <c r="Z14" i="5"/>
  <c r="Z22" i="5"/>
  <c r="Z30" i="5"/>
  <c r="Z38" i="5"/>
  <c r="Z46" i="5"/>
  <c r="Z54" i="5"/>
  <c r="Z62" i="5"/>
  <c r="Z70" i="5"/>
  <c r="Z78" i="5"/>
  <c r="Z86" i="5"/>
  <c r="Z94" i="5"/>
  <c r="Z102" i="5"/>
  <c r="Y18" i="5"/>
  <c r="Y26" i="5"/>
  <c r="BK19" i="5"/>
  <c r="BK51" i="5"/>
  <c r="BK83" i="5"/>
  <c r="AA17" i="5"/>
  <c r="AA36" i="5"/>
  <c r="AA44" i="5"/>
  <c r="AA52" i="5"/>
  <c r="AA60" i="5"/>
  <c r="AA68" i="5"/>
  <c r="AA76" i="5"/>
  <c r="AA84" i="5"/>
  <c r="AA92" i="5"/>
  <c r="AA100" i="5"/>
  <c r="Z16" i="5"/>
  <c r="Z24" i="5"/>
  <c r="Z32" i="5"/>
  <c r="Z40" i="5"/>
  <c r="Z48" i="5"/>
  <c r="Z56" i="5"/>
  <c r="Z64" i="5"/>
  <c r="Z72" i="5"/>
  <c r="Z80" i="5"/>
  <c r="Z88" i="5"/>
  <c r="Z96" i="5"/>
  <c r="Y4" i="5"/>
  <c r="Y20" i="5"/>
  <c r="Y28" i="5"/>
  <c r="Y36" i="5"/>
  <c r="Y44" i="5"/>
  <c r="Y52" i="5"/>
  <c r="Y60" i="5"/>
  <c r="Y68" i="5"/>
  <c r="Y76" i="5"/>
  <c r="Y84" i="5"/>
  <c r="Y92" i="5"/>
  <c r="Y100" i="5"/>
  <c r="BK45" i="5"/>
  <c r="AA15" i="5"/>
  <c r="AA46" i="5"/>
  <c r="AA69" i="5"/>
  <c r="AA91" i="5"/>
  <c r="Z23" i="5"/>
  <c r="Z42" i="5"/>
  <c r="Z60" i="5"/>
  <c r="Z74" i="5"/>
  <c r="Z87" i="5"/>
  <c r="Z99" i="5"/>
  <c r="Y21" i="5"/>
  <c r="Y32" i="5"/>
  <c r="Y43" i="5"/>
  <c r="Y54" i="5"/>
  <c r="Y64" i="5"/>
  <c r="Y75" i="5"/>
  <c r="Y86" i="5"/>
  <c r="Y96" i="5"/>
  <c r="BK53" i="5"/>
  <c r="AA23" i="5"/>
  <c r="AA51" i="5"/>
  <c r="AA70" i="5"/>
  <c r="AA93" i="5"/>
  <c r="Z25" i="5"/>
  <c r="Z47" i="5"/>
  <c r="Z63" i="5"/>
  <c r="Z75" i="5"/>
  <c r="Z89" i="5"/>
  <c r="Z100" i="5"/>
  <c r="Y22" i="5"/>
  <c r="Y34" i="5"/>
  <c r="Y45" i="5"/>
  <c r="Y55" i="5"/>
  <c r="Y66" i="5"/>
  <c r="Y77" i="5"/>
  <c r="Y87" i="5"/>
  <c r="Y98" i="5"/>
  <c r="BK59" i="5"/>
  <c r="AA7" i="5"/>
  <c r="AA25" i="5"/>
  <c r="AA53" i="5"/>
  <c r="AA75" i="5"/>
  <c r="AA94" i="5"/>
  <c r="Z26" i="5"/>
  <c r="Z49" i="5"/>
  <c r="Z65" i="5"/>
  <c r="Z76" i="5"/>
  <c r="Z90" i="5"/>
  <c r="Z3" i="5"/>
  <c r="Y23" i="5"/>
  <c r="Y35" i="5"/>
  <c r="Y46" i="5"/>
  <c r="Y56" i="5"/>
  <c r="Y67" i="5"/>
  <c r="Y78" i="5"/>
  <c r="Y88" i="5"/>
  <c r="Y99" i="5"/>
  <c r="BK77" i="5"/>
  <c r="AA35" i="5"/>
  <c r="AA54" i="5"/>
  <c r="AA77" i="5"/>
  <c r="AA99" i="5"/>
  <c r="Z31" i="5"/>
  <c r="Z50" i="5"/>
  <c r="Z66" i="5"/>
  <c r="Z79" i="5"/>
  <c r="Z91" i="5"/>
  <c r="Y13" i="5"/>
  <c r="Y24" i="5"/>
  <c r="Y37" i="5"/>
  <c r="Y47" i="5"/>
  <c r="Y58" i="5"/>
  <c r="Y69" i="5"/>
  <c r="Y79" i="5"/>
  <c r="Y90" i="5"/>
  <c r="Y101" i="5"/>
  <c r="BK21" i="5"/>
  <c r="AA43" i="5"/>
  <c r="AA62" i="5"/>
  <c r="AA85" i="5"/>
  <c r="Z17" i="5"/>
  <c r="Z39" i="5"/>
  <c r="Z57" i="5"/>
  <c r="Z71" i="5"/>
  <c r="Z83" i="5"/>
  <c r="Z97" i="5"/>
  <c r="Y16" i="5"/>
  <c r="Y30" i="5"/>
  <c r="Y40" i="5"/>
  <c r="Y51" i="5"/>
  <c r="Y62" i="5"/>
  <c r="Y72" i="5"/>
  <c r="Y83" i="5"/>
  <c r="Y94" i="5"/>
  <c r="BK27" i="5"/>
  <c r="AA45" i="5"/>
  <c r="AA67" i="5"/>
  <c r="AA86" i="5"/>
  <c r="Z7" i="5"/>
  <c r="Z18" i="5"/>
  <c r="Z41" i="5"/>
  <c r="Z58" i="5"/>
  <c r="Z73" i="5"/>
  <c r="Z84" i="5"/>
  <c r="Z98" i="5"/>
  <c r="Y19" i="5"/>
  <c r="Y31" i="5"/>
  <c r="Y42" i="5"/>
  <c r="Y53" i="5"/>
  <c r="Y63" i="5"/>
  <c r="Y74" i="5"/>
  <c r="Y85" i="5"/>
  <c r="Y95" i="5"/>
  <c r="BK91" i="5"/>
  <c r="AK91" i="5" s="1"/>
  <c r="AA83" i="5"/>
  <c r="Z81" i="5"/>
  <c r="Y38" i="5"/>
  <c r="Y80" i="5"/>
  <c r="AA101" i="5"/>
  <c r="Z15" i="5"/>
  <c r="Z82" i="5"/>
  <c r="Y39" i="5"/>
  <c r="Y82" i="5"/>
  <c r="AA102" i="5"/>
  <c r="Z33" i="5"/>
  <c r="Z92" i="5"/>
  <c r="Y48" i="5"/>
  <c r="Y91" i="5"/>
  <c r="AA37" i="5"/>
  <c r="Z34" i="5"/>
  <c r="Z95" i="5"/>
  <c r="Y50" i="5"/>
  <c r="Y93" i="5"/>
  <c r="BK13" i="5"/>
  <c r="AA61" i="5"/>
  <c r="Z67" i="5"/>
  <c r="Y7" i="5"/>
  <c r="Y27" i="5"/>
  <c r="Y70" i="5"/>
  <c r="Y61" i="5"/>
  <c r="BK85" i="5"/>
  <c r="AA38" i="5"/>
  <c r="Y71" i="5"/>
  <c r="AA59" i="5"/>
  <c r="Z52" i="5"/>
  <c r="Y102" i="5"/>
  <c r="AA78" i="5"/>
  <c r="Z55" i="5"/>
  <c r="Y3" i="5"/>
  <c r="Y6" i="5"/>
  <c r="Y29" i="5"/>
  <c r="Y14" i="5"/>
  <c r="Z68" i="5"/>
  <c r="Y15" i="5"/>
  <c r="Y59" i="5"/>
  <c r="AJ11" i="5"/>
  <c r="AI11" i="5"/>
  <c r="V11" i="5"/>
  <c r="X11" i="5"/>
  <c r="W11" i="5"/>
  <c r="AI14" i="5"/>
  <c r="AJ14" i="5"/>
  <c r="W14" i="5"/>
  <c r="V14" i="5"/>
  <c r="X14" i="5"/>
  <c r="AI23" i="5"/>
  <c r="AJ23" i="5"/>
  <c r="V23" i="5"/>
  <c r="W23" i="5"/>
  <c r="X23" i="5"/>
  <c r="AI31" i="5"/>
  <c r="AJ31" i="5"/>
  <c r="V31" i="5"/>
  <c r="X31" i="5"/>
  <c r="W31" i="5"/>
  <c r="AJ37" i="5"/>
  <c r="X37" i="5"/>
  <c r="V37" i="5"/>
  <c r="W37" i="5"/>
  <c r="AI37" i="5"/>
  <c r="AJ52" i="5"/>
  <c r="AI52" i="5"/>
  <c r="W52" i="5"/>
  <c r="V52" i="5"/>
  <c r="X52" i="5"/>
  <c r="AI64" i="5"/>
  <c r="AJ64" i="5"/>
  <c r="X64" i="5"/>
  <c r="V64" i="5"/>
  <c r="W64" i="5"/>
  <c r="AJ67" i="5"/>
  <c r="AI67" i="5"/>
  <c r="W67" i="5"/>
  <c r="X67" i="5"/>
  <c r="V67" i="5"/>
  <c r="AI70" i="5"/>
  <c r="AJ70" i="5"/>
  <c r="W70" i="5"/>
  <c r="X70" i="5"/>
  <c r="V70" i="5"/>
  <c r="AJ76" i="5"/>
  <c r="AI76" i="5"/>
  <c r="W76" i="5"/>
  <c r="V76" i="5"/>
  <c r="X76" i="5"/>
  <c r="AI80" i="5"/>
  <c r="AJ80" i="5"/>
  <c r="X80" i="5"/>
  <c r="V80" i="5"/>
  <c r="W80" i="5"/>
  <c r="AJ83" i="5"/>
  <c r="X83" i="5"/>
  <c r="AI83" i="5"/>
  <c r="V83" i="5"/>
  <c r="W83" i="5"/>
  <c r="AJ90" i="5"/>
  <c r="AI90" i="5"/>
  <c r="W90" i="5"/>
  <c r="V90" i="5"/>
  <c r="X90" i="5"/>
  <c r="W36" i="2"/>
  <c r="AJ30" i="4"/>
  <c r="W30" i="4"/>
  <c r="AI30" i="4"/>
  <c r="X30" i="4"/>
  <c r="V30" i="4"/>
  <c r="AI83" i="4"/>
  <c r="X83" i="4"/>
  <c r="V83" i="4"/>
  <c r="AJ83" i="4"/>
  <c r="W83" i="4"/>
  <c r="AI12" i="6"/>
  <c r="X12" i="6"/>
  <c r="AJ12" i="6"/>
  <c r="V12" i="6"/>
  <c r="W12" i="6"/>
  <c r="AJ21" i="6"/>
  <c r="AI21" i="6"/>
  <c r="V21" i="6"/>
  <c r="X21" i="6"/>
  <c r="W21" i="6"/>
  <c r="W57" i="2"/>
  <c r="AI10" i="3"/>
  <c r="W10" i="3"/>
  <c r="X10" i="3"/>
  <c r="V10" i="3"/>
  <c r="AJ10" i="3"/>
  <c r="AJ32" i="3"/>
  <c r="W32" i="3"/>
  <c r="AI32" i="3"/>
  <c r="X32" i="3"/>
  <c r="V32" i="3"/>
  <c r="AI35" i="3"/>
  <c r="AJ35" i="3"/>
  <c r="W35" i="3"/>
  <c r="V35" i="3"/>
  <c r="X35" i="3"/>
  <c r="AJ48" i="3"/>
  <c r="W48" i="3"/>
  <c r="AI48" i="3"/>
  <c r="X48" i="3"/>
  <c r="V48" i="3"/>
  <c r="AI52" i="3"/>
  <c r="X52" i="3"/>
  <c r="V52" i="3"/>
  <c r="W52" i="3"/>
  <c r="AJ52" i="3"/>
  <c r="AJ55" i="3"/>
  <c r="AI55" i="3"/>
  <c r="X55" i="3"/>
  <c r="V55" i="3"/>
  <c r="W55" i="3"/>
  <c r="AI58" i="3"/>
  <c r="W58" i="3"/>
  <c r="X58" i="3"/>
  <c r="V58" i="3"/>
  <c r="AJ58" i="3"/>
  <c r="AI65" i="3"/>
  <c r="AJ65" i="3"/>
  <c r="W65" i="3"/>
  <c r="X65" i="3"/>
  <c r="V65" i="3"/>
  <c r="AI84" i="3"/>
  <c r="X84" i="3"/>
  <c r="V84" i="3"/>
  <c r="AJ84" i="3"/>
  <c r="W84" i="3"/>
  <c r="AJ87" i="3"/>
  <c r="AI87" i="3"/>
  <c r="X87" i="3"/>
  <c r="V87" i="3"/>
  <c r="W87" i="3"/>
  <c r="AJ94" i="3"/>
  <c r="AI94" i="3"/>
  <c r="X94" i="3"/>
  <c r="V94" i="3"/>
  <c r="W94" i="3"/>
  <c r="AJ101" i="3"/>
  <c r="AI101" i="3"/>
  <c r="X101" i="3"/>
  <c r="V101" i="3"/>
  <c r="W101" i="3"/>
  <c r="AI17" i="4"/>
  <c r="X17" i="4"/>
  <c r="V17" i="4"/>
  <c r="W17" i="4"/>
  <c r="AJ17" i="4"/>
  <c r="AJ22" i="4"/>
  <c r="W22" i="4"/>
  <c r="V22" i="4"/>
  <c r="AI22" i="4"/>
  <c r="X22" i="4"/>
  <c r="AI27" i="4"/>
  <c r="X27" i="4"/>
  <c r="V27" i="4"/>
  <c r="AJ27" i="4"/>
  <c r="W27" i="4"/>
  <c r="AJ37" i="4"/>
  <c r="W37" i="4"/>
  <c r="AI37" i="4"/>
  <c r="V37" i="4"/>
  <c r="X37" i="4"/>
  <c r="AJ46" i="4"/>
  <c r="W46" i="4"/>
  <c r="AI46" i="4"/>
  <c r="X46" i="4"/>
  <c r="V46" i="4"/>
  <c r="AI52" i="4"/>
  <c r="X52" i="4"/>
  <c r="V52" i="4"/>
  <c r="W52" i="4"/>
  <c r="AJ52" i="4"/>
  <c r="AI66" i="4"/>
  <c r="X66" i="4"/>
  <c r="V66" i="4"/>
  <c r="AJ66" i="4"/>
  <c r="W66" i="4"/>
  <c r="AJ71" i="4"/>
  <c r="W71" i="4"/>
  <c r="AI71" i="4"/>
  <c r="X71" i="4"/>
  <c r="V71" i="4"/>
  <c r="AJ102" i="4"/>
  <c r="W102" i="4"/>
  <c r="V102" i="4"/>
  <c r="AI102" i="4"/>
  <c r="X102" i="4"/>
  <c r="AJ13" i="6"/>
  <c r="AI13" i="6"/>
  <c r="X13" i="6"/>
  <c r="V13" i="6"/>
  <c r="W13" i="6"/>
  <c r="AJ18" i="6"/>
  <c r="AI18" i="6"/>
  <c r="X18" i="6"/>
  <c r="W18" i="6"/>
  <c r="V18" i="6"/>
  <c r="X23" i="6"/>
  <c r="W23" i="6"/>
  <c r="AI23" i="6"/>
  <c r="AJ23" i="6"/>
  <c r="V23" i="6"/>
  <c r="X48" i="6"/>
  <c r="AI48" i="6"/>
  <c r="W48" i="6"/>
  <c r="AJ48" i="6"/>
  <c r="V48" i="6"/>
  <c r="AJ58" i="6"/>
  <c r="AI58" i="6"/>
  <c r="X58" i="6"/>
  <c r="W58" i="6"/>
  <c r="V58" i="6"/>
  <c r="AJ72" i="6"/>
  <c r="AI72" i="6"/>
  <c r="W72" i="6"/>
  <c r="V72" i="6"/>
  <c r="X72" i="6"/>
  <c r="AI86" i="6"/>
  <c r="V86" i="6"/>
  <c r="W86" i="6"/>
  <c r="AJ86" i="6"/>
  <c r="X86" i="6"/>
  <c r="AI100" i="6"/>
  <c r="X100" i="6"/>
  <c r="V100" i="6"/>
  <c r="AJ100" i="6"/>
  <c r="W100" i="6"/>
  <c r="AI3" i="5"/>
  <c r="AJ3" i="5"/>
  <c r="X3" i="5"/>
  <c r="V3" i="5"/>
  <c r="W3" i="5"/>
  <c r="AJ18" i="5"/>
  <c r="AI18" i="5"/>
  <c r="X18" i="5"/>
  <c r="W18" i="5"/>
  <c r="V18" i="5"/>
  <c r="AJ34" i="5"/>
  <c r="AI34" i="5"/>
  <c r="V34" i="5"/>
  <c r="W34" i="5"/>
  <c r="X34" i="5"/>
  <c r="AI40" i="5"/>
  <c r="AJ40" i="5"/>
  <c r="X40" i="5"/>
  <c r="V40" i="5"/>
  <c r="W40" i="5"/>
  <c r="AJ43" i="5"/>
  <c r="AI43" i="5"/>
  <c r="V43" i="5"/>
  <c r="X43" i="5"/>
  <c r="W43" i="5"/>
  <c r="AI49" i="5"/>
  <c r="W49" i="5"/>
  <c r="AJ49" i="5"/>
  <c r="X49" i="5"/>
  <c r="V49" i="5"/>
  <c r="AI87" i="5"/>
  <c r="V87" i="5"/>
  <c r="AJ87" i="5"/>
  <c r="W87" i="5"/>
  <c r="X87" i="5"/>
  <c r="AJ100" i="5"/>
  <c r="AI100" i="5"/>
  <c r="W100" i="5"/>
  <c r="X100" i="5"/>
  <c r="V100" i="5"/>
  <c r="BH70" i="5"/>
  <c r="AQ3" i="3"/>
  <c r="AB9" i="5"/>
  <c r="AC9" i="5" s="1"/>
  <c r="AB13" i="5"/>
  <c r="AB33" i="5"/>
  <c r="AB49" i="5"/>
  <c r="AB57" i="5"/>
  <c r="AB61" i="5"/>
  <c r="AB97" i="5"/>
  <c r="AB5" i="5"/>
  <c r="AB16" i="5"/>
  <c r="AB21" i="5"/>
  <c r="AB25" i="5"/>
  <c r="AB29" i="5"/>
  <c r="AB40" i="5"/>
  <c r="AB45" i="5"/>
  <c r="AB64" i="5"/>
  <c r="AB69" i="5"/>
  <c r="AB76" i="5"/>
  <c r="AB77" i="5"/>
  <c r="AB84" i="5"/>
  <c r="AB89" i="5"/>
  <c r="AB17" i="5"/>
  <c r="AB36" i="5"/>
  <c r="AB41" i="5"/>
  <c r="AB52" i="5"/>
  <c r="AB65" i="5"/>
  <c r="AB72" i="5"/>
  <c r="AB80" i="5"/>
  <c r="AB100" i="5"/>
  <c r="AB22" i="5"/>
  <c r="AB54" i="6"/>
  <c r="AB50" i="6"/>
  <c r="AB42" i="6"/>
  <c r="AB26" i="6"/>
  <c r="AB18" i="6"/>
  <c r="AB10" i="6"/>
  <c r="AB97" i="4"/>
  <c r="AB81" i="4"/>
  <c r="AB65" i="4"/>
  <c r="AB57" i="4"/>
  <c r="AB33" i="4"/>
  <c r="AB17" i="4"/>
  <c r="AB13" i="4"/>
  <c r="AB72" i="4"/>
  <c r="AB40" i="4"/>
  <c r="AB12" i="4"/>
  <c r="AB88" i="3"/>
  <c r="AB56" i="3"/>
  <c r="AB40" i="3"/>
  <c r="AB20" i="3"/>
  <c r="AB4" i="3"/>
  <c r="AB84" i="3"/>
  <c r="AB52" i="3"/>
  <c r="AB36" i="3"/>
  <c r="AB8" i="3"/>
  <c r="AB83" i="5"/>
  <c r="AB6" i="5"/>
  <c r="AB38" i="5"/>
  <c r="AB55" i="5"/>
  <c r="AB34" i="5"/>
  <c r="AB39" i="5"/>
  <c r="AB90" i="5"/>
  <c r="AB91" i="5"/>
  <c r="AB95" i="6"/>
  <c r="AB91" i="6"/>
  <c r="AB55" i="6"/>
  <c r="AB39" i="6"/>
  <c r="AB11" i="6"/>
  <c r="AB95" i="4"/>
  <c r="AB87" i="4"/>
  <c r="AB75" i="4"/>
  <c r="AB51" i="4"/>
  <c r="AB31" i="4"/>
  <c r="AB27" i="4"/>
  <c r="AB23" i="4"/>
  <c r="AB19" i="4"/>
  <c r="AB15" i="4"/>
  <c r="AB11" i="4"/>
  <c r="AB7" i="4"/>
  <c r="AB70" i="4"/>
  <c r="AB85" i="4"/>
  <c r="AB73" i="4"/>
  <c r="AB69" i="4"/>
  <c r="AB53" i="4"/>
  <c r="AB45" i="4"/>
  <c r="AB29" i="4"/>
  <c r="AB25" i="4"/>
  <c r="AB21" i="4"/>
  <c r="AB5" i="4"/>
  <c r="AB100" i="4"/>
  <c r="AB92" i="4"/>
  <c r="AB88" i="4"/>
  <c r="AB84" i="4"/>
  <c r="AB76" i="4"/>
  <c r="AB68" i="4"/>
  <c r="AB60" i="4"/>
  <c r="AB52" i="4"/>
  <c r="AB36" i="4"/>
  <c r="AB28" i="4"/>
  <c r="AB20" i="4"/>
  <c r="AB8" i="4"/>
  <c r="AB4" i="4"/>
  <c r="AB99" i="3"/>
  <c r="AB27" i="3"/>
  <c r="AB100" i="3"/>
  <c r="AB96" i="3"/>
  <c r="AB80" i="3"/>
  <c r="AB72" i="3"/>
  <c r="AB64" i="3"/>
  <c r="AB48" i="3"/>
  <c r="AB32" i="3"/>
  <c r="AB16" i="3"/>
  <c r="AB82" i="3"/>
  <c r="AB50" i="3"/>
  <c r="AB3" i="6"/>
  <c r="AB6" i="6"/>
  <c r="AB5" i="6"/>
  <c r="AB4" i="6"/>
  <c r="AE16" i="6"/>
  <c r="AE6" i="6"/>
  <c r="AF16" i="6"/>
  <c r="AF27" i="6"/>
  <c r="AF42" i="6"/>
  <c r="BF51" i="6"/>
  <c r="BG51" i="6" s="1"/>
  <c r="BH51" i="6" s="1"/>
  <c r="BF53" i="6"/>
  <c r="BG53" i="6" s="1"/>
  <c r="BH53" i="6" s="1"/>
  <c r="BF54" i="6"/>
  <c r="BG54" i="6" s="1"/>
  <c r="BH54" i="6" s="1"/>
  <c r="AK54" i="6" s="1"/>
  <c r="BF55" i="6"/>
  <c r="BG55" i="6" s="1"/>
  <c r="BH55" i="6" s="1"/>
  <c r="AF58" i="6"/>
  <c r="BF67" i="6"/>
  <c r="BG67" i="6" s="1"/>
  <c r="BH67" i="6" s="1"/>
  <c r="BF69" i="6"/>
  <c r="BF73" i="6"/>
  <c r="BG73" i="6" s="1"/>
  <c r="BH73" i="6" s="1"/>
  <c r="BF79" i="6"/>
  <c r="BG79" i="6" s="1"/>
  <c r="BH79" i="6" s="1"/>
  <c r="BF82" i="6"/>
  <c r="BG82" i="6" s="1"/>
  <c r="BH82" i="6" s="1"/>
  <c r="BF85" i="6"/>
  <c r="BG85" i="6" s="1"/>
  <c r="BF92" i="6"/>
  <c r="BG92" i="6" s="1"/>
  <c r="BH92" i="6" s="1"/>
  <c r="BF94" i="6"/>
  <c r="BG94" i="6" s="1"/>
  <c r="BH94" i="6" s="1"/>
  <c r="BF95" i="6"/>
  <c r="BG95" i="6" s="1"/>
  <c r="BH95" i="6" s="1"/>
  <c r="BF98" i="6"/>
  <c r="BG98" i="6" s="1"/>
  <c r="BH98" i="6" s="1"/>
  <c r="BF101" i="6"/>
  <c r="BG101" i="6" s="1"/>
  <c r="BH101" i="6" s="1"/>
  <c r="BF11" i="6"/>
  <c r="BG11" i="6" s="1"/>
  <c r="BH11" i="6" s="1"/>
  <c r="BF14" i="6"/>
  <c r="BG14" i="6" s="1"/>
  <c r="BH14" i="6" s="1"/>
  <c r="BF15" i="6"/>
  <c r="BG15" i="6" s="1"/>
  <c r="BH15" i="6" s="1"/>
  <c r="AK15" i="6" s="1"/>
  <c r="BF17" i="6"/>
  <c r="BG17" i="6" s="1"/>
  <c r="BH17" i="6" s="1"/>
  <c r="BF18" i="6"/>
  <c r="BG18" i="6" s="1"/>
  <c r="BH18" i="6" s="1"/>
  <c r="BF22" i="6"/>
  <c r="BG22" i="6" s="1"/>
  <c r="AF22" i="6" s="1"/>
  <c r="BF24" i="6"/>
  <c r="BG24" i="6" s="1"/>
  <c r="BH24" i="6" s="1"/>
  <c r="BF28" i="6"/>
  <c r="BG28" i="6" s="1"/>
  <c r="BH28" i="6" s="1"/>
  <c r="AE30" i="6"/>
  <c r="BF31" i="6"/>
  <c r="BG31" i="6" s="1"/>
  <c r="BH31" i="6" s="1"/>
  <c r="BF33" i="6"/>
  <c r="BG33" i="6" s="1"/>
  <c r="BH33" i="6" s="1"/>
  <c r="AK33" i="6" s="1"/>
  <c r="BF36" i="6"/>
  <c r="BG36" i="6" s="1"/>
  <c r="BH36" i="6" s="1"/>
  <c r="BF44" i="6"/>
  <c r="BG44" i="6" s="1"/>
  <c r="BH44" i="6" s="1"/>
  <c r="BF48" i="6"/>
  <c r="BG48" i="6" s="1"/>
  <c r="BH48" i="6" s="1"/>
  <c r="AF51" i="6"/>
  <c r="BF59" i="6"/>
  <c r="BG59" i="6" s="1"/>
  <c r="BH59" i="6" s="1"/>
  <c r="BF64" i="6"/>
  <c r="BG64" i="6" s="1"/>
  <c r="BH64" i="6" s="1"/>
  <c r="BF70" i="6"/>
  <c r="BG70" i="6" s="1"/>
  <c r="BH70" i="6" s="1"/>
  <c r="AK70" i="6" s="1"/>
  <c r="BF71" i="6"/>
  <c r="BG71" i="6" s="1"/>
  <c r="BH71" i="6" s="1"/>
  <c r="BF74" i="6"/>
  <c r="BG74" i="6" s="1"/>
  <c r="AE74" i="6" s="1"/>
  <c r="BF75" i="6"/>
  <c r="BG75" i="6" s="1"/>
  <c r="BH75" i="6" s="1"/>
  <c r="BF77" i="6"/>
  <c r="BG77" i="6" s="1"/>
  <c r="BH77" i="6" s="1"/>
  <c r="BF80" i="6"/>
  <c r="BG80" i="6" s="1"/>
  <c r="BH80" i="6" s="1"/>
  <c r="BF83" i="6"/>
  <c r="BG83" i="6" s="1"/>
  <c r="BH83" i="6" s="1"/>
  <c r="BF89" i="6"/>
  <c r="BG89" i="6" s="1"/>
  <c r="BH89" i="6" s="1"/>
  <c r="BF93" i="6"/>
  <c r="BG93" i="6" s="1"/>
  <c r="BH93" i="6" s="1"/>
  <c r="BF96" i="6"/>
  <c r="BG96" i="6" s="1"/>
  <c r="BH96" i="6" s="1"/>
  <c r="BF99" i="6"/>
  <c r="BG99" i="6" s="1"/>
  <c r="BH99" i="6" s="1"/>
  <c r="BF102" i="6"/>
  <c r="BG102" i="6" s="1"/>
  <c r="BH102" i="6" s="1"/>
  <c r="AE32" i="6"/>
  <c r="BF8" i="6"/>
  <c r="BG8" i="6" s="1"/>
  <c r="BH8" i="6" s="1"/>
  <c r="BF19" i="6"/>
  <c r="BG19" i="6" s="1"/>
  <c r="BH19" i="6" s="1"/>
  <c r="BF23" i="6"/>
  <c r="BG23" i="6" s="1"/>
  <c r="BH23" i="6" s="1"/>
  <c r="BF29" i="6"/>
  <c r="BG29" i="6" s="1"/>
  <c r="BH29" i="6" s="1"/>
  <c r="AK29" i="6" s="1"/>
  <c r="BF40" i="6"/>
  <c r="BG40" i="6" s="1"/>
  <c r="BH40" i="6" s="1"/>
  <c r="BF52" i="6"/>
  <c r="BG52" i="6" s="1"/>
  <c r="BH52" i="6" s="1"/>
  <c r="BF56" i="6"/>
  <c r="BG56" i="6" s="1"/>
  <c r="BH56" i="6" s="1"/>
  <c r="BF60" i="6"/>
  <c r="BG60" i="6" s="1"/>
  <c r="BH60" i="6" s="1"/>
  <c r="BF62" i="6"/>
  <c r="BG62" i="6" s="1"/>
  <c r="BF65" i="6"/>
  <c r="BG65" i="6" s="1"/>
  <c r="BH65" i="6" s="1"/>
  <c r="BF68" i="6"/>
  <c r="BG68" i="6" s="1"/>
  <c r="BH68" i="6" s="1"/>
  <c r="BF81" i="6"/>
  <c r="BG81" i="6" s="1"/>
  <c r="BH81" i="6" s="1"/>
  <c r="BF84" i="6"/>
  <c r="BG84" i="6" s="1"/>
  <c r="BH84" i="6" s="1"/>
  <c r="BF86" i="6"/>
  <c r="BG86" i="6" s="1"/>
  <c r="BF87" i="6"/>
  <c r="BG87" i="6" s="1"/>
  <c r="BH87" i="6" s="1"/>
  <c r="AF96" i="6"/>
  <c r="BF97" i="6"/>
  <c r="BG97" i="6" s="1"/>
  <c r="BH97" i="6" s="1"/>
  <c r="BG63" i="3"/>
  <c r="BH63" i="3"/>
  <c r="BG85" i="3"/>
  <c r="AE85" i="3" s="1"/>
  <c r="BH85" i="3"/>
  <c r="BH3" i="3"/>
  <c r="BG3" i="3"/>
  <c r="AE3" i="3" s="1"/>
  <c r="BG21" i="3"/>
  <c r="AE21" i="3" s="1"/>
  <c r="BH21" i="3"/>
  <c r="BH18" i="3"/>
  <c r="BG18" i="3"/>
  <c r="AE18" i="3" s="1"/>
  <c r="BO3" i="6"/>
  <c r="BP3" i="6" s="1"/>
  <c r="BO3" i="5"/>
  <c r="BP3" i="5" s="1"/>
  <c r="BO3" i="4"/>
  <c r="BP3" i="4" s="1"/>
  <c r="BO3" i="3"/>
  <c r="BP3" i="3" s="1"/>
  <c r="BO4" i="5"/>
  <c r="BP4" i="5" s="1"/>
  <c r="BO4" i="4"/>
  <c r="BP4" i="4" s="1"/>
  <c r="BO4" i="6"/>
  <c r="BP4" i="6" s="1"/>
  <c r="BO4" i="3"/>
  <c r="BP4" i="3" s="1"/>
  <c r="BO5" i="5"/>
  <c r="BP5" i="5" s="1"/>
  <c r="BO5" i="4"/>
  <c r="BP5" i="4" s="1"/>
  <c r="BO5" i="6"/>
  <c r="BP5" i="6" s="1"/>
  <c r="BO5" i="3"/>
  <c r="BP5" i="3" s="1"/>
  <c r="BO6" i="5"/>
  <c r="BP6" i="5" s="1"/>
  <c r="BO6" i="4"/>
  <c r="BP6" i="4" s="1"/>
  <c r="BO6" i="6"/>
  <c r="BP6" i="6" s="1"/>
  <c r="BO6" i="3"/>
  <c r="BP6" i="3" s="1"/>
  <c r="BH10" i="3"/>
  <c r="BG10" i="3"/>
  <c r="BG5" i="3"/>
  <c r="AE5" i="3" s="1"/>
  <c r="BH5" i="3"/>
  <c r="BG16" i="3"/>
  <c r="AE16" i="3" s="1"/>
  <c r="BH16" i="3"/>
  <c r="BG24" i="3"/>
  <c r="AE24" i="3" s="1"/>
  <c r="BH24" i="3"/>
  <c r="AK24" i="3" s="1"/>
  <c r="BG27" i="3"/>
  <c r="BH27" i="3"/>
  <c r="BG32" i="3"/>
  <c r="BH32" i="3"/>
  <c r="BG40" i="3"/>
  <c r="BH40" i="3"/>
  <c r="BG52" i="3"/>
  <c r="BH52" i="3"/>
  <c r="AK52" i="3" s="1"/>
  <c r="BG55" i="3"/>
  <c r="BH55" i="3"/>
  <c r="AK55" i="3" s="1"/>
  <c r="BH58" i="3"/>
  <c r="BG58" i="3"/>
  <c r="AE58" i="3" s="1"/>
  <c r="BH66" i="3"/>
  <c r="BG66" i="3"/>
  <c r="AE66" i="3" s="1"/>
  <c r="BG69" i="3"/>
  <c r="AE69" i="3" s="1"/>
  <c r="BH69" i="3"/>
  <c r="BH74" i="3"/>
  <c r="BG74" i="3"/>
  <c r="BG77" i="3"/>
  <c r="AE77" i="3" s="1"/>
  <c r="BH77" i="3"/>
  <c r="BG91" i="3"/>
  <c r="BH91" i="3"/>
  <c r="AB91" i="3"/>
  <c r="AB95" i="3"/>
  <c r="BG8" i="3"/>
  <c r="AE8" i="3" s="1"/>
  <c r="BH8" i="3"/>
  <c r="AF16" i="3"/>
  <c r="BG19" i="3"/>
  <c r="AE19" i="3" s="1"/>
  <c r="BH19" i="3"/>
  <c r="BG35" i="3"/>
  <c r="AF35" i="3" s="1"/>
  <c r="BH35" i="3"/>
  <c r="AK35" i="3" s="1"/>
  <c r="BG43" i="3"/>
  <c r="BH43" i="3"/>
  <c r="AF55" i="3"/>
  <c r="AF66" i="3"/>
  <c r="AG66" i="3" s="1"/>
  <c r="BG80" i="3"/>
  <c r="AE80" i="3" s="1"/>
  <c r="BH80" i="3"/>
  <c r="AF43" i="3"/>
  <c r="BH46" i="3"/>
  <c r="AK46" i="3" s="1"/>
  <c r="BG46" i="3"/>
  <c r="BG49" i="3"/>
  <c r="BH49" i="3"/>
  <c r="AF77" i="3"/>
  <c r="BG83" i="3"/>
  <c r="BH83" i="3"/>
  <c r="BH94" i="3"/>
  <c r="BG94" i="3"/>
  <c r="AE94" i="3" s="1"/>
  <c r="BH102" i="3"/>
  <c r="BG102" i="3"/>
  <c r="AE102" i="3" s="1"/>
  <c r="BH13" i="6"/>
  <c r="AE13" i="6"/>
  <c r="BG11" i="3"/>
  <c r="AE11" i="3" s="1"/>
  <c r="BH11" i="3"/>
  <c r="AE22" i="3"/>
  <c r="BH22" i="3"/>
  <c r="BG22" i="3"/>
  <c r="AF46" i="3"/>
  <c r="BG61" i="3"/>
  <c r="AE61" i="3" s="1"/>
  <c r="BH61" i="3"/>
  <c r="BG72" i="3"/>
  <c r="BH72" i="3"/>
  <c r="BG97" i="3"/>
  <c r="BH97" i="3"/>
  <c r="BG100" i="3"/>
  <c r="AE100" i="3" s="1"/>
  <c r="BH100" i="3"/>
  <c r="BH6" i="3"/>
  <c r="BG6" i="3"/>
  <c r="BH14" i="3"/>
  <c r="AK14" i="3" s="1"/>
  <c r="AM14" i="3" s="1"/>
  <c r="BG14" i="3"/>
  <c r="AE14" i="3" s="1"/>
  <c r="BG64" i="3"/>
  <c r="BH64" i="3"/>
  <c r="AK64" i="3" s="1"/>
  <c r="BH86" i="3"/>
  <c r="BG86" i="3"/>
  <c r="BG89" i="3"/>
  <c r="AE89" i="3" s="1"/>
  <c r="BH89" i="3"/>
  <c r="AK26" i="3"/>
  <c r="BG4" i="3"/>
  <c r="BH4" i="3"/>
  <c r="AK4" i="3" s="1"/>
  <c r="AM4" i="3" s="1"/>
  <c r="AF6" i="3"/>
  <c r="BH38" i="3"/>
  <c r="BG38" i="3"/>
  <c r="AE38" i="3" s="1"/>
  <c r="BG56" i="3"/>
  <c r="BH56" i="3"/>
  <c r="AF64" i="3"/>
  <c r="BG67" i="3"/>
  <c r="BH67" i="3"/>
  <c r="BG75" i="3"/>
  <c r="AF75" i="3" s="1"/>
  <c r="BH75" i="3"/>
  <c r="BG92" i="3"/>
  <c r="AE92" i="3" s="1"/>
  <c r="BH92" i="3"/>
  <c r="BG17" i="3"/>
  <c r="AE17" i="3" s="1"/>
  <c r="BH17" i="3"/>
  <c r="BG25" i="3"/>
  <c r="BH25" i="3"/>
  <c r="AK25" i="3" s="1"/>
  <c r="AM25" i="3" s="1"/>
  <c r="BG33" i="3"/>
  <c r="AE33" i="3" s="1"/>
  <c r="BH33" i="3"/>
  <c r="BG36" i="3"/>
  <c r="BH36" i="3"/>
  <c r="BG41" i="3"/>
  <c r="AE41" i="3" s="1"/>
  <c r="BH41" i="3"/>
  <c r="AK41" i="3" s="1"/>
  <c r="BG44" i="3"/>
  <c r="BH44" i="3"/>
  <c r="BG47" i="3"/>
  <c r="BH47" i="3"/>
  <c r="BG53" i="3"/>
  <c r="BH53" i="3"/>
  <c r="AK53" i="3" s="1"/>
  <c r="BG59" i="3"/>
  <c r="AF59" i="3" s="1"/>
  <c r="BH59" i="3"/>
  <c r="AF89" i="3"/>
  <c r="BG20" i="3"/>
  <c r="AE20" i="3" s="1"/>
  <c r="BH20" i="3"/>
  <c r="BG28" i="3"/>
  <c r="AE28" i="3" s="1"/>
  <c r="BH28" i="3"/>
  <c r="BH50" i="3"/>
  <c r="BG50" i="3"/>
  <c r="AF50" i="3" s="1"/>
  <c r="BH78" i="3"/>
  <c r="BG78" i="3"/>
  <c r="AF78" i="3" s="1"/>
  <c r="BG81" i="3"/>
  <c r="AE81" i="3" s="1"/>
  <c r="BH81" i="3"/>
  <c r="BG95" i="3"/>
  <c r="BH95" i="3"/>
  <c r="AK89" i="3"/>
  <c r="BH74" i="6"/>
  <c r="BG9" i="3"/>
  <c r="AE9" i="3" s="1"/>
  <c r="BH9" i="3"/>
  <c r="BG12" i="3"/>
  <c r="AE12" i="3" s="1"/>
  <c r="BH12" i="3"/>
  <c r="BH70" i="3"/>
  <c r="BG70" i="3"/>
  <c r="AE70" i="3" s="1"/>
  <c r="BG84" i="3"/>
  <c r="AE84" i="3" s="1"/>
  <c r="BH84" i="3"/>
  <c r="AK57" i="3"/>
  <c r="BG15" i="3"/>
  <c r="BH15" i="3"/>
  <c r="BG23" i="3"/>
  <c r="BH23" i="3"/>
  <c r="BH62" i="3"/>
  <c r="BG62" i="3"/>
  <c r="AE62" i="3" s="1"/>
  <c r="BG87" i="3"/>
  <c r="BH87" i="3"/>
  <c r="AK87" i="3"/>
  <c r="AK6" i="3"/>
  <c r="AK30" i="3"/>
  <c r="AK47" i="3"/>
  <c r="AK95" i="3"/>
  <c r="AF23" i="3"/>
  <c r="BG31" i="3"/>
  <c r="AF31" i="3" s="1"/>
  <c r="BH31" i="3"/>
  <c r="AK31" i="3" s="1"/>
  <c r="BG39" i="3"/>
  <c r="BH39" i="3"/>
  <c r="BG65" i="3"/>
  <c r="AE65" i="3" s="1"/>
  <c r="BH65" i="3"/>
  <c r="BG68" i="3"/>
  <c r="AE68" i="3" s="1"/>
  <c r="BH68" i="3"/>
  <c r="BG73" i="3"/>
  <c r="AE73" i="3" s="1"/>
  <c r="BH73" i="3"/>
  <c r="AK73" i="3" s="1"/>
  <c r="BG76" i="3"/>
  <c r="AE76" i="3" s="1"/>
  <c r="BH76" i="3"/>
  <c r="BH98" i="3"/>
  <c r="BG98" i="3"/>
  <c r="BG30" i="3"/>
  <c r="BH26" i="3"/>
  <c r="BG26" i="3"/>
  <c r="AE26" i="3" s="1"/>
  <c r="AF39" i="3"/>
  <c r="BG51" i="3"/>
  <c r="BH51" i="3"/>
  <c r="BG57" i="3"/>
  <c r="BH57" i="3"/>
  <c r="AF76" i="3"/>
  <c r="BH90" i="3"/>
  <c r="BG90" i="3"/>
  <c r="AE90" i="3" s="1"/>
  <c r="BG93" i="3"/>
  <c r="AE93" i="3" s="1"/>
  <c r="BH93" i="3"/>
  <c r="BG101" i="3"/>
  <c r="AE101" i="3" s="1"/>
  <c r="BH101" i="3"/>
  <c r="AK101" i="3" s="1"/>
  <c r="BG7" i="3"/>
  <c r="AF7" i="3" s="1"/>
  <c r="BH7" i="3"/>
  <c r="AE34" i="3"/>
  <c r="BH34" i="3"/>
  <c r="AK34" i="3" s="1"/>
  <c r="BG34" i="3"/>
  <c r="BH42" i="3"/>
  <c r="BG42" i="3"/>
  <c r="BG45" i="3"/>
  <c r="AE45" i="3" s="1"/>
  <c r="BH45" i="3"/>
  <c r="BG48" i="3"/>
  <c r="BH48" i="3"/>
  <c r="BH54" i="3"/>
  <c r="AK54" i="3" s="1"/>
  <c r="BG54" i="3"/>
  <c r="AF54" i="3" s="1"/>
  <c r="BG60" i="3"/>
  <c r="AE60" i="3" s="1"/>
  <c r="BH60" i="3"/>
  <c r="BG79" i="3"/>
  <c r="BH79" i="3"/>
  <c r="BG96" i="3"/>
  <c r="BH96" i="3"/>
  <c r="BH38" i="6"/>
  <c r="AE38" i="6"/>
  <c r="BG37" i="3"/>
  <c r="AE37" i="3" s="1"/>
  <c r="BH37" i="3"/>
  <c r="AF79" i="3"/>
  <c r="BH9" i="6"/>
  <c r="AE9" i="6"/>
  <c r="BG13" i="3"/>
  <c r="AE13" i="3" s="1"/>
  <c r="BH13" i="3"/>
  <c r="AK13" i="3" s="1"/>
  <c r="BG29" i="3"/>
  <c r="BH29" i="3"/>
  <c r="AF45" i="3"/>
  <c r="BG71" i="3"/>
  <c r="AF71" i="3" s="1"/>
  <c r="BH71" i="3"/>
  <c r="BH82" i="3"/>
  <c r="BG82" i="3"/>
  <c r="AE82" i="3" s="1"/>
  <c r="BG88" i="3"/>
  <c r="AF88" i="3" s="1"/>
  <c r="BH88" i="3"/>
  <c r="BG99" i="3"/>
  <c r="AF99" i="3" s="1"/>
  <c r="BH99" i="3"/>
  <c r="AK75" i="3"/>
  <c r="AM75" i="3" s="1"/>
  <c r="BH64" i="5"/>
  <c r="BG64" i="5"/>
  <c r="AE64" i="5" s="1"/>
  <c r="AB99" i="4"/>
  <c r="AB83" i="4"/>
  <c r="AB67" i="4"/>
  <c r="AB35" i="4"/>
  <c r="AF6" i="6"/>
  <c r="AG6" i="6" s="1"/>
  <c r="AF50" i="6"/>
  <c r="AE73" i="6"/>
  <c r="AK55" i="6"/>
  <c r="BH96" i="5"/>
  <c r="BG96" i="5"/>
  <c r="AB82" i="4"/>
  <c r="AB66" i="4"/>
  <c r="AB18" i="4"/>
  <c r="AF9" i="6"/>
  <c r="AF38" i="6"/>
  <c r="BG91" i="5"/>
  <c r="AE91" i="5" s="1"/>
  <c r="BH91" i="5"/>
  <c r="AB83" i="3"/>
  <c r="AB67" i="3"/>
  <c r="AB51" i="3"/>
  <c r="AB87" i="3"/>
  <c r="AB7" i="3"/>
  <c r="AF30" i="6"/>
  <c r="AG30" i="6" s="1"/>
  <c r="AF78" i="6"/>
  <c r="AE89" i="6"/>
  <c r="AF92" i="6"/>
  <c r="BH57" i="5"/>
  <c r="BG57" i="5"/>
  <c r="AF57" i="5" s="1"/>
  <c r="AF89" i="6"/>
  <c r="BG86" i="5"/>
  <c r="BH86" i="5"/>
  <c r="AB79" i="4"/>
  <c r="AK9" i="6"/>
  <c r="AK41" i="6"/>
  <c r="AK10" i="6"/>
  <c r="AK26" i="6"/>
  <c r="AK42" i="6"/>
  <c r="AK58" i="6"/>
  <c r="AK11" i="6"/>
  <c r="AK27" i="6"/>
  <c r="AK43" i="6"/>
  <c r="AK91" i="6"/>
  <c r="AK12" i="6"/>
  <c r="AK28" i="6"/>
  <c r="AK60" i="6"/>
  <c r="AK76" i="6"/>
  <c r="AK92" i="6"/>
  <c r="AK13" i="6"/>
  <c r="AK45" i="6"/>
  <c r="AK61" i="6"/>
  <c r="AK14" i="6"/>
  <c r="AK46" i="6"/>
  <c r="AK78" i="6"/>
  <c r="AK94" i="6"/>
  <c r="AK47" i="6"/>
  <c r="AK63" i="6"/>
  <c r="AK79" i="6"/>
  <c r="AK16" i="6"/>
  <c r="AK32" i="6"/>
  <c r="AK96" i="6"/>
  <c r="AK17" i="6"/>
  <c r="AK65" i="6"/>
  <c r="AK97" i="6"/>
  <c r="AK18" i="6"/>
  <c r="AK34" i="6"/>
  <c r="AK50" i="6"/>
  <c r="AK19" i="6"/>
  <c r="AK83" i="6"/>
  <c r="AK99" i="6"/>
  <c r="AK4" i="6"/>
  <c r="AK20" i="6"/>
  <c r="AK36" i="6"/>
  <c r="AK84" i="6"/>
  <c r="AK100" i="6"/>
  <c r="AK24" i="6"/>
  <c r="AK72" i="6"/>
  <c r="AK88" i="6"/>
  <c r="AE42" i="6"/>
  <c r="AE76" i="6"/>
  <c r="AK21" i="6"/>
  <c r="BG55" i="5"/>
  <c r="BH55" i="5"/>
  <c r="AF88" i="6"/>
  <c r="AK7" i="6"/>
  <c r="BH81" i="5"/>
  <c r="BG81" i="5"/>
  <c r="AK5" i="6"/>
  <c r="BG50" i="5"/>
  <c r="BH50" i="5"/>
  <c r="BG84" i="5"/>
  <c r="AF84" i="5" s="1"/>
  <c r="BH84" i="5"/>
  <c r="AB91" i="4"/>
  <c r="AB59" i="4"/>
  <c r="AF66" i="6"/>
  <c r="AE96" i="6"/>
  <c r="AF26" i="6"/>
  <c r="AK3" i="6"/>
  <c r="AE21" i="6"/>
  <c r="AK101" i="6"/>
  <c r="BH25" i="5"/>
  <c r="BG25" i="5"/>
  <c r="AE25" i="5" s="1"/>
  <c r="BG43" i="5"/>
  <c r="BH43" i="5"/>
  <c r="BG74" i="5"/>
  <c r="AE74" i="5" s="1"/>
  <c r="BH74" i="5"/>
  <c r="AB71" i="4"/>
  <c r="AF21" i="6"/>
  <c r="BG98" i="5"/>
  <c r="AE98" i="5" s="1"/>
  <c r="BH98" i="5"/>
  <c r="AB86" i="4"/>
  <c r="AB54" i="4"/>
  <c r="AB38" i="4"/>
  <c r="BG69" i="6"/>
  <c r="BG38" i="5"/>
  <c r="BH38" i="5"/>
  <c r="AK71" i="6"/>
  <c r="BG7" i="5"/>
  <c r="BH7" i="5"/>
  <c r="BH16" i="5"/>
  <c r="BG16" i="5"/>
  <c r="BG27" i="5"/>
  <c r="AE27" i="5" s="1"/>
  <c r="BH27" i="5"/>
  <c r="BG29" i="5"/>
  <c r="AE29" i="5" s="1"/>
  <c r="BH29" i="5"/>
  <c r="BG45" i="5"/>
  <c r="AE45" i="5" s="1"/>
  <c r="BH45" i="5"/>
  <c r="AB46" i="6"/>
  <c r="BG14" i="5"/>
  <c r="AE14" i="5" s="1"/>
  <c r="BH14" i="5"/>
  <c r="AK14" i="5" s="1"/>
  <c r="BG36" i="5"/>
  <c r="BH36" i="5"/>
  <c r="AF38" i="5"/>
  <c r="AF50" i="5"/>
  <c r="BG69" i="5"/>
  <c r="BH69" i="5"/>
  <c r="BH79" i="5"/>
  <c r="BG79" i="5"/>
  <c r="AE79" i="5" s="1"/>
  <c r="BG12" i="5"/>
  <c r="BH12" i="5"/>
  <c r="BG23" i="5"/>
  <c r="BH23" i="5"/>
  <c r="BH48" i="5"/>
  <c r="BG48" i="5"/>
  <c r="BG53" i="5"/>
  <c r="AE53" i="5" s="1"/>
  <c r="BH53" i="5"/>
  <c r="BG62" i="5"/>
  <c r="AE62" i="5" s="1"/>
  <c r="BH62" i="5"/>
  <c r="AK62" i="5" s="1"/>
  <c r="BG67" i="5"/>
  <c r="BH67" i="5"/>
  <c r="BG72" i="5"/>
  <c r="BH72" i="5"/>
  <c r="BH54" i="5"/>
  <c r="AB63" i="6"/>
  <c r="AB47" i="6"/>
  <c r="AB31" i="6"/>
  <c r="BG21" i="5"/>
  <c r="AE21" i="5" s="1"/>
  <c r="BH21" i="5"/>
  <c r="BG101" i="5"/>
  <c r="AE101" i="5" s="1"/>
  <c r="BH101" i="5"/>
  <c r="BG4" i="5"/>
  <c r="AF4" i="5" s="1"/>
  <c r="BH4" i="5"/>
  <c r="BG10" i="5"/>
  <c r="AE10" i="5" s="1"/>
  <c r="BH10" i="5"/>
  <c r="BG19" i="5"/>
  <c r="BH19" i="5"/>
  <c r="BG28" i="5"/>
  <c r="AE28" i="5" s="1"/>
  <c r="BH28" i="5"/>
  <c r="BG34" i="5"/>
  <c r="AE34" i="5" s="1"/>
  <c r="BH34" i="5"/>
  <c r="BG51" i="5"/>
  <c r="AF51" i="5" s="1"/>
  <c r="BH51" i="5"/>
  <c r="AF53" i="5"/>
  <c r="BG94" i="5"/>
  <c r="BH94" i="5"/>
  <c r="BH22" i="5"/>
  <c r="BG8" i="5"/>
  <c r="AE8" i="5" s="1"/>
  <c r="BH8" i="5"/>
  <c r="AF10" i="5"/>
  <c r="AG10" i="5" s="1"/>
  <c r="BH32" i="5"/>
  <c r="BG32" i="5"/>
  <c r="AE32" i="5" s="1"/>
  <c r="BG60" i="5"/>
  <c r="AE60" i="5" s="1"/>
  <c r="BH60" i="5"/>
  <c r="AK60" i="5" s="1"/>
  <c r="BG77" i="5"/>
  <c r="AE77" i="5" s="1"/>
  <c r="BH77" i="5"/>
  <c r="BG87" i="5"/>
  <c r="BH87" i="5"/>
  <c r="BG99" i="5"/>
  <c r="BH99" i="5"/>
  <c r="AF101" i="5"/>
  <c r="BH6" i="5"/>
  <c r="AK6" i="5" s="1"/>
  <c r="BH17" i="5"/>
  <c r="BG17" i="5"/>
  <c r="AE17" i="5" s="1"/>
  <c r="AF28" i="5"/>
  <c r="BG30" i="5"/>
  <c r="AE30" i="5" s="1"/>
  <c r="BH30" i="5"/>
  <c r="BG39" i="5"/>
  <c r="AE39" i="5" s="1"/>
  <c r="BH39" i="5"/>
  <c r="BG44" i="5"/>
  <c r="AE44" i="5" s="1"/>
  <c r="BH44" i="5"/>
  <c r="BG46" i="5"/>
  <c r="AF46" i="5" s="1"/>
  <c r="BH46" i="5"/>
  <c r="BG58" i="5"/>
  <c r="AE58" i="5" s="1"/>
  <c r="BH58" i="5"/>
  <c r="AF60" i="5"/>
  <c r="AG60" i="5" s="1"/>
  <c r="BH65" i="5"/>
  <c r="BG65" i="5"/>
  <c r="AE65" i="5" s="1"/>
  <c r="BG75" i="5"/>
  <c r="AE75" i="5" s="1"/>
  <c r="BH75" i="5"/>
  <c r="BG82" i="5"/>
  <c r="AE82" i="5" s="1"/>
  <c r="BH82" i="5"/>
  <c r="BG92" i="5"/>
  <c r="AE92" i="5" s="1"/>
  <c r="BH92" i="5"/>
  <c r="BG89" i="5"/>
  <c r="AE89" i="5" s="1"/>
  <c r="BH15" i="5"/>
  <c r="BG15" i="5"/>
  <c r="BH80" i="5"/>
  <c r="BG80" i="5"/>
  <c r="AE80" i="5" s="1"/>
  <c r="AF82" i="5"/>
  <c r="BG73" i="5"/>
  <c r="AE73" i="5" s="1"/>
  <c r="BG26" i="5"/>
  <c r="AE26" i="5" s="1"/>
  <c r="BH26" i="5"/>
  <c r="AK26" i="5" s="1"/>
  <c r="BG37" i="5"/>
  <c r="AE37" i="5" s="1"/>
  <c r="BH37" i="5"/>
  <c r="BG56" i="5"/>
  <c r="BH56" i="5"/>
  <c r="BH63" i="5"/>
  <c r="BG63" i="5"/>
  <c r="BH97" i="5"/>
  <c r="BG97" i="5"/>
  <c r="AE97" i="5" s="1"/>
  <c r="AB102" i="5"/>
  <c r="AB86" i="5"/>
  <c r="BG13" i="5"/>
  <c r="AE13" i="5" s="1"/>
  <c r="BH13" i="5"/>
  <c r="BG24" i="5"/>
  <c r="BH24" i="5"/>
  <c r="AK24" i="5" s="1"/>
  <c r="AM24" i="5" s="1"/>
  <c r="BG35" i="5"/>
  <c r="AF35" i="5" s="1"/>
  <c r="BH35" i="5"/>
  <c r="BG42" i="5"/>
  <c r="AE42" i="5" s="1"/>
  <c r="BH42" i="5"/>
  <c r="BH49" i="5"/>
  <c r="BG49" i="5"/>
  <c r="AF49" i="5" s="1"/>
  <c r="BG68" i="5"/>
  <c r="BH68" i="5"/>
  <c r="BG85" i="5"/>
  <c r="AE85" i="5" s="1"/>
  <c r="BH85" i="5"/>
  <c r="AK85" i="5" s="1"/>
  <c r="BG90" i="5"/>
  <c r="AE90" i="5" s="1"/>
  <c r="BH90" i="5"/>
  <c r="AK90" i="5" s="1"/>
  <c r="BG102" i="5"/>
  <c r="AE102" i="5" s="1"/>
  <c r="BG41" i="5"/>
  <c r="AF41" i="5" s="1"/>
  <c r="AK4" i="5"/>
  <c r="AK5" i="5"/>
  <c r="AK53" i="5"/>
  <c r="AK23" i="5"/>
  <c r="AK39" i="5"/>
  <c r="AK3" i="5"/>
  <c r="AK9" i="5"/>
  <c r="AM9" i="5" s="1"/>
  <c r="AK73" i="5"/>
  <c r="AK89" i="5"/>
  <c r="AK28" i="5"/>
  <c r="AK95" i="5"/>
  <c r="AK16" i="5"/>
  <c r="AK32" i="5"/>
  <c r="AM32" i="5" s="1"/>
  <c r="AK97" i="5"/>
  <c r="AK34" i="5"/>
  <c r="AK19" i="5"/>
  <c r="AK51" i="5"/>
  <c r="BG88" i="5"/>
  <c r="BH88" i="5"/>
  <c r="BH95" i="5"/>
  <c r="BG95" i="5"/>
  <c r="AF95" i="5" s="1"/>
  <c r="AB51" i="6"/>
  <c r="AB19" i="6"/>
  <c r="AB87" i="6"/>
  <c r="AB71" i="6"/>
  <c r="BG11" i="5"/>
  <c r="BH11" i="5"/>
  <c r="BG20" i="5"/>
  <c r="BH20" i="5"/>
  <c r="BH47" i="5"/>
  <c r="AK47" i="5" s="1"/>
  <c r="BG47" i="5"/>
  <c r="BG52" i="5"/>
  <c r="AF52" i="5" s="1"/>
  <c r="BH52" i="5"/>
  <c r="AF54" i="5"/>
  <c r="BG71" i="5"/>
  <c r="AF71" i="5" s="1"/>
  <c r="BH71" i="5"/>
  <c r="AF73" i="5"/>
  <c r="BG78" i="5"/>
  <c r="AF78" i="5" s="1"/>
  <c r="BH78" i="5"/>
  <c r="AK78" i="5" s="1"/>
  <c r="BG9" i="5"/>
  <c r="AE9" i="5" s="1"/>
  <c r="BH33" i="5"/>
  <c r="BG33" i="5"/>
  <c r="AF33" i="5" s="1"/>
  <c r="BG61" i="5"/>
  <c r="AF61" i="5" s="1"/>
  <c r="BH61" i="5"/>
  <c r="AK61" i="5" s="1"/>
  <c r="BG66" i="5"/>
  <c r="AF66" i="5" s="1"/>
  <c r="BH66" i="5"/>
  <c r="AK66" i="5" s="1"/>
  <c r="BG83" i="5"/>
  <c r="BH83" i="5"/>
  <c r="AK83" i="5" s="1"/>
  <c r="BG100" i="5"/>
  <c r="AE100" i="5" s="1"/>
  <c r="BH100" i="5"/>
  <c r="BG5" i="5"/>
  <c r="AE5" i="5" s="1"/>
  <c r="BH5" i="5"/>
  <c r="BG18" i="5"/>
  <c r="AE18" i="5" s="1"/>
  <c r="BH18" i="5"/>
  <c r="AK18" i="5" s="1"/>
  <c r="BH31" i="5"/>
  <c r="BG31" i="5"/>
  <c r="AE31" i="5" s="1"/>
  <c r="BG40" i="5"/>
  <c r="BH40" i="5"/>
  <c r="BG59" i="5"/>
  <c r="BH59" i="5"/>
  <c r="BG76" i="5"/>
  <c r="AE76" i="5" s="1"/>
  <c r="BH76" i="5"/>
  <c r="AK76" i="5" s="1"/>
  <c r="BG93" i="5"/>
  <c r="AE93" i="5" s="1"/>
  <c r="BH93" i="5"/>
  <c r="AB94" i="5"/>
  <c r="AB78" i="5"/>
  <c r="AB30" i="5"/>
  <c r="AB14" i="5"/>
  <c r="AB43" i="5"/>
  <c r="AB27" i="5"/>
  <c r="AB11" i="5"/>
  <c r="AB42" i="5"/>
  <c r="AB10" i="5"/>
  <c r="BG3" i="5"/>
  <c r="AF3" i="5" s="1"/>
  <c r="AB87" i="5"/>
  <c r="AB71" i="5"/>
  <c r="AB7" i="5"/>
  <c r="AE47" i="3"/>
  <c r="AB99" i="5"/>
  <c r="AB67" i="5"/>
  <c r="AB51" i="5"/>
  <c r="AB35" i="5"/>
  <c r="AB19" i="5"/>
  <c r="AB50" i="5"/>
  <c r="AB18" i="5"/>
  <c r="AB95" i="5"/>
  <c r="AB79" i="5"/>
  <c r="AB63" i="5"/>
  <c r="AB47" i="5"/>
  <c r="AB15" i="5"/>
  <c r="AE47" i="6"/>
  <c r="AE99" i="5"/>
  <c r="AE67" i="5"/>
  <c r="AF55" i="5"/>
  <c r="AE43" i="5"/>
  <c r="AF14" i="5"/>
  <c r="AG14" i="5" s="1"/>
  <c r="AE19" i="6"/>
  <c r="AF87" i="3"/>
  <c r="AB3" i="4"/>
  <c r="AE73" i="4"/>
  <c r="BF3" i="4"/>
  <c r="AK45" i="4"/>
  <c r="AK80" i="4"/>
  <c r="AK42" i="4"/>
  <c r="AK14" i="4"/>
  <c r="AK32" i="4"/>
  <c r="AK72" i="4"/>
  <c r="AK16" i="4"/>
  <c r="AK36" i="4"/>
  <c r="AK53" i="4"/>
  <c r="AK73" i="4"/>
  <c r="AK93" i="4"/>
  <c r="AK8" i="4"/>
  <c r="AK4" i="4"/>
  <c r="AG102" i="4"/>
  <c r="AK61" i="4"/>
  <c r="AK24" i="4"/>
  <c r="AF40" i="4"/>
  <c r="AK7" i="4"/>
  <c r="AK11" i="4"/>
  <c r="AK15" i="4"/>
  <c r="AK19" i="4"/>
  <c r="AK23" i="4"/>
  <c r="AK31" i="4"/>
  <c r="AK35" i="4"/>
  <c r="AK43" i="4"/>
  <c r="AK47" i="4"/>
  <c r="AK51" i="4"/>
  <c r="AK55" i="4"/>
  <c r="AK59" i="4"/>
  <c r="AK63" i="4"/>
  <c r="AK67" i="4"/>
  <c r="AK71" i="4"/>
  <c r="AK75" i="4"/>
  <c r="AK79" i="4"/>
  <c r="AK83" i="4"/>
  <c r="AK87" i="4"/>
  <c r="AK91" i="4"/>
  <c r="AK95" i="4"/>
  <c r="AK99" i="4"/>
  <c r="AK3" i="4"/>
  <c r="AK6" i="4"/>
  <c r="AK12" i="4"/>
  <c r="AK17" i="4"/>
  <c r="AK22" i="4"/>
  <c r="AK38" i="4"/>
  <c r="AK54" i="4"/>
  <c r="AK65" i="4"/>
  <c r="AK76" i="4"/>
  <c r="AK81" i="4"/>
  <c r="AK86" i="4"/>
  <c r="AK97" i="4"/>
  <c r="AK5" i="4"/>
  <c r="AK13" i="4"/>
  <c r="AK26" i="4"/>
  <c r="AK48" i="4"/>
  <c r="AK56" i="4"/>
  <c r="AK62" i="4"/>
  <c r="AK69" i="4"/>
  <c r="AK77" i="4"/>
  <c r="AK98" i="4"/>
  <c r="AG72" i="4"/>
  <c r="AK96" i="4"/>
  <c r="AK58" i="4"/>
  <c r="AK40" i="4"/>
  <c r="AK30" i="4"/>
  <c r="AK10" i="4"/>
  <c r="AG81" i="4"/>
  <c r="AK74" i="4"/>
  <c r="AK66" i="4"/>
  <c r="AK46" i="4"/>
  <c r="AK18" i="4"/>
  <c r="AF22" i="5"/>
  <c r="AG22" i="5" s="1"/>
  <c r="AF26" i="5"/>
  <c r="AG26" i="5" s="1"/>
  <c r="AF30" i="5"/>
  <c r="AE46" i="5"/>
  <c r="AE70" i="5"/>
  <c r="AE94" i="5"/>
  <c r="AF63" i="5"/>
  <c r="AE38" i="5"/>
  <c r="AG38" i="5" s="1"/>
  <c r="AE50" i="5"/>
  <c r="AE54" i="5"/>
  <c r="AF67" i="5"/>
  <c r="AF94" i="5"/>
  <c r="AF83" i="5"/>
  <c r="AF43" i="5"/>
  <c r="AF47" i="5"/>
  <c r="AF99" i="5"/>
  <c r="AE71" i="5"/>
  <c r="AE63" i="5"/>
  <c r="AE55" i="5"/>
  <c r="AG55" i="5" s="1"/>
  <c r="AE51" i="5"/>
  <c r="AE47" i="5"/>
  <c r="AE35" i="5"/>
  <c r="AF47" i="6"/>
  <c r="AE91" i="6"/>
  <c r="AE79" i="6"/>
  <c r="AE59" i="6"/>
  <c r="AE51" i="6"/>
  <c r="AE35" i="6"/>
  <c r="AE27" i="6"/>
  <c r="AG27" i="6" s="1"/>
  <c r="AE11" i="6"/>
  <c r="AE7" i="6"/>
  <c r="AF7" i="6"/>
  <c r="AF35" i="6"/>
  <c r="AF79" i="6"/>
  <c r="AF43" i="6"/>
  <c r="AF59" i="6"/>
  <c r="AE63" i="6"/>
  <c r="AG71" i="4"/>
  <c r="AG94" i="4"/>
  <c r="AG43" i="4"/>
  <c r="AG55" i="4"/>
  <c r="AG62" i="4"/>
  <c r="AG80" i="4"/>
  <c r="AG90" i="4"/>
  <c r="AG45" i="4"/>
  <c r="AG54" i="4"/>
  <c r="AG63" i="4"/>
  <c r="AG67" i="4"/>
  <c r="AG59" i="4"/>
  <c r="AG51" i="4"/>
  <c r="AG47" i="4"/>
  <c r="AG31" i="4"/>
  <c r="AG23" i="4"/>
  <c r="AF51" i="3"/>
  <c r="AE75" i="3"/>
  <c r="AE55" i="3"/>
  <c r="AG55" i="3" s="1"/>
  <c r="AE51" i="3"/>
  <c r="AE43" i="3"/>
  <c r="AG43" i="3" s="1"/>
  <c r="AE39" i="3"/>
  <c r="AG39" i="3" s="1"/>
  <c r="AE35" i="3"/>
  <c r="AE23" i="3"/>
  <c r="AE15" i="3"/>
  <c r="AE7" i="3"/>
  <c r="AF47" i="3"/>
  <c r="AG47" i="3" s="1"/>
  <c r="AF83" i="3"/>
  <c r="AF95" i="3"/>
  <c r="AG53" i="5"/>
  <c r="AF69" i="5"/>
  <c r="AF76" i="5"/>
  <c r="AF85" i="5"/>
  <c r="AG85" i="5" s="1"/>
  <c r="AG101" i="5"/>
  <c r="AF31" i="5"/>
  <c r="AG82" i="5"/>
  <c r="AE83" i="5"/>
  <c r="AB70" i="5"/>
  <c r="AB75" i="5"/>
  <c r="AB58" i="5"/>
  <c r="AC58" i="5" s="1"/>
  <c r="AB62" i="5"/>
  <c r="AB66" i="5"/>
  <c r="AC66" i="5" s="1"/>
  <c r="AF16" i="5"/>
  <c r="AF12" i="5"/>
  <c r="AF6" i="5"/>
  <c r="AF13" i="5"/>
  <c r="AE6" i="5"/>
  <c r="AK8" i="5"/>
  <c r="AM8" i="5" s="1"/>
  <c r="AE12" i="5"/>
  <c r="AK12" i="5"/>
  <c r="AM12" i="5" s="1"/>
  <c r="AE16" i="5"/>
  <c r="AE20" i="5"/>
  <c r="AK20" i="5"/>
  <c r="AM20" i="5" s="1"/>
  <c r="AE24" i="5"/>
  <c r="AK27" i="5"/>
  <c r="AE36" i="5"/>
  <c r="AF40" i="5"/>
  <c r="AK41" i="5"/>
  <c r="AK49" i="5"/>
  <c r="AF56" i="5"/>
  <c r="AK57" i="5"/>
  <c r="AE72" i="5"/>
  <c r="AF5" i="5"/>
  <c r="AG5" i="5" s="1"/>
  <c r="AE7" i="5"/>
  <c r="AF11" i="5"/>
  <c r="AK11" i="5"/>
  <c r="AE15" i="5"/>
  <c r="AE19" i="5"/>
  <c r="AF23" i="5"/>
  <c r="AE33" i="5"/>
  <c r="AF42" i="5"/>
  <c r="AK102" i="5"/>
  <c r="AK94" i="5"/>
  <c r="AM94" i="5" s="1"/>
  <c r="AC98" i="5"/>
  <c r="AK84" i="5"/>
  <c r="AK79" i="5"/>
  <c r="AK87" i="5"/>
  <c r="AK80" i="5"/>
  <c r="AK101" i="5"/>
  <c r="AK82" i="5"/>
  <c r="AK70" i="5"/>
  <c r="AK72" i="5"/>
  <c r="AK64" i="5"/>
  <c r="AK59" i="5"/>
  <c r="AK50" i="5"/>
  <c r="AK46" i="5"/>
  <c r="AK42" i="5"/>
  <c r="AK38" i="5"/>
  <c r="AK30" i="5"/>
  <c r="AK55" i="5"/>
  <c r="AK43" i="5"/>
  <c r="AK35" i="5"/>
  <c r="AK74" i="5"/>
  <c r="AK56" i="5"/>
  <c r="AK44" i="5"/>
  <c r="AK10" i="5"/>
  <c r="AK22" i="5"/>
  <c r="AF36" i="5"/>
  <c r="AK37" i="5"/>
  <c r="AE40" i="5"/>
  <c r="AE41" i="5"/>
  <c r="AK45" i="5"/>
  <c r="AE48" i="5"/>
  <c r="AE56" i="5"/>
  <c r="AE57" i="5"/>
  <c r="AF59" i="5"/>
  <c r="AE59" i="5"/>
  <c r="AF58" i="5"/>
  <c r="AG58" i="5" s="1"/>
  <c r="AF62" i="5"/>
  <c r="AG62" i="5" s="1"/>
  <c r="AF70" i="5"/>
  <c r="AE61" i="5"/>
  <c r="AF64" i="5"/>
  <c r="AE68" i="5"/>
  <c r="AE69" i="5"/>
  <c r="AF72" i="5"/>
  <c r="AF75" i="5"/>
  <c r="AF77" i="5"/>
  <c r="AG77" i="5" s="1"/>
  <c r="AE81" i="5"/>
  <c r="AE88" i="5"/>
  <c r="AE78" i="5"/>
  <c r="AE86" i="5"/>
  <c r="AF90" i="5"/>
  <c r="AG90" i="5" s="1"/>
  <c r="AF96" i="5"/>
  <c r="AF102" i="5"/>
  <c r="AF86" i="5"/>
  <c r="AF87" i="5"/>
  <c r="AE96" i="5"/>
  <c r="AF98" i="5"/>
  <c r="AF24" i="6"/>
  <c r="AF32" i="6"/>
  <c r="AF34" i="6"/>
  <c r="AF62" i="6"/>
  <c r="AF10" i="6"/>
  <c r="AF46" i="6"/>
  <c r="AF101" i="6"/>
  <c r="AF4" i="6"/>
  <c r="AF18" i="6"/>
  <c r="AF61" i="6"/>
  <c r="AB15" i="6"/>
  <c r="AB59" i="6"/>
  <c r="AB22" i="6"/>
  <c r="AB75" i="6"/>
  <c r="AB86" i="6"/>
  <c r="AB7" i="6"/>
  <c r="AB35" i="6"/>
  <c r="AB43" i="6"/>
  <c r="AB14" i="6"/>
  <c r="AB23" i="6"/>
  <c r="AB27" i="6"/>
  <c r="AB98" i="6"/>
  <c r="AB102" i="6"/>
  <c r="AE8" i="6"/>
  <c r="AE24" i="6"/>
  <c r="AK57" i="6"/>
  <c r="AE3" i="6"/>
  <c r="AE36" i="6"/>
  <c r="AF37" i="6"/>
  <c r="AE37" i="6"/>
  <c r="AE44" i="6"/>
  <c r="AF53" i="6"/>
  <c r="AF3" i="6"/>
  <c r="AK8" i="6"/>
  <c r="AE5" i="6"/>
  <c r="AF8" i="6"/>
  <c r="AF13" i="6"/>
  <c r="AB30" i="6"/>
  <c r="AF36" i="6"/>
  <c r="AM46" i="6"/>
  <c r="AE61" i="6"/>
  <c r="AE52" i="6"/>
  <c r="AB66" i="6"/>
  <c r="AB74" i="6"/>
  <c r="AF76" i="6"/>
  <c r="AE83" i="6"/>
  <c r="AE94" i="6"/>
  <c r="AK89" i="6"/>
  <c r="AK51" i="6"/>
  <c r="AK39" i="6"/>
  <c r="AK35" i="6"/>
  <c r="AK52" i="6"/>
  <c r="AE4" i="6"/>
  <c r="AK6" i="6"/>
  <c r="AE10" i="6"/>
  <c r="AF11" i="6"/>
  <c r="AE12" i="6"/>
  <c r="AF19" i="6"/>
  <c r="AE20" i="6"/>
  <c r="AK25" i="6"/>
  <c r="AE28" i="6"/>
  <c r="AE39" i="6"/>
  <c r="AE45" i="6"/>
  <c r="AE46" i="6"/>
  <c r="AK49" i="6"/>
  <c r="AE55" i="6"/>
  <c r="AB67" i="6"/>
  <c r="AE71" i="6"/>
  <c r="AF75" i="6"/>
  <c r="AF72" i="6"/>
  <c r="AE102" i="6"/>
  <c r="AE18" i="6"/>
  <c r="AE26" i="6"/>
  <c r="AK30" i="6"/>
  <c r="AE34" i="6"/>
  <c r="AK37" i="6"/>
  <c r="AF39" i="6"/>
  <c r="AE43" i="6"/>
  <c r="AF44" i="6"/>
  <c r="AE49" i="6"/>
  <c r="AE50" i="6"/>
  <c r="AF55" i="6"/>
  <c r="AB58" i="6"/>
  <c r="AE65" i="6"/>
  <c r="AK66" i="6"/>
  <c r="AE58" i="6"/>
  <c r="AE66" i="6"/>
  <c r="AE72" i="6"/>
  <c r="AE75" i="6"/>
  <c r="AF63" i="6"/>
  <c r="AB79" i="6"/>
  <c r="AF83" i="6"/>
  <c r="AF90" i="6"/>
  <c r="AE100" i="6"/>
  <c r="AF100" i="6"/>
  <c r="AE92" i="6"/>
  <c r="AF102" i="6"/>
  <c r="AE78" i="6"/>
  <c r="AF91" i="6"/>
  <c r="AF97" i="6"/>
  <c r="AE101" i="6"/>
  <c r="AE88" i="6"/>
  <c r="AE97" i="6"/>
  <c r="AE98" i="6"/>
  <c r="AG35" i="4"/>
  <c r="AG27" i="4"/>
  <c r="AG15" i="4"/>
  <c r="AG19" i="4"/>
  <c r="AG98" i="4"/>
  <c r="AE7" i="4"/>
  <c r="AG8" i="4"/>
  <c r="AE79" i="4"/>
  <c r="AG79" i="4" s="1"/>
  <c r="AG6" i="4"/>
  <c r="AG12" i="4"/>
  <c r="AG38" i="4"/>
  <c r="AG76" i="4"/>
  <c r="AE83" i="4"/>
  <c r="AG83" i="4" s="1"/>
  <c r="AF86" i="4"/>
  <c r="AG3" i="4"/>
  <c r="AB43" i="4"/>
  <c r="AB47" i="4"/>
  <c r="AB39" i="4"/>
  <c r="AB55" i="4"/>
  <c r="AB63" i="4"/>
  <c r="AG10" i="4"/>
  <c r="AE13" i="4"/>
  <c r="AE4" i="4"/>
  <c r="AG14" i="4"/>
  <c r="AE17" i="4"/>
  <c r="AE33" i="4"/>
  <c r="AF39" i="4"/>
  <c r="AE42" i="4"/>
  <c r="AF46" i="4"/>
  <c r="AG46" i="4" s="1"/>
  <c r="AF18" i="4"/>
  <c r="AG18" i="4" s="1"/>
  <c r="AF34" i="4"/>
  <c r="AG34" i="4" s="1"/>
  <c r="AE39" i="4"/>
  <c r="AF64" i="4"/>
  <c r="AK101" i="4"/>
  <c r="AK70" i="4"/>
  <c r="AK28" i="4"/>
  <c r="AF5" i="4"/>
  <c r="AE11" i="4"/>
  <c r="AG11" i="4" s="1"/>
  <c r="AF13" i="4"/>
  <c r="AF16" i="4"/>
  <c r="AG16" i="4" s="1"/>
  <c r="AG22" i="4"/>
  <c r="AF24" i="4"/>
  <c r="AG24" i="4" s="1"/>
  <c r="AG30" i="4"/>
  <c r="AF32" i="4"/>
  <c r="AG32" i="4" s="1"/>
  <c r="AK49" i="4"/>
  <c r="AF7" i="4"/>
  <c r="AF26" i="4"/>
  <c r="AG26" i="4" s="1"/>
  <c r="AE101" i="4"/>
  <c r="AF101" i="4"/>
  <c r="AE9" i="4"/>
  <c r="AF21" i="4"/>
  <c r="AE25" i="4"/>
  <c r="AF17" i="4"/>
  <c r="AE20" i="4"/>
  <c r="AG20" i="4" s="1"/>
  <c r="AE21" i="4"/>
  <c r="AE28" i="4"/>
  <c r="AG28" i="4" s="1"/>
  <c r="AE29" i="4"/>
  <c r="AF33" i="4"/>
  <c r="AE36" i="4"/>
  <c r="AG36" i="4" s="1"/>
  <c r="AE37" i="4"/>
  <c r="AF42" i="4"/>
  <c r="AE40" i="4"/>
  <c r="AE44" i="4"/>
  <c r="AE48" i="4"/>
  <c r="AE56" i="4"/>
  <c r="AF65" i="4"/>
  <c r="AF41" i="4"/>
  <c r="AE58" i="4"/>
  <c r="AF58" i="4"/>
  <c r="AE66" i="4"/>
  <c r="AF66" i="4"/>
  <c r="AE41" i="4"/>
  <c r="AE50" i="4"/>
  <c r="AF50" i="4"/>
  <c r="AG53" i="4"/>
  <c r="AG61" i="4"/>
  <c r="AG69" i="4"/>
  <c r="AF48" i="4"/>
  <c r="AE52" i="4"/>
  <c r="AF56" i="4"/>
  <c r="AE57" i="4"/>
  <c r="AE60" i="4"/>
  <c r="AE65" i="4"/>
  <c r="AF70" i="4"/>
  <c r="AE70" i="4"/>
  <c r="AE82" i="4"/>
  <c r="AE68" i="4"/>
  <c r="AF75" i="4"/>
  <c r="AG75" i="4" s="1"/>
  <c r="AF73" i="4"/>
  <c r="AE77" i="4"/>
  <c r="AE78" i="4"/>
  <c r="AF77" i="4"/>
  <c r="AG87" i="4"/>
  <c r="AG93" i="4"/>
  <c r="AE86" i="4"/>
  <c r="AE91" i="4"/>
  <c r="AE92" i="4"/>
  <c r="AE99" i="4"/>
  <c r="AE100" i="4"/>
  <c r="AG89" i="4"/>
  <c r="AF91" i="4"/>
  <c r="AG97" i="4"/>
  <c r="AF99" i="4"/>
  <c r="AE88" i="4"/>
  <c r="AF92" i="4"/>
  <c r="AG95" i="4"/>
  <c r="AE96" i="4"/>
  <c r="AG77" i="3"/>
  <c r="AG89" i="3"/>
  <c r="AF15" i="3"/>
  <c r="AE30" i="3"/>
  <c r="AE42" i="3"/>
  <c r="AE46" i="3"/>
  <c r="AG46" i="3" s="1"/>
  <c r="AE54" i="3"/>
  <c r="AF91" i="3"/>
  <c r="AE6" i="3"/>
  <c r="AG6" i="3" s="1"/>
  <c r="AF25" i="3"/>
  <c r="AF27" i="3"/>
  <c r="AE95" i="3"/>
  <c r="AF3" i="3"/>
  <c r="AG3" i="3" s="1"/>
  <c r="AB15" i="3"/>
  <c r="AB19" i="3"/>
  <c r="AB35" i="3"/>
  <c r="AB43" i="3"/>
  <c r="AB75" i="3"/>
  <c r="AB79" i="3"/>
  <c r="AB11" i="3"/>
  <c r="AC11" i="3" s="1"/>
  <c r="AB31" i="3"/>
  <c r="AB39" i="3"/>
  <c r="AB23" i="3"/>
  <c r="AK11" i="3"/>
  <c r="AK3" i="3"/>
  <c r="AM3" i="3" s="1"/>
  <c r="AK7" i="3"/>
  <c r="AF8" i="3"/>
  <c r="AF12" i="3"/>
  <c r="AF14" i="3"/>
  <c r="AF53" i="3"/>
  <c r="AK97" i="3"/>
  <c r="AK93" i="3"/>
  <c r="AK98" i="3"/>
  <c r="AK100" i="3"/>
  <c r="AK96" i="3"/>
  <c r="AK92" i="3"/>
  <c r="AM92" i="3" s="1"/>
  <c r="AK88" i="3"/>
  <c r="AK84" i="3"/>
  <c r="AK80" i="3"/>
  <c r="AM80" i="3" s="1"/>
  <c r="AK81" i="3"/>
  <c r="AK99" i="3"/>
  <c r="AK85" i="3"/>
  <c r="AK83" i="3"/>
  <c r="AK69" i="3"/>
  <c r="AK61" i="3"/>
  <c r="AK71" i="3"/>
  <c r="AK70" i="3"/>
  <c r="AK62" i="3"/>
  <c r="AK91" i="3"/>
  <c r="AM91" i="3" s="1"/>
  <c r="AK79" i="3"/>
  <c r="AK59" i="3"/>
  <c r="AK51" i="3"/>
  <c r="AK56" i="3"/>
  <c r="AK48" i="3"/>
  <c r="AK60" i="3"/>
  <c r="AM60" i="3" s="1"/>
  <c r="AK58" i="3"/>
  <c r="AK50" i="3"/>
  <c r="AM50" i="3" s="1"/>
  <c r="AK45" i="3"/>
  <c r="AK42" i="3"/>
  <c r="AK38" i="3"/>
  <c r="AK18" i="3"/>
  <c r="AK43" i="3"/>
  <c r="AK39" i="3"/>
  <c r="AK36" i="3"/>
  <c r="AK16" i="3"/>
  <c r="AC4" i="3"/>
  <c r="AE4" i="3"/>
  <c r="AC5" i="3"/>
  <c r="AE10" i="3"/>
  <c r="AK10" i="3"/>
  <c r="AK17" i="3"/>
  <c r="AE25" i="3"/>
  <c r="AF30" i="3"/>
  <c r="AE32" i="3"/>
  <c r="AE40" i="3"/>
  <c r="AG45" i="3"/>
  <c r="AE49" i="3"/>
  <c r="AE57" i="3"/>
  <c r="AC12" i="3"/>
  <c r="AK15" i="3"/>
  <c r="AM15" i="3" s="1"/>
  <c r="AK19" i="3"/>
  <c r="AK21" i="3"/>
  <c r="AM21" i="3" s="1"/>
  <c r="AE27" i="3"/>
  <c r="AC6" i="3"/>
  <c r="AK8" i="3"/>
  <c r="AM8" i="3" s="1"/>
  <c r="AK12" i="3"/>
  <c r="AM12" i="3" s="1"/>
  <c r="AF20" i="3"/>
  <c r="AG20" i="3" s="1"/>
  <c r="AF22" i="3"/>
  <c r="AK23" i="3"/>
  <c r="AF32" i="3"/>
  <c r="AF34" i="3"/>
  <c r="AE36" i="3"/>
  <c r="AF42" i="3"/>
  <c r="AE44" i="3"/>
  <c r="AF56" i="3"/>
  <c r="AE67" i="3"/>
  <c r="AF49" i="3"/>
  <c r="AE52" i="3"/>
  <c r="AE53" i="3"/>
  <c r="AE64" i="3"/>
  <c r="AE74" i="3"/>
  <c r="AF86" i="3"/>
  <c r="AE96" i="3"/>
  <c r="AF96" i="3"/>
  <c r="AF48" i="3"/>
  <c r="AF52" i="3"/>
  <c r="AE56" i="3"/>
  <c r="AF61" i="3"/>
  <c r="AG61" i="3" s="1"/>
  <c r="AE63" i="3"/>
  <c r="AF67" i="3"/>
  <c r="AE72" i="3"/>
  <c r="AF72" i="3"/>
  <c r="AF74" i="3"/>
  <c r="AE78" i="3"/>
  <c r="AE79" i="3"/>
  <c r="AG79" i="3" s="1"/>
  <c r="AF92" i="3"/>
  <c r="AE86" i="3"/>
  <c r="AE91" i="3"/>
  <c r="AC83" i="3"/>
  <c r="AE83" i="3"/>
  <c r="AE87" i="3"/>
  <c r="AE98" i="3"/>
  <c r="AC89" i="3"/>
  <c r="AM56" i="4" l="1"/>
  <c r="BH85" i="6"/>
  <c r="AK85" i="6" s="1"/>
  <c r="AF85" i="6"/>
  <c r="AF94" i="3"/>
  <c r="AE50" i="3"/>
  <c r="AG50" i="3" s="1"/>
  <c r="AF29" i="6"/>
  <c r="AF97" i="5"/>
  <c r="AF34" i="5"/>
  <c r="AG34" i="5" s="1"/>
  <c r="AE70" i="6"/>
  <c r="AF54" i="6"/>
  <c r="AF44" i="5"/>
  <c r="AE52" i="5"/>
  <c r="AG75" i="3"/>
  <c r="AF102" i="3"/>
  <c r="AG102" i="3" s="1"/>
  <c r="AG22" i="3"/>
  <c r="AF90" i="3"/>
  <c r="AF69" i="3"/>
  <c r="AG69" i="3" s="1"/>
  <c r="AE4" i="5"/>
  <c r="AF15" i="6"/>
  <c r="AF79" i="5"/>
  <c r="AE54" i="6"/>
  <c r="AC67" i="5"/>
  <c r="AE88" i="3"/>
  <c r="AF18" i="3"/>
  <c r="AG18" i="3" s="1"/>
  <c r="AF81" i="3"/>
  <c r="AG81" i="3" s="1"/>
  <c r="AF70" i="6"/>
  <c r="AG64" i="3"/>
  <c r="AE29" i="6"/>
  <c r="AE15" i="6"/>
  <c r="AF17" i="5"/>
  <c r="AG73" i="5"/>
  <c r="AG33" i="5"/>
  <c r="AG54" i="5"/>
  <c r="AG61" i="5"/>
  <c r="AG76" i="5"/>
  <c r="AG92" i="6"/>
  <c r="AG58" i="6"/>
  <c r="AG32" i="6"/>
  <c r="AG51" i="6"/>
  <c r="AG70" i="6"/>
  <c r="AG16" i="3"/>
  <c r="AG23" i="3"/>
  <c r="AG34" i="3"/>
  <c r="AG78" i="5"/>
  <c r="AG99" i="5"/>
  <c r="AG83" i="3"/>
  <c r="AC80" i="3"/>
  <c r="AM3" i="5"/>
  <c r="AC74" i="5"/>
  <c r="AC28" i="5"/>
  <c r="AC96" i="5"/>
  <c r="AC81" i="3"/>
  <c r="AM6" i="3"/>
  <c r="AC30" i="3"/>
  <c r="AC3" i="3"/>
  <c r="AC59" i="3"/>
  <c r="AC98" i="3"/>
  <c r="AC15" i="3"/>
  <c r="AM37" i="5"/>
  <c r="AM74" i="5"/>
  <c r="AM57" i="5"/>
  <c r="AG13" i="5"/>
  <c r="AG67" i="5"/>
  <c r="AG30" i="5"/>
  <c r="AK71" i="5"/>
  <c r="AM71" i="5" s="1"/>
  <c r="AM23" i="5"/>
  <c r="AG96" i="6"/>
  <c r="AG17" i="5"/>
  <c r="AG21" i="6"/>
  <c r="AC12" i="6"/>
  <c r="AG87" i="3"/>
  <c r="AM101" i="5"/>
  <c r="AG50" i="5"/>
  <c r="AM6" i="5"/>
  <c r="AM4" i="5"/>
  <c r="AK93" i="5"/>
  <c r="AC39" i="3"/>
  <c r="AG91" i="6"/>
  <c r="AC9" i="3"/>
  <c r="AG97" i="5"/>
  <c r="AM13" i="3"/>
  <c r="AC8" i="3"/>
  <c r="AC25" i="3"/>
  <c r="AC33" i="6"/>
  <c r="AC18" i="5"/>
  <c r="AC16" i="5"/>
  <c r="AK102" i="3"/>
  <c r="AC11" i="4"/>
  <c r="AK31" i="5"/>
  <c r="AM31" i="5" s="1"/>
  <c r="AM3" i="6"/>
  <c r="AK38" i="6"/>
  <c r="AK76" i="3"/>
  <c r="AC102" i="3"/>
  <c r="AC94" i="3"/>
  <c r="AC22" i="3"/>
  <c r="AC36" i="5"/>
  <c r="AK74" i="6"/>
  <c r="AM74" i="6" s="1"/>
  <c r="AC43" i="5"/>
  <c r="AK15" i="5"/>
  <c r="AM15" i="5" s="1"/>
  <c r="AK98" i="5"/>
  <c r="AC10" i="3"/>
  <c r="AC46" i="5"/>
  <c r="AK54" i="5"/>
  <c r="AK67" i="5"/>
  <c r="AM67" i="5" s="1"/>
  <c r="AC73" i="5"/>
  <c r="AC3" i="5"/>
  <c r="AK69" i="5"/>
  <c r="AM69" i="5" s="1"/>
  <c r="AC12" i="5"/>
  <c r="AC37" i="5"/>
  <c r="AK29" i="5"/>
  <c r="AM29" i="5" s="1"/>
  <c r="AK77" i="3"/>
  <c r="AK66" i="3"/>
  <c r="AK27" i="3"/>
  <c r="AM27" i="3" s="1"/>
  <c r="AC54" i="5"/>
  <c r="AK65" i="5"/>
  <c r="AK99" i="5"/>
  <c r="AM99" i="5" s="1"/>
  <c r="AC14" i="3"/>
  <c r="AG83" i="5"/>
  <c r="AC59" i="5"/>
  <c r="AC85" i="5"/>
  <c r="AC20" i="5"/>
  <c r="AM64" i="3"/>
  <c r="AC21" i="3"/>
  <c r="AC67" i="3"/>
  <c r="AE99" i="3"/>
  <c r="AG99" i="3" s="1"/>
  <c r="AC15" i="5"/>
  <c r="AM18" i="5"/>
  <c r="AC24" i="5"/>
  <c r="AC38" i="5"/>
  <c r="AF19" i="3"/>
  <c r="AG19" i="3" s="1"/>
  <c r="AC100" i="3"/>
  <c r="AC6" i="5"/>
  <c r="AE95" i="5"/>
  <c r="AG95" i="5" s="1"/>
  <c r="AM88" i="3"/>
  <c r="AF5" i="3"/>
  <c r="AG5" i="3" s="1"/>
  <c r="AE95" i="6"/>
  <c r="AC62" i="5"/>
  <c r="AG79" i="5"/>
  <c r="AM11" i="4"/>
  <c r="AF101" i="3"/>
  <c r="AG101" i="3" s="1"/>
  <c r="AF39" i="5"/>
  <c r="AG39" i="5" s="1"/>
  <c r="AC10" i="5"/>
  <c r="AC93" i="5"/>
  <c r="AE66" i="5"/>
  <c r="AM5" i="5"/>
  <c r="AF25" i="5"/>
  <c r="AG25" i="5" s="1"/>
  <c r="AF74" i="6"/>
  <c r="AG74" i="6" s="1"/>
  <c r="AF41" i="3"/>
  <c r="AG41" i="3" s="1"/>
  <c r="AC97" i="5"/>
  <c r="AF38" i="3"/>
  <c r="AM58" i="3"/>
  <c r="AM14" i="5"/>
  <c r="AM41" i="5"/>
  <c r="AE59" i="3"/>
  <c r="AG59" i="3" s="1"/>
  <c r="AK7" i="5"/>
  <c r="AM7" i="5" s="1"/>
  <c r="AE81" i="6"/>
  <c r="AF93" i="3"/>
  <c r="AG93" i="3" s="1"/>
  <c r="AK37" i="3"/>
  <c r="AM37" i="3" s="1"/>
  <c r="AF73" i="6"/>
  <c r="AG73" i="6" s="1"/>
  <c r="AF70" i="3"/>
  <c r="AG70" i="3" s="1"/>
  <c r="AM100" i="3"/>
  <c r="AG12" i="3"/>
  <c r="AC31" i="3"/>
  <c r="AM64" i="5"/>
  <c r="AG4" i="5"/>
  <c r="AE71" i="3"/>
  <c r="AG71" i="3" s="1"/>
  <c r="AG51" i="5"/>
  <c r="AG43" i="5"/>
  <c r="AF95" i="6"/>
  <c r="AG95" i="6" s="1"/>
  <c r="AK48" i="5"/>
  <c r="AM48" i="5" s="1"/>
  <c r="AM4" i="6"/>
  <c r="AC96" i="6"/>
  <c r="AK81" i="6"/>
  <c r="AM45" i="6"/>
  <c r="AK73" i="6"/>
  <c r="AM73" i="6" s="1"/>
  <c r="AG88" i="3"/>
  <c r="AC29" i="3"/>
  <c r="AF84" i="3"/>
  <c r="AG84" i="3" s="1"/>
  <c r="AC18" i="3"/>
  <c r="AK93" i="6"/>
  <c r="AC64" i="3"/>
  <c r="AC49" i="5"/>
  <c r="AG35" i="5"/>
  <c r="AF91" i="5"/>
  <c r="AG91" i="5" s="1"/>
  <c r="AC102" i="5"/>
  <c r="AC8" i="5"/>
  <c r="AC81" i="5"/>
  <c r="AF9" i="3"/>
  <c r="AG9" i="3" s="1"/>
  <c r="AF17" i="3"/>
  <c r="AC78" i="3"/>
  <c r="AK33" i="3"/>
  <c r="AM33" i="3" s="1"/>
  <c r="AC72" i="3"/>
  <c r="AE31" i="3"/>
  <c r="AG31" i="3" s="1"/>
  <c r="AG92" i="3"/>
  <c r="AM15" i="6"/>
  <c r="AM28" i="5"/>
  <c r="AM11" i="5"/>
  <c r="AG35" i="3"/>
  <c r="AF74" i="5"/>
  <c r="AG74" i="5" s="1"/>
  <c r="AK63" i="5"/>
  <c r="AC17" i="5"/>
  <c r="AM36" i="6"/>
  <c r="AG89" i="6"/>
  <c r="AK65" i="3"/>
  <c r="AK68" i="3"/>
  <c r="AC48" i="5"/>
  <c r="AG8" i="3"/>
  <c r="AF89" i="5"/>
  <c r="AG89" i="5" s="1"/>
  <c r="AF28" i="3"/>
  <c r="AG28" i="3" s="1"/>
  <c r="AM48" i="3"/>
  <c r="AG101" i="6"/>
  <c r="AE40" i="6"/>
  <c r="AM85" i="5"/>
  <c r="AM40" i="4"/>
  <c r="AM3" i="4"/>
  <c r="AF80" i="5"/>
  <c r="AG80" i="5" s="1"/>
  <c r="AF81" i="6"/>
  <c r="AG81" i="6" s="1"/>
  <c r="AC55" i="3"/>
  <c r="AC16" i="3"/>
  <c r="AC5" i="5"/>
  <c r="AC70" i="5"/>
  <c r="AC29" i="5"/>
  <c r="AC51" i="5"/>
  <c r="AC20" i="3"/>
  <c r="AC50" i="5"/>
  <c r="AC35" i="5"/>
  <c r="AC15" i="6"/>
  <c r="AM74" i="4"/>
  <c r="AG73" i="4"/>
  <c r="AC91" i="4"/>
  <c r="AM73" i="4"/>
  <c r="AM75" i="4"/>
  <c r="AC4" i="4"/>
  <c r="AC8" i="4"/>
  <c r="AC11" i="6"/>
  <c r="AK68" i="6"/>
  <c r="AM93" i="6"/>
  <c r="AG66" i="6"/>
  <c r="AM57" i="6"/>
  <c r="AG54" i="6"/>
  <c r="AM18" i="6"/>
  <c r="AG42" i="6"/>
  <c r="AC34" i="6"/>
  <c r="AC80" i="6"/>
  <c r="AM28" i="6"/>
  <c r="AC14" i="6"/>
  <c r="AC52" i="6"/>
  <c r="AG78" i="6"/>
  <c r="AC35" i="6"/>
  <c r="AM9" i="6"/>
  <c r="AC23" i="6"/>
  <c r="AC77" i="6"/>
  <c r="AC31" i="6"/>
  <c r="AK64" i="6"/>
  <c r="AM64" i="6" s="1"/>
  <c r="AK53" i="6"/>
  <c r="AM53" i="6" s="1"/>
  <c r="AG16" i="6"/>
  <c r="AG88" i="6"/>
  <c r="AG76" i="6"/>
  <c r="AC45" i="6"/>
  <c r="AM26" i="6"/>
  <c r="AC25" i="6"/>
  <c r="AK80" i="6"/>
  <c r="AM80" i="6" s="1"/>
  <c r="AF80" i="6"/>
  <c r="AE80" i="6"/>
  <c r="AE48" i="6"/>
  <c r="AE23" i="6"/>
  <c r="AF31" i="6"/>
  <c r="AE31" i="6"/>
  <c r="AE53" i="6"/>
  <c r="AG53" i="6" s="1"/>
  <c r="AF48" i="6"/>
  <c r="AG13" i="6"/>
  <c r="AF23" i="6"/>
  <c r="AE82" i="6"/>
  <c r="AK48" i="6"/>
  <c r="AM48" i="6" s="1"/>
  <c r="AF14" i="6"/>
  <c r="AE14" i="6"/>
  <c r="AG24" i="6"/>
  <c r="AF93" i="6"/>
  <c r="AE93" i="6"/>
  <c r="AF64" i="6"/>
  <c r="AG50" i="6"/>
  <c r="AE56" i="6"/>
  <c r="AE67" i="6"/>
  <c r="AK82" i="6"/>
  <c r="AK95" i="6"/>
  <c r="AM95" i="6" s="1"/>
  <c r="AF82" i="6"/>
  <c r="AF67" i="6"/>
  <c r="AC5" i="6"/>
  <c r="BH62" i="6"/>
  <c r="AK62" i="6" s="1"/>
  <c r="AM62" i="6" s="1"/>
  <c r="AE62" i="6"/>
  <c r="AG62" i="6" s="1"/>
  <c r="AG7" i="6"/>
  <c r="AM10" i="6"/>
  <c r="AE84" i="6"/>
  <c r="BH86" i="6"/>
  <c r="AK86" i="6" s="1"/>
  <c r="AM86" i="6" s="1"/>
  <c r="AE86" i="6"/>
  <c r="BH22" i="6"/>
  <c r="AK22" i="6" s="1"/>
  <c r="AM22" i="6" s="1"/>
  <c r="AE22" i="6"/>
  <c r="AG22" i="6" s="1"/>
  <c r="AF86" i="6"/>
  <c r="AG38" i="6"/>
  <c r="AF84" i="6"/>
  <c r="AG26" i="6"/>
  <c r="AC73" i="6"/>
  <c r="AM50" i="6"/>
  <c r="AC95" i="6"/>
  <c r="AC6" i="6"/>
  <c r="AC8" i="6"/>
  <c r="AM58" i="6"/>
  <c r="AC59" i="6"/>
  <c r="AC88" i="6"/>
  <c r="AM34" i="6"/>
  <c r="AC78" i="6"/>
  <c r="AC17" i="6"/>
  <c r="AM54" i="6"/>
  <c r="AM96" i="6"/>
  <c r="AM32" i="6"/>
  <c r="AC65" i="6"/>
  <c r="AC37" i="6"/>
  <c r="AM13" i="6"/>
  <c r="AC62" i="6"/>
  <c r="AC21" i="6"/>
  <c r="AC64" i="6"/>
  <c r="AC20" i="6"/>
  <c r="AM21" i="6"/>
  <c r="AM14" i="6"/>
  <c r="AC36" i="6"/>
  <c r="AC42" i="6"/>
  <c r="AM25" i="6"/>
  <c r="AM5" i="6"/>
  <c r="AG43" i="6"/>
  <c r="AC28" i="6"/>
  <c r="AC74" i="6"/>
  <c r="AM83" i="6"/>
  <c r="AC49" i="6"/>
  <c r="AM60" i="6"/>
  <c r="AC46" i="6"/>
  <c r="AM20" i="6"/>
  <c r="AG9" i="6"/>
  <c r="AG11" i="6"/>
  <c r="AM52" i="6"/>
  <c r="AM11" i="6"/>
  <c r="AC98" i="6"/>
  <c r="AC43" i="6"/>
  <c r="AC75" i="6"/>
  <c r="AG15" i="6"/>
  <c r="AC71" i="6"/>
  <c r="AM16" i="6"/>
  <c r="AM72" i="6"/>
  <c r="AC27" i="6"/>
  <c r="AG47" i="6"/>
  <c r="AM29" i="6"/>
  <c r="AC89" i="6"/>
  <c r="AS3" i="6"/>
  <c r="AG91" i="3"/>
  <c r="AM22" i="5"/>
  <c r="AK21" i="5"/>
  <c r="AM21" i="5" s="1"/>
  <c r="AF45" i="5"/>
  <c r="AG45" i="5" s="1"/>
  <c r="AF93" i="5"/>
  <c r="AG93" i="5" s="1"/>
  <c r="AF80" i="3"/>
  <c r="AG80" i="3" s="1"/>
  <c r="AF60" i="3"/>
  <c r="AG60" i="3" s="1"/>
  <c r="AM26" i="5"/>
  <c r="AM36" i="3"/>
  <c r="AM6" i="4"/>
  <c r="AE49" i="5"/>
  <c r="AG49" i="5" s="1"/>
  <c r="AC52" i="4"/>
  <c r="AF37" i="5"/>
  <c r="AG37" i="5" s="1"/>
  <c r="AM66" i="5"/>
  <c r="BH69" i="6"/>
  <c r="AK69" i="6" s="1"/>
  <c r="AM69" i="6" s="1"/>
  <c r="AE69" i="6"/>
  <c r="AF9" i="5"/>
  <c r="AG9" i="5" s="1"/>
  <c r="AF58" i="3"/>
  <c r="AG58" i="3" s="1"/>
  <c r="AS3" i="4"/>
  <c r="AG86" i="4"/>
  <c r="AG70" i="5"/>
  <c r="AF69" i="6"/>
  <c r="AF26" i="3"/>
  <c r="AG26" i="3" s="1"/>
  <c r="AF65" i="3"/>
  <c r="AG65" i="3" s="1"/>
  <c r="AK29" i="3"/>
  <c r="AM29" i="3" s="1"/>
  <c r="AK9" i="3"/>
  <c r="AM9" i="3" s="1"/>
  <c r="AF100" i="3"/>
  <c r="AG100" i="3" s="1"/>
  <c r="AF24" i="3"/>
  <c r="AG24" i="3" s="1"/>
  <c r="AG17" i="3"/>
  <c r="AM10" i="5"/>
  <c r="AF11" i="3"/>
  <c r="AG11" i="3" s="1"/>
  <c r="AF32" i="5"/>
  <c r="AG32" i="5" s="1"/>
  <c r="AF73" i="3"/>
  <c r="AG73" i="3" s="1"/>
  <c r="AF62" i="3"/>
  <c r="AG62" i="3" s="1"/>
  <c r="AF85" i="3"/>
  <c r="AG85" i="3" s="1"/>
  <c r="AF13" i="3"/>
  <c r="AG13" i="3" s="1"/>
  <c r="AC43" i="3"/>
  <c r="AM16" i="5"/>
  <c r="AC75" i="4"/>
  <c r="AC44" i="4"/>
  <c r="AC100" i="4"/>
  <c r="AK13" i="5"/>
  <c r="AM13" i="5" s="1"/>
  <c r="AF68" i="3"/>
  <c r="AG68" i="3" s="1"/>
  <c r="AF37" i="3"/>
  <c r="AG37" i="3" s="1"/>
  <c r="AG41" i="5"/>
  <c r="AG63" i="6"/>
  <c r="AG98" i="5"/>
  <c r="AK33" i="5"/>
  <c r="AM33" i="5" s="1"/>
  <c r="AG76" i="3"/>
  <c r="AK5" i="3"/>
  <c r="AM5" i="3" s="1"/>
  <c r="AK17" i="5"/>
  <c r="AM17" i="5" s="1"/>
  <c r="AM46" i="3"/>
  <c r="AG14" i="3"/>
  <c r="AG54" i="3"/>
  <c r="AG75" i="5"/>
  <c r="AF18" i="5"/>
  <c r="AG18" i="5" s="1"/>
  <c r="AE85" i="6"/>
  <c r="AG85" i="6" s="1"/>
  <c r="AC22" i="6"/>
  <c r="AG66" i="5"/>
  <c r="AE84" i="5"/>
  <c r="AG84" i="5" s="1"/>
  <c r="AG38" i="3"/>
  <c r="AG102" i="5"/>
  <c r="AF21" i="5"/>
  <c r="AG21" i="5" s="1"/>
  <c r="AF97" i="3"/>
  <c r="AE97" i="3"/>
  <c r="AF21" i="3"/>
  <c r="AG21" i="3" s="1"/>
  <c r="AM59" i="4"/>
  <c r="AM17" i="6"/>
  <c r="AM56" i="5"/>
  <c r="AG7" i="3"/>
  <c r="AF29" i="5"/>
  <c r="AG29" i="5" s="1"/>
  <c r="AM12" i="6"/>
  <c r="AF29" i="3"/>
  <c r="AE29" i="3"/>
  <c r="AS3" i="3"/>
  <c r="AG70" i="4"/>
  <c r="AG57" i="5"/>
  <c r="AG94" i="5"/>
  <c r="AM7" i="4"/>
  <c r="AK25" i="5"/>
  <c r="AM25" i="5" s="1"/>
  <c r="AF65" i="5"/>
  <c r="AG65" i="5" s="1"/>
  <c r="AG28" i="5"/>
  <c r="AF33" i="3"/>
  <c r="AG33" i="3" s="1"/>
  <c r="AG42" i="5"/>
  <c r="AM47" i="6"/>
  <c r="AS3" i="5"/>
  <c r="AC83" i="4"/>
  <c r="AC72" i="4"/>
  <c r="AM8" i="4"/>
  <c r="AM46" i="4"/>
  <c r="AM96" i="4"/>
  <c r="AC57" i="4"/>
  <c r="AC17" i="4"/>
  <c r="AC65" i="4"/>
  <c r="AC97" i="4"/>
  <c r="AC61" i="4"/>
  <c r="AM10" i="4"/>
  <c r="AC86" i="4"/>
  <c r="AC18" i="4"/>
  <c r="AC50" i="4"/>
  <c r="AC14" i="4"/>
  <c r="AC30" i="4"/>
  <c r="AC10" i="4"/>
  <c r="AC47" i="4"/>
  <c r="AC76" i="4"/>
  <c r="AC31" i="4"/>
  <c r="AC25" i="4"/>
  <c r="AM17" i="4"/>
  <c r="AC7" i="4"/>
  <c r="AM51" i="4"/>
  <c r="AM35" i="4"/>
  <c r="AM19" i="4"/>
  <c r="AM5" i="4"/>
  <c r="AM16" i="4"/>
  <c r="AM32" i="4"/>
  <c r="AM33" i="4"/>
  <c r="AM9" i="4"/>
  <c r="AG63" i="5"/>
  <c r="AG71" i="5"/>
  <c r="AG34" i="6"/>
  <c r="AG19" i="6"/>
  <c r="AG79" i="6"/>
  <c r="AG18" i="6"/>
  <c r="AG10" i="6"/>
  <c r="AG35" i="6"/>
  <c r="AG30" i="3"/>
  <c r="AG95" i="3"/>
  <c r="AG15" i="3"/>
  <c r="AG51" i="3"/>
  <c r="AG40" i="4"/>
  <c r="AC3" i="4"/>
  <c r="AC33" i="4"/>
  <c r="AC94" i="4"/>
  <c r="AC28" i="4"/>
  <c r="AC66" i="4"/>
  <c r="AC79" i="4"/>
  <c r="AG58" i="4"/>
  <c r="AM23" i="4"/>
  <c r="AM86" i="4"/>
  <c r="AC63" i="4"/>
  <c r="AM53" i="4"/>
  <c r="AG91" i="4"/>
  <c r="AM4" i="4"/>
  <c r="AM79" i="4"/>
  <c r="AM57" i="4"/>
  <c r="AM18" i="4"/>
  <c r="AM80" i="4"/>
  <c r="AM95" i="4"/>
  <c r="AG31" i="5"/>
  <c r="AG69" i="5"/>
  <c r="AG46" i="5"/>
  <c r="AG59" i="5"/>
  <c r="AG47" i="5"/>
  <c r="AG4" i="6"/>
  <c r="AG97" i="6"/>
  <c r="AG46" i="6"/>
  <c r="AG61" i="6"/>
  <c r="AG59" i="6"/>
  <c r="AG39" i="4"/>
  <c r="AG7" i="4"/>
  <c r="AG42" i="3"/>
  <c r="AG56" i="3"/>
  <c r="AG27" i="3"/>
  <c r="AC42" i="5"/>
  <c r="AM30" i="5"/>
  <c r="AM46" i="5"/>
  <c r="AM72" i="5"/>
  <c r="AM89" i="5"/>
  <c r="AC23" i="5"/>
  <c r="AC11" i="5"/>
  <c r="AG96" i="5"/>
  <c r="AF100" i="5"/>
  <c r="AG100" i="5" s="1"/>
  <c r="AG86" i="5"/>
  <c r="AC82" i="5"/>
  <c r="AC89" i="5"/>
  <c r="AC76" i="5"/>
  <c r="AC65" i="5"/>
  <c r="AC86" i="5"/>
  <c r="AM61" i="5"/>
  <c r="AC61" i="5"/>
  <c r="AG56" i="5"/>
  <c r="AC45" i="5"/>
  <c r="AC44" i="5"/>
  <c r="AC21" i="5"/>
  <c r="AM35" i="5"/>
  <c r="AM39" i="5"/>
  <c r="AM43" i="5"/>
  <c r="AM47" i="5"/>
  <c r="AM51" i="5"/>
  <c r="AM55" i="5"/>
  <c r="AM73" i="5"/>
  <c r="AM34" i="5"/>
  <c r="AM50" i="5"/>
  <c r="AM63" i="5"/>
  <c r="AC75" i="5"/>
  <c r="AM70" i="5"/>
  <c r="AK81" i="5"/>
  <c r="AM81" i="5" s="1"/>
  <c r="AC92" i="5"/>
  <c r="AM97" i="5"/>
  <c r="AK75" i="5"/>
  <c r="AM75" i="5" s="1"/>
  <c r="AC99" i="5"/>
  <c r="AK100" i="5"/>
  <c r="AM100" i="5" s="1"/>
  <c r="AM91" i="5"/>
  <c r="AM95" i="5"/>
  <c r="AM98" i="5"/>
  <c r="AC14" i="5"/>
  <c r="AG72" i="5"/>
  <c r="AM49" i="5"/>
  <c r="AG44" i="5"/>
  <c r="AC32" i="5"/>
  <c r="AG12" i="5"/>
  <c r="AF27" i="5"/>
  <c r="AE23" i="5"/>
  <c r="AG23" i="5" s="1"/>
  <c r="AE11" i="5"/>
  <c r="AG11" i="5" s="1"/>
  <c r="AF15" i="5"/>
  <c r="AG15" i="5" s="1"/>
  <c r="AF7" i="5"/>
  <c r="AG7" i="5" s="1"/>
  <c r="AK40" i="5"/>
  <c r="AM40" i="5" s="1"/>
  <c r="AM59" i="5"/>
  <c r="AC94" i="5"/>
  <c r="AC34" i="5"/>
  <c r="AC91" i="5"/>
  <c r="AC101" i="5"/>
  <c r="AF88" i="5"/>
  <c r="AG88" i="5" s="1"/>
  <c r="AC78" i="5"/>
  <c r="AC71" i="5"/>
  <c r="AC63" i="5"/>
  <c r="AC55" i="5"/>
  <c r="AC47" i="5"/>
  <c r="AC39" i="5"/>
  <c r="AC68" i="5"/>
  <c r="AC53" i="5"/>
  <c r="AC52" i="5"/>
  <c r="AM45" i="5"/>
  <c r="AC25" i="5"/>
  <c r="AK36" i="5"/>
  <c r="AM36" i="5" s="1"/>
  <c r="AM44" i="5"/>
  <c r="AK52" i="5"/>
  <c r="AM52" i="5" s="1"/>
  <c r="AM76" i="5"/>
  <c r="AC64" i="5"/>
  <c r="AM38" i="5"/>
  <c r="AM54" i="5"/>
  <c r="AM60" i="5"/>
  <c r="AK68" i="5"/>
  <c r="AM68" i="5" s="1"/>
  <c r="AC100" i="5"/>
  <c r="AC77" i="5"/>
  <c r="AK58" i="5"/>
  <c r="AM58" i="5" s="1"/>
  <c r="AM82" i="5"/>
  <c r="AC87" i="5"/>
  <c r="AC79" i="5"/>
  <c r="AC83" i="5"/>
  <c r="AM79" i="5"/>
  <c r="AM84" i="5"/>
  <c r="AM93" i="5"/>
  <c r="AC95" i="5"/>
  <c r="AK96" i="5"/>
  <c r="AM96" i="5" s="1"/>
  <c r="AK86" i="5"/>
  <c r="AM86" i="5" s="1"/>
  <c r="AM102" i="5"/>
  <c r="AC33" i="5"/>
  <c r="AC69" i="5"/>
  <c r="AG27" i="5"/>
  <c r="AC26" i="5"/>
  <c r="AC57" i="5"/>
  <c r="AC56" i="5"/>
  <c r="AF48" i="5"/>
  <c r="AG48" i="5" s="1"/>
  <c r="AC41" i="5"/>
  <c r="AC40" i="5"/>
  <c r="AC27" i="5"/>
  <c r="AC19" i="5"/>
  <c r="AG6" i="5"/>
  <c r="AG64" i="5"/>
  <c r="AF24" i="5"/>
  <c r="AG24" i="5" s="1"/>
  <c r="AF8" i="5"/>
  <c r="AG8" i="5" s="1"/>
  <c r="AF20" i="5"/>
  <c r="AG20" i="5" s="1"/>
  <c r="AM65" i="5"/>
  <c r="AM87" i="5"/>
  <c r="AC7" i="5"/>
  <c r="AF92" i="5"/>
  <c r="AG92" i="5" s="1"/>
  <c r="AC80" i="5"/>
  <c r="AE87" i="5"/>
  <c r="AG87" i="5" s="1"/>
  <c r="AF81" i="5"/>
  <c r="AG81" i="5" s="1"/>
  <c r="AC84" i="5"/>
  <c r="AM53" i="5"/>
  <c r="AG40" i="5"/>
  <c r="AC13" i="5"/>
  <c r="AC60" i="5"/>
  <c r="AC72" i="5"/>
  <c r="AM42" i="5"/>
  <c r="AM78" i="5"/>
  <c r="AC88" i="5"/>
  <c r="AM62" i="5"/>
  <c r="AK77" i="5"/>
  <c r="AM77" i="5" s="1"/>
  <c r="AK88" i="5"/>
  <c r="AM88" i="5" s="1"/>
  <c r="AM80" i="5"/>
  <c r="AC90" i="5"/>
  <c r="AM83" i="5"/>
  <c r="AK92" i="5"/>
  <c r="AM92" i="5" s="1"/>
  <c r="AM90" i="5"/>
  <c r="AC22" i="5"/>
  <c r="AM19" i="5"/>
  <c r="AC4" i="5"/>
  <c r="AC31" i="5"/>
  <c r="AF68" i="5"/>
  <c r="AG68" i="5" s="1"/>
  <c r="AG52" i="5"/>
  <c r="AG36" i="5"/>
  <c r="AC30" i="5"/>
  <c r="AM27" i="5"/>
  <c r="AG16" i="5"/>
  <c r="AF19" i="5"/>
  <c r="AG19" i="5" s="1"/>
  <c r="AE3" i="5"/>
  <c r="AG3" i="5" s="1"/>
  <c r="AG100" i="6"/>
  <c r="AG102" i="6"/>
  <c r="AG55" i="6"/>
  <c r="AG39" i="6"/>
  <c r="AF68" i="6"/>
  <c r="AE68" i="6"/>
  <c r="AF71" i="6"/>
  <c r="AG71" i="6" s="1"/>
  <c r="AE99" i="6"/>
  <c r="AF99" i="6"/>
  <c r="AG72" i="6"/>
  <c r="AM78" i="6"/>
  <c r="AC68" i="6"/>
  <c r="AC66" i="6"/>
  <c r="AF52" i="6"/>
  <c r="AG52" i="6" s="1"/>
  <c r="AC48" i="6"/>
  <c r="AM37" i="6"/>
  <c r="AM24" i="6"/>
  <c r="AC76" i="6"/>
  <c r="AM92" i="6"/>
  <c r="AC92" i="6"/>
  <c r="AM65" i="6"/>
  <c r="AC63" i="6"/>
  <c r="AM49" i="6"/>
  <c r="AM38" i="6"/>
  <c r="AE17" i="6"/>
  <c r="AF17" i="6"/>
  <c r="AC7" i="6"/>
  <c r="AC39" i="6"/>
  <c r="AK44" i="6"/>
  <c r="AM44" i="6" s="1"/>
  <c r="AC55" i="6"/>
  <c r="AC72" i="6"/>
  <c r="AM7" i="6"/>
  <c r="AM19" i="6"/>
  <c r="AM35" i="6"/>
  <c r="AM51" i="6"/>
  <c r="AM61" i="6"/>
  <c r="AC83" i="6"/>
  <c r="AK77" i="6"/>
  <c r="AM77" i="6" s="1"/>
  <c r="AM82" i="6"/>
  <c r="AK59" i="6"/>
  <c r="AM59" i="6" s="1"/>
  <c r="AK75" i="6"/>
  <c r="AM75" i="6" s="1"/>
  <c r="AM84" i="6"/>
  <c r="AC102" i="6"/>
  <c r="AK90" i="6"/>
  <c r="AM90" i="6" s="1"/>
  <c r="AC101" i="6"/>
  <c r="AM97" i="6"/>
  <c r="AG37" i="6"/>
  <c r="AC29" i="6"/>
  <c r="AF20" i="6"/>
  <c r="AG20" i="6" s="1"/>
  <c r="AC3" i="6"/>
  <c r="AF45" i="6"/>
  <c r="AG45" i="6" s="1"/>
  <c r="AG8" i="6"/>
  <c r="AC67" i="6"/>
  <c r="AC86" i="6"/>
  <c r="AK31" i="6"/>
  <c r="AM31" i="6" s="1"/>
  <c r="AE90" i="6"/>
  <c r="AG90" i="6" s="1"/>
  <c r="AC58" i="6"/>
  <c r="AC53" i="6"/>
  <c r="AE41" i="6"/>
  <c r="AF41" i="6"/>
  <c r="AC13" i="6"/>
  <c r="AG44" i="6"/>
  <c r="AE57" i="6"/>
  <c r="AF57" i="6"/>
  <c r="AE87" i="6"/>
  <c r="AF87" i="6"/>
  <c r="AF98" i="6"/>
  <c r="AG98" i="6" s="1"/>
  <c r="AG75" i="6"/>
  <c r="AM66" i="6"/>
  <c r="AM42" i="6"/>
  <c r="AM30" i="6"/>
  <c r="AC19" i="6"/>
  <c r="AC18" i="6"/>
  <c r="AM68" i="6"/>
  <c r="AC57" i="6"/>
  <c r="AC54" i="6"/>
  <c r="AM33" i="6"/>
  <c r="AM6" i="6"/>
  <c r="AK40" i="6"/>
  <c r="AM40" i="6" s="1"/>
  <c r="AC51" i="6"/>
  <c r="AK56" i="6"/>
  <c r="AM56" i="6" s="1"/>
  <c r="AM70" i="6"/>
  <c r="AM99" i="6"/>
  <c r="AK23" i="6"/>
  <c r="AM23" i="6" s="1"/>
  <c r="AM39" i="6"/>
  <c r="AM55" i="6"/>
  <c r="AM100" i="6"/>
  <c r="AC84" i="6"/>
  <c r="AK87" i="6"/>
  <c r="AM87" i="6" s="1"/>
  <c r="AM76" i="6"/>
  <c r="AC87" i="6"/>
  <c r="AM63" i="6"/>
  <c r="AM79" i="6"/>
  <c r="AC97" i="6"/>
  <c r="AK102" i="6"/>
  <c r="AM102" i="6" s="1"/>
  <c r="AM85" i="6"/>
  <c r="AM101" i="6"/>
  <c r="AF65" i="6"/>
  <c r="AG65" i="6" s="1"/>
  <c r="AF60" i="6"/>
  <c r="AE60" i="6"/>
  <c r="AM41" i="6"/>
  <c r="AF40" i="6"/>
  <c r="AG40" i="6" s="1"/>
  <c r="AF12" i="6"/>
  <c r="AG12" i="6" s="1"/>
  <c r="AC4" i="6"/>
  <c r="AG29" i="6"/>
  <c r="AC16" i="6"/>
  <c r="AF56" i="6"/>
  <c r="AC10" i="6"/>
  <c r="AC9" i="6"/>
  <c r="AF49" i="6"/>
  <c r="AG49" i="6" s="1"/>
  <c r="AC94" i="6"/>
  <c r="AE25" i="6"/>
  <c r="AF25" i="6"/>
  <c r="AC40" i="6"/>
  <c r="AC56" i="6"/>
  <c r="AC79" i="6"/>
  <c r="AM71" i="6"/>
  <c r="AM94" i="6"/>
  <c r="AC82" i="6"/>
  <c r="AF94" i="6"/>
  <c r="AG94" i="6" s="1"/>
  <c r="AC100" i="6"/>
  <c r="AC99" i="6"/>
  <c r="AC91" i="6"/>
  <c r="AC70" i="6"/>
  <c r="AC30" i="6"/>
  <c r="AE77" i="6"/>
  <c r="AF77" i="6"/>
  <c r="AM81" i="6"/>
  <c r="AC81" i="6"/>
  <c r="AC44" i="6"/>
  <c r="AC41" i="6"/>
  <c r="AC38" i="6"/>
  <c r="AE33" i="6"/>
  <c r="AF33" i="6"/>
  <c r="AC47" i="6"/>
  <c r="AC61" i="6"/>
  <c r="AC69" i="6"/>
  <c r="AC90" i="6"/>
  <c r="AM27" i="6"/>
  <c r="AM43" i="6"/>
  <c r="AC85" i="6"/>
  <c r="AM88" i="6"/>
  <c r="AK67" i="6"/>
  <c r="AM67" i="6" s="1"/>
  <c r="AM91" i="6"/>
  <c r="AC93" i="6"/>
  <c r="AK98" i="6"/>
  <c r="AM98" i="6" s="1"/>
  <c r="AM89" i="6"/>
  <c r="AG83" i="6"/>
  <c r="AE64" i="6"/>
  <c r="AC60" i="6"/>
  <c r="AC50" i="6"/>
  <c r="AC26" i="6"/>
  <c r="AF28" i="6"/>
  <c r="AG28" i="6" s="1"/>
  <c r="AM8" i="6"/>
  <c r="AG36" i="6"/>
  <c r="AG3" i="6"/>
  <c r="AC32" i="6"/>
  <c r="AF5" i="6"/>
  <c r="AG5" i="6" s="1"/>
  <c r="AC24" i="6"/>
  <c r="AG13" i="4"/>
  <c r="AC80" i="4"/>
  <c r="AG41" i="4"/>
  <c r="AM49" i="4"/>
  <c r="AM93" i="4"/>
  <c r="AC87" i="4"/>
  <c r="AK92" i="4"/>
  <c r="AM92" i="4" s="1"/>
  <c r="AM83" i="4"/>
  <c r="AM99" i="4"/>
  <c r="AM90" i="4"/>
  <c r="AG42" i="4"/>
  <c r="AF37" i="4"/>
  <c r="AG37" i="4" s="1"/>
  <c r="AM30" i="4"/>
  <c r="AF9" i="4"/>
  <c r="AG9" i="4" s="1"/>
  <c r="AF4" i="4"/>
  <c r="AG4" i="4" s="1"/>
  <c r="AM14" i="4"/>
  <c r="AC5" i="4"/>
  <c r="AK41" i="4"/>
  <c r="AM41" i="4" s="1"/>
  <c r="AM58" i="4"/>
  <c r="AM43" i="4"/>
  <c r="AM67" i="4"/>
  <c r="AC96" i="4"/>
  <c r="AC49" i="4"/>
  <c r="AG33" i="4"/>
  <c r="AC90" i="4"/>
  <c r="AF96" i="4"/>
  <c r="AG96" i="4" s="1"/>
  <c r="AC59" i="4"/>
  <c r="AF78" i="4"/>
  <c r="AG78" i="4" s="1"/>
  <c r="AC62" i="4"/>
  <c r="AF68" i="4"/>
  <c r="AG68" i="4" s="1"/>
  <c r="AG50" i="4"/>
  <c r="AC27" i="4"/>
  <c r="AE64" i="4"/>
  <c r="AG64" i="4" s="1"/>
  <c r="AF49" i="4"/>
  <c r="AE49" i="4"/>
  <c r="AC40" i="4"/>
  <c r="AM26" i="4"/>
  <c r="AG101" i="4"/>
  <c r="AC38" i="4"/>
  <c r="AC21" i="4"/>
  <c r="AM13" i="4"/>
  <c r="AC24" i="4"/>
  <c r="AK29" i="4"/>
  <c r="AM29" i="4" s="1"/>
  <c r="AM20" i="4"/>
  <c r="AM36" i="4"/>
  <c r="AM50" i="4"/>
  <c r="AM69" i="4"/>
  <c r="AM65" i="4"/>
  <c r="AM45" i="4"/>
  <c r="AC64" i="4"/>
  <c r="AK44" i="4"/>
  <c r="AM44" i="4" s="1"/>
  <c r="AK60" i="4"/>
  <c r="AM60" i="4" s="1"/>
  <c r="AM76" i="4"/>
  <c r="AC73" i="4"/>
  <c r="AC82" i="4"/>
  <c r="AC81" i="4"/>
  <c r="AM77" i="4"/>
  <c r="AC102" i="4"/>
  <c r="AE84" i="4"/>
  <c r="AF84" i="4"/>
  <c r="AG92" i="4"/>
  <c r="AF88" i="4"/>
  <c r="AG88" i="4" s="1"/>
  <c r="AF82" i="4"/>
  <c r="AG82" i="4" s="1"/>
  <c r="AG77" i="4"/>
  <c r="AE85" i="4"/>
  <c r="AF85" i="4"/>
  <c r="AF74" i="4"/>
  <c r="AE74" i="4"/>
  <c r="AC71" i="4"/>
  <c r="AC55" i="4"/>
  <c r="AC53" i="4"/>
  <c r="AF52" i="4"/>
  <c r="AG52" i="4" s="1"/>
  <c r="AF44" i="4"/>
  <c r="AG44" i="4" s="1"/>
  <c r="AG66" i="4"/>
  <c r="AC23" i="4"/>
  <c r="AF60" i="4"/>
  <c r="AG60" i="4" s="1"/>
  <c r="AF25" i="4"/>
  <c r="AG25" i="4" s="1"/>
  <c r="AG21" i="4"/>
  <c r="AC13" i="4"/>
  <c r="AC9" i="4"/>
  <c r="AC39" i="4"/>
  <c r="AC29" i="4"/>
  <c r="AC15" i="4"/>
  <c r="AC20" i="4"/>
  <c r="AK25" i="4"/>
  <c r="AM25" i="4" s="1"/>
  <c r="AC36" i="4"/>
  <c r="AM39" i="4"/>
  <c r="AM42" i="4"/>
  <c r="AM24" i="4"/>
  <c r="AM15" i="4"/>
  <c r="AM31" i="4"/>
  <c r="AC60" i="4"/>
  <c r="AC56" i="4"/>
  <c r="AC74" i="4"/>
  <c r="AM48" i="4"/>
  <c r="AK64" i="4"/>
  <c r="AM64" i="4" s="1"/>
  <c r="AC78" i="4"/>
  <c r="AC92" i="4"/>
  <c r="AM47" i="4"/>
  <c r="AM55" i="4"/>
  <c r="AM63" i="4"/>
  <c r="AM70" i="4"/>
  <c r="AC77" i="4"/>
  <c r="AK82" i="4"/>
  <c r="AM82" i="4" s="1"/>
  <c r="AM89" i="4"/>
  <c r="AM97" i="4"/>
  <c r="AM81" i="4"/>
  <c r="AM101" i="4"/>
  <c r="AK88" i="4"/>
  <c r="AM88" i="4" s="1"/>
  <c r="AC99" i="4"/>
  <c r="AM87" i="4"/>
  <c r="AM102" i="4"/>
  <c r="AC101" i="4"/>
  <c r="AC46" i="4"/>
  <c r="AF29" i="4"/>
  <c r="AG29" i="4" s="1"/>
  <c r="AG17" i="4"/>
  <c r="AE5" i="4"/>
  <c r="AG5" i="4" s="1"/>
  <c r="AG56" i="4"/>
  <c r="AC45" i="4"/>
  <c r="AM71" i="4"/>
  <c r="AC88" i="4"/>
  <c r="AM94" i="4"/>
  <c r="AC85" i="4"/>
  <c r="AC98" i="4"/>
  <c r="AF100" i="4"/>
  <c r="AG100" i="4" s="1"/>
  <c r="AC89" i="4"/>
  <c r="AG99" i="4"/>
  <c r="AC93" i="4"/>
  <c r="AC67" i="4"/>
  <c r="AC51" i="4"/>
  <c r="AG65" i="4"/>
  <c r="AC54" i="4"/>
  <c r="AC69" i="4"/>
  <c r="AC42" i="4"/>
  <c r="AC58" i="4"/>
  <c r="AC35" i="4"/>
  <c r="AC19" i="4"/>
  <c r="AF57" i="4"/>
  <c r="AG57" i="4" s="1"/>
  <c r="AG48" i="4"/>
  <c r="AC43" i="4"/>
  <c r="AC41" i="4"/>
  <c r="AM34" i="4"/>
  <c r="AM22" i="4"/>
  <c r="AC26" i="4"/>
  <c r="AC37" i="4"/>
  <c r="AC22" i="4"/>
  <c r="AC12" i="4"/>
  <c r="AC6" i="4"/>
  <c r="AC16" i="4"/>
  <c r="AK21" i="4"/>
  <c r="AM21" i="4" s="1"/>
  <c r="AC32" i="4"/>
  <c r="AK37" i="4"/>
  <c r="AM37" i="4" s="1"/>
  <c r="AM12" i="4"/>
  <c r="AM28" i="4"/>
  <c r="AM66" i="4"/>
  <c r="AM27" i="4"/>
  <c r="AC68" i="4"/>
  <c r="AK85" i="4"/>
  <c r="AM85" i="4" s="1"/>
  <c r="AM54" i="4"/>
  <c r="AM62" i="4"/>
  <c r="AM38" i="4"/>
  <c r="AC48" i="4"/>
  <c r="AM61" i="4"/>
  <c r="AK52" i="4"/>
  <c r="AM52" i="4" s="1"/>
  <c r="AK68" i="4"/>
  <c r="AM68" i="4" s="1"/>
  <c r="AM72" i="4"/>
  <c r="AC70" i="4"/>
  <c r="AK78" i="4"/>
  <c r="AM78" i="4" s="1"/>
  <c r="AC84" i="4"/>
  <c r="AK84" i="4"/>
  <c r="AM84" i="4" s="1"/>
  <c r="AC95" i="4"/>
  <c r="AK100" i="4"/>
  <c r="AM100" i="4" s="1"/>
  <c r="AM91" i="4"/>
  <c r="AM98" i="4"/>
  <c r="AC34" i="4"/>
  <c r="AG25" i="3"/>
  <c r="AC53" i="3"/>
  <c r="AK49" i="3"/>
  <c r="AM49" i="3" s="1"/>
  <c r="AM57" i="3"/>
  <c r="AC69" i="3"/>
  <c r="AC76" i="3"/>
  <c r="AM95" i="3"/>
  <c r="AM98" i="3"/>
  <c r="AM101" i="3"/>
  <c r="AC87" i="3"/>
  <c r="AC73" i="3"/>
  <c r="AC70" i="3"/>
  <c r="AC62" i="3"/>
  <c r="AG72" i="3"/>
  <c r="AC47" i="3"/>
  <c r="AF57" i="3"/>
  <c r="AG57" i="3" s="1"/>
  <c r="AC54" i="3"/>
  <c r="AC41" i="3"/>
  <c r="AC40" i="3"/>
  <c r="AM23" i="3"/>
  <c r="AC46" i="3"/>
  <c r="AM19" i="3"/>
  <c r="AF36" i="3"/>
  <c r="AG36" i="3" s="1"/>
  <c r="AC24" i="3"/>
  <c r="AM17" i="3"/>
  <c r="AC13" i="3"/>
  <c r="AM24" i="3"/>
  <c r="AK40" i="3"/>
  <c r="AM40" i="3" s="1"/>
  <c r="AC48" i="3"/>
  <c r="AM54" i="3"/>
  <c r="AC63" i="3"/>
  <c r="AM18" i="3"/>
  <c r="AM26" i="3"/>
  <c r="AM34" i="3"/>
  <c r="AM42" i="3"/>
  <c r="AM45" i="3"/>
  <c r="AM52" i="3"/>
  <c r="AM51" i="3"/>
  <c r="AC61" i="3"/>
  <c r="AM59" i="3"/>
  <c r="AM62" i="3"/>
  <c r="AM66" i="3"/>
  <c r="AM70" i="3"/>
  <c r="AM65" i="3"/>
  <c r="AC85" i="3"/>
  <c r="AK78" i="3"/>
  <c r="AM78" i="3" s="1"/>
  <c r="AM83" i="3"/>
  <c r="AM87" i="3"/>
  <c r="AM77" i="3"/>
  <c r="AM81" i="3"/>
  <c r="AM96" i="3"/>
  <c r="AK90" i="3"/>
  <c r="AM90" i="3" s="1"/>
  <c r="AC88" i="3"/>
  <c r="AC92" i="3"/>
  <c r="AC96" i="3"/>
  <c r="AE48" i="3"/>
  <c r="AG48" i="3" s="1"/>
  <c r="AM7" i="3"/>
  <c r="AM11" i="3"/>
  <c r="AG52" i="3"/>
  <c r="AF44" i="3"/>
  <c r="AG44" i="3" s="1"/>
  <c r="AM53" i="3"/>
  <c r="AC97" i="3"/>
  <c r="AC99" i="3"/>
  <c r="AG86" i="3"/>
  <c r="AC77" i="3"/>
  <c r="AC75" i="3"/>
  <c r="AC91" i="3"/>
  <c r="AC79" i="3"/>
  <c r="AG94" i="3"/>
  <c r="AC68" i="3"/>
  <c r="AC60" i="3"/>
  <c r="AC51" i="3"/>
  <c r="AC58" i="3"/>
  <c r="AC50" i="3"/>
  <c r="AG53" i="3"/>
  <c r="AC35" i="3"/>
  <c r="AF63" i="3"/>
  <c r="AG63" i="3" s="1"/>
  <c r="AC33" i="3"/>
  <c r="AC32" i="3"/>
  <c r="AC23" i="3"/>
  <c r="AC28" i="3"/>
  <c r="AC19" i="3"/>
  <c r="AC45" i="3"/>
  <c r="AC44" i="3"/>
  <c r="AK28" i="3"/>
  <c r="AM28" i="3" s="1"/>
  <c r="AK44" i="3"/>
  <c r="AM44" i="3" s="1"/>
  <c r="AC34" i="3"/>
  <c r="AC38" i="3"/>
  <c r="AC42" i="3"/>
  <c r="AM56" i="3"/>
  <c r="AC74" i="3"/>
  <c r="AK63" i="3"/>
  <c r="AM63" i="3" s="1"/>
  <c r="AM79" i="3"/>
  <c r="AM99" i="3"/>
  <c r="AK72" i="3"/>
  <c r="AM72" i="3" s="1"/>
  <c r="AC86" i="3"/>
  <c r="AC90" i="3"/>
  <c r="AM84" i="3"/>
  <c r="AC101" i="3"/>
  <c r="AM89" i="3"/>
  <c r="AM93" i="3"/>
  <c r="AM97" i="3"/>
  <c r="AF10" i="3"/>
  <c r="AG10" i="3" s="1"/>
  <c r="AK20" i="3"/>
  <c r="AM20" i="3" s="1"/>
  <c r="AC65" i="3"/>
  <c r="AC93" i="3"/>
  <c r="AC95" i="3"/>
  <c r="AF98" i="3"/>
  <c r="AG98" i="3" s="1"/>
  <c r="AG90" i="3"/>
  <c r="AF82" i="3"/>
  <c r="AG82" i="3" s="1"/>
  <c r="AG78" i="3"/>
  <c r="AC66" i="3"/>
  <c r="AG96" i="3"/>
  <c r="AG74" i="3"/>
  <c r="AG67" i="3"/>
  <c r="AF40" i="3"/>
  <c r="AG40" i="3" s="1"/>
  <c r="AC7" i="3"/>
  <c r="AM41" i="3"/>
  <c r="AC17" i="3"/>
  <c r="AC27" i="3"/>
  <c r="AC71" i="3"/>
  <c r="AG49" i="3"/>
  <c r="AC37" i="3"/>
  <c r="AC36" i="3"/>
  <c r="AG32" i="3"/>
  <c r="AC26" i="3"/>
  <c r="AM10" i="3"/>
  <c r="AM16" i="3"/>
  <c r="AK32" i="3"/>
  <c r="AM32" i="3" s="1"/>
  <c r="AM31" i="3"/>
  <c r="AM35" i="3"/>
  <c r="AM39" i="3"/>
  <c r="AM43" i="3"/>
  <c r="AK22" i="3"/>
  <c r="AM22" i="3" s="1"/>
  <c r="AM30" i="3"/>
  <c r="AM38" i="3"/>
  <c r="AC49" i="3"/>
  <c r="AC57" i="3"/>
  <c r="AC52" i="3"/>
  <c r="AC56" i="3"/>
  <c r="AM68" i="3"/>
  <c r="AM47" i="3"/>
  <c r="AM55" i="3"/>
  <c r="AK67" i="3"/>
  <c r="AM67" i="3" s="1"/>
  <c r="AM71" i="3"/>
  <c r="AM73" i="3"/>
  <c r="AM61" i="3"/>
  <c r="AM69" i="3"/>
  <c r="AC82" i="3"/>
  <c r="AK74" i="3"/>
  <c r="AM74" i="3" s="1"/>
  <c r="AK82" i="3"/>
  <c r="AM82" i="3" s="1"/>
  <c r="AM85" i="3"/>
  <c r="AM76" i="3"/>
  <c r="AC84" i="3"/>
  <c r="AK86" i="3"/>
  <c r="AM86" i="3" s="1"/>
  <c r="AK94" i="3"/>
  <c r="AM94" i="3" s="1"/>
  <c r="AM102" i="3"/>
  <c r="AF4" i="3"/>
  <c r="AG4" i="3" s="1"/>
  <c r="AG64" i="6" l="1"/>
  <c r="AG48" i="6"/>
  <c r="AG29" i="3"/>
  <c r="AG80" i="6"/>
  <c r="AG93" i="6"/>
  <c r="AG56" i="6"/>
  <c r="AG31" i="6"/>
  <c r="AG23" i="6"/>
  <c r="AG86" i="6"/>
  <c r="AG82" i="6"/>
  <c r="AG67" i="6"/>
  <c r="AG14" i="6"/>
  <c r="AG84" i="6"/>
  <c r="AQ3" i="6"/>
  <c r="AG97" i="3"/>
  <c r="AR3" i="3" s="1"/>
  <c r="AT3" i="3" s="1"/>
  <c r="AG69" i="6"/>
  <c r="AQ3" i="4"/>
  <c r="AG74" i="4"/>
  <c r="AR3" i="5"/>
  <c r="AT3" i="5" s="1"/>
  <c r="AG87" i="6"/>
  <c r="AG57" i="6"/>
  <c r="AG41" i="6"/>
  <c r="AG99" i="6"/>
  <c r="AG33" i="6"/>
  <c r="AG77" i="6"/>
  <c r="AG25" i="6"/>
  <c r="AG60" i="6"/>
  <c r="AG17" i="6"/>
  <c r="AG68" i="6"/>
  <c r="AG85" i="4"/>
  <c r="AG84" i="4"/>
  <c r="AG49" i="4"/>
  <c r="AR3" i="4" l="1"/>
  <c r="AT3" i="4" s="1"/>
  <c r="AR3" i="6"/>
  <c r="AT3" i="6" s="1"/>
  <c r="BO5" i="2" l="1"/>
  <c r="BP5" i="2" s="1"/>
  <c r="BO6" i="2"/>
  <c r="BP6" i="2" s="1"/>
  <c r="BE3" i="2" l="1"/>
  <c r="BO4" i="2" l="1"/>
  <c r="BP4" i="2" s="1"/>
  <c r="BO3" i="2"/>
  <c r="BP3" i="2" s="1"/>
  <c r="AS3" i="2" l="1"/>
  <c r="BF4" i="2" l="1"/>
  <c r="BF5" i="2"/>
  <c r="BF6" i="2"/>
  <c r="BF92" i="2"/>
  <c r="BF96" i="2"/>
  <c r="BF101" i="2"/>
  <c r="BF102" i="2"/>
  <c r="BF8" i="2"/>
  <c r="BF9" i="2"/>
  <c r="BF10" i="2"/>
  <c r="BF13" i="2"/>
  <c r="BF14" i="2"/>
  <c r="BF17" i="2"/>
  <c r="BF18" i="2"/>
  <c r="BF21" i="2"/>
  <c r="BF22" i="2"/>
  <c r="BF25" i="2"/>
  <c r="BF26" i="2"/>
  <c r="BF29" i="2"/>
  <c r="BF30" i="2"/>
  <c r="BF33" i="2"/>
  <c r="BF34" i="2"/>
  <c r="BF37" i="2"/>
  <c r="BF38" i="2"/>
  <c r="BF41" i="2"/>
  <c r="BF42" i="2"/>
  <c r="BF45" i="2"/>
  <c r="BF46" i="2"/>
  <c r="BF7" i="2"/>
  <c r="BF12" i="2"/>
  <c r="BF16" i="2"/>
  <c r="BF20" i="2"/>
  <c r="BF24" i="2"/>
  <c r="BF28" i="2"/>
  <c r="BF32" i="2"/>
  <c r="BF36" i="2"/>
  <c r="BF40" i="2"/>
  <c r="BF44" i="2"/>
  <c r="BF48" i="2"/>
  <c r="BF52" i="2"/>
  <c r="BF56" i="2"/>
  <c r="BF60" i="2"/>
  <c r="BF64" i="2"/>
  <c r="BF68" i="2"/>
  <c r="BF72" i="2"/>
  <c r="BF76" i="2"/>
  <c r="BF80" i="2"/>
  <c r="BF84" i="2"/>
  <c r="BF88" i="2"/>
  <c r="BF93" i="2"/>
  <c r="BF94" i="2"/>
  <c r="BF97" i="2"/>
  <c r="BF98" i="2"/>
  <c r="BF99" i="2"/>
  <c r="BF15" i="2"/>
  <c r="BF23" i="2"/>
  <c r="BF31" i="2"/>
  <c r="BF39" i="2"/>
  <c r="BF47" i="2"/>
  <c r="BF49" i="2"/>
  <c r="BF50" i="2"/>
  <c r="BF63" i="2"/>
  <c r="BF65" i="2"/>
  <c r="BF66" i="2"/>
  <c r="BF79" i="2"/>
  <c r="BF81" i="2"/>
  <c r="BF82" i="2"/>
  <c r="BF100" i="2"/>
  <c r="BF59" i="2"/>
  <c r="BF61" i="2"/>
  <c r="BF62" i="2"/>
  <c r="BF75" i="2"/>
  <c r="BF77" i="2"/>
  <c r="BF78" i="2"/>
  <c r="BF51" i="2"/>
  <c r="BF53" i="2"/>
  <c r="BF54" i="2"/>
  <c r="BF67" i="2"/>
  <c r="BF69" i="2"/>
  <c r="BF70" i="2"/>
  <c r="BF83" i="2"/>
  <c r="BF85" i="2"/>
  <c r="BF86" i="2"/>
  <c r="BF95" i="2"/>
  <c r="BF11" i="2"/>
  <c r="BF19" i="2"/>
  <c r="BF27" i="2"/>
  <c r="BF35" i="2"/>
  <c r="BF43" i="2"/>
  <c r="BF55" i="2"/>
  <c r="BF57" i="2"/>
  <c r="BF58" i="2"/>
  <c r="BF71" i="2"/>
  <c r="BF73" i="2"/>
  <c r="BF74" i="2"/>
  <c r="BF87" i="2"/>
  <c r="BF89" i="2"/>
  <c r="BF90" i="2"/>
  <c r="BF91" i="2"/>
  <c r="BF3" i="2"/>
  <c r="BG3" i="2" s="1"/>
  <c r="BH90" i="2" l="1"/>
  <c r="BG90" i="2"/>
  <c r="BG87" i="2"/>
  <c r="BH87" i="2"/>
  <c r="BH58" i="2"/>
  <c r="BG58" i="2"/>
  <c r="BG35" i="2"/>
  <c r="BH35" i="2"/>
  <c r="BH95" i="2"/>
  <c r="BG95" i="2"/>
  <c r="BH70" i="2"/>
  <c r="BG70" i="2"/>
  <c r="BG53" i="2"/>
  <c r="BH53" i="2"/>
  <c r="BG75" i="2"/>
  <c r="BH75" i="2"/>
  <c r="BG100" i="2"/>
  <c r="BH100" i="2"/>
  <c r="BH66" i="2"/>
  <c r="BG66" i="2"/>
  <c r="BG49" i="2"/>
  <c r="BH49" i="2"/>
  <c r="BG23" i="2"/>
  <c r="BH23" i="2"/>
  <c r="BG97" i="2"/>
  <c r="BH97" i="2"/>
  <c r="BG84" i="2"/>
  <c r="BH84" i="2"/>
  <c r="BG68" i="2"/>
  <c r="BH68" i="2"/>
  <c r="BG52" i="2"/>
  <c r="BH52" i="2"/>
  <c r="BG36" i="2"/>
  <c r="BH36" i="2"/>
  <c r="BG20" i="2"/>
  <c r="BH20" i="2"/>
  <c r="BH46" i="2"/>
  <c r="BG46" i="2"/>
  <c r="BH38" i="2"/>
  <c r="BG38" i="2"/>
  <c r="BH30" i="2"/>
  <c r="BG30" i="2"/>
  <c r="BH22" i="2"/>
  <c r="BG22" i="2"/>
  <c r="BH14" i="2"/>
  <c r="BG14" i="2"/>
  <c r="BG8" i="2"/>
  <c r="BH8" i="2"/>
  <c r="BG92" i="2"/>
  <c r="BH92" i="2"/>
  <c r="BG73" i="2"/>
  <c r="BH73" i="2"/>
  <c r="BG89" i="2"/>
  <c r="BH89" i="2"/>
  <c r="BG43" i="2"/>
  <c r="BH43" i="2"/>
  <c r="BG11" i="2"/>
  <c r="BH11" i="2"/>
  <c r="BH54" i="2"/>
  <c r="BG54" i="2"/>
  <c r="BG59" i="2"/>
  <c r="BH59" i="2"/>
  <c r="BH91" i="2"/>
  <c r="BG91" i="2"/>
  <c r="BH74" i="2"/>
  <c r="BG74" i="2"/>
  <c r="BG57" i="2"/>
  <c r="BH57" i="2"/>
  <c r="BG27" i="2"/>
  <c r="BH27" i="2"/>
  <c r="BH86" i="2"/>
  <c r="BG86" i="2"/>
  <c r="BG69" i="2"/>
  <c r="BH69" i="2"/>
  <c r="BG51" i="2"/>
  <c r="BH51" i="2"/>
  <c r="BH62" i="2"/>
  <c r="BG62" i="2"/>
  <c r="BH82" i="2"/>
  <c r="BG82" i="2"/>
  <c r="BG65" i="2"/>
  <c r="BH65" i="2"/>
  <c r="BG47" i="2"/>
  <c r="BH47" i="2"/>
  <c r="BG15" i="2"/>
  <c r="BH15" i="2"/>
  <c r="BH94" i="2"/>
  <c r="BG94" i="2"/>
  <c r="BG80" i="2"/>
  <c r="BH80" i="2"/>
  <c r="BG64" i="2"/>
  <c r="BH64" i="2"/>
  <c r="BG48" i="2"/>
  <c r="BH48" i="2"/>
  <c r="BG32" i="2"/>
  <c r="BH32" i="2"/>
  <c r="BG16" i="2"/>
  <c r="BH16" i="2"/>
  <c r="BG45" i="2"/>
  <c r="BH45" i="2"/>
  <c r="BG37" i="2"/>
  <c r="BH37" i="2"/>
  <c r="BG29" i="2"/>
  <c r="BH29" i="2"/>
  <c r="BG21" i="2"/>
  <c r="BH21" i="2"/>
  <c r="BG13" i="2"/>
  <c r="BH13" i="2"/>
  <c r="BH102" i="2"/>
  <c r="BG102" i="2"/>
  <c r="BH6" i="2"/>
  <c r="BG6" i="2"/>
  <c r="BG55" i="2"/>
  <c r="BH55" i="2"/>
  <c r="BG19" i="2"/>
  <c r="BH19" i="2"/>
  <c r="BG85" i="2"/>
  <c r="BH85" i="2"/>
  <c r="BG67" i="2"/>
  <c r="BH67" i="2"/>
  <c r="BH78" i="2"/>
  <c r="BG78" i="2"/>
  <c r="BG61" i="2"/>
  <c r="BH61" i="2"/>
  <c r="BG81" i="2"/>
  <c r="BH81" i="2"/>
  <c r="BG63" i="2"/>
  <c r="BH63" i="2"/>
  <c r="BG39" i="2"/>
  <c r="BH39" i="2"/>
  <c r="BH99" i="2"/>
  <c r="BG99" i="2"/>
  <c r="BG93" i="2"/>
  <c r="BH93" i="2"/>
  <c r="BG76" i="2"/>
  <c r="BH76" i="2"/>
  <c r="BG60" i="2"/>
  <c r="BH60" i="2"/>
  <c r="BG44" i="2"/>
  <c r="BH44" i="2"/>
  <c r="BG28" i="2"/>
  <c r="BH28" i="2"/>
  <c r="BG12" i="2"/>
  <c r="BH12" i="2"/>
  <c r="BH42" i="2"/>
  <c r="BG42" i="2"/>
  <c r="BH34" i="2"/>
  <c r="BG34" i="2"/>
  <c r="BH26" i="2"/>
  <c r="BG26" i="2"/>
  <c r="BH18" i="2"/>
  <c r="BG18" i="2"/>
  <c r="BH10" i="2"/>
  <c r="BG10" i="2"/>
  <c r="BG101" i="2"/>
  <c r="BH101" i="2"/>
  <c r="BG5" i="2"/>
  <c r="BH5" i="2"/>
  <c r="BG71" i="2"/>
  <c r="BH71" i="2"/>
  <c r="BG83" i="2"/>
  <c r="BH83" i="2"/>
  <c r="BH77" i="2"/>
  <c r="BG77" i="2"/>
  <c r="BG79" i="2"/>
  <c r="BH79" i="2"/>
  <c r="BH50" i="2"/>
  <c r="BG50" i="2"/>
  <c r="BG31" i="2"/>
  <c r="BH31" i="2"/>
  <c r="BH98" i="2"/>
  <c r="BG98" i="2"/>
  <c r="BG88" i="2"/>
  <c r="BH88" i="2"/>
  <c r="BG72" i="2"/>
  <c r="BH72" i="2"/>
  <c r="BG56" i="2"/>
  <c r="BH56" i="2"/>
  <c r="BG40" i="2"/>
  <c r="BH40" i="2"/>
  <c r="BG24" i="2"/>
  <c r="BH24" i="2"/>
  <c r="BG7" i="2"/>
  <c r="BH7" i="2"/>
  <c r="BH41" i="2"/>
  <c r="BG41" i="2"/>
  <c r="BG33" i="2"/>
  <c r="BH33" i="2"/>
  <c r="BH25" i="2"/>
  <c r="BG25" i="2"/>
  <c r="BG17" i="2"/>
  <c r="BH17" i="2"/>
  <c r="BG9" i="2"/>
  <c r="BH9" i="2"/>
  <c r="BG96" i="2"/>
  <c r="BH96" i="2"/>
  <c r="BG4" i="2"/>
  <c r="BH4" i="2"/>
  <c r="AV3" i="2"/>
  <c r="BI3" i="2" s="1"/>
  <c r="BJ3" i="2" s="1"/>
  <c r="Y7" i="2" l="1"/>
  <c r="Y15" i="2"/>
  <c r="Z16" i="2"/>
  <c r="AA17" i="2"/>
  <c r="Y23" i="2"/>
  <c r="Z24" i="2"/>
  <c r="AA25" i="2"/>
  <c r="Y4" i="2"/>
  <c r="AA6" i="2"/>
  <c r="Z13" i="2"/>
  <c r="AA14" i="2"/>
  <c r="Y20" i="2"/>
  <c r="Z21" i="2"/>
  <c r="AA22" i="2"/>
  <c r="Y28" i="2"/>
  <c r="Z29" i="2"/>
  <c r="AA30" i="2"/>
  <c r="Y36" i="2"/>
  <c r="Z37" i="2"/>
  <c r="AA38" i="2"/>
  <c r="Y44" i="2"/>
  <c r="Z45" i="2"/>
  <c r="AA46" i="2"/>
  <c r="Y52" i="2"/>
  <c r="Z53" i="2"/>
  <c r="AA54" i="2"/>
  <c r="Y60" i="2"/>
  <c r="Z61" i="2"/>
  <c r="AA62" i="2"/>
  <c r="Y68" i="2"/>
  <c r="Z69" i="2"/>
  <c r="AA70" i="2"/>
  <c r="Y76" i="2"/>
  <c r="Z77" i="2"/>
  <c r="AA78" i="2"/>
  <c r="Y84" i="2"/>
  <c r="Z85" i="2"/>
  <c r="AA86" i="2"/>
  <c r="Y92" i="2"/>
  <c r="Z93" i="2"/>
  <c r="AA94" i="2"/>
  <c r="Y100" i="2"/>
  <c r="Z101" i="2"/>
  <c r="AA102" i="2"/>
  <c r="Z4" i="2"/>
  <c r="AA13" i="2"/>
  <c r="Y19" i="2"/>
  <c r="Z20" i="2"/>
  <c r="AA21" i="2"/>
  <c r="Y27" i="2"/>
  <c r="Z28" i="2"/>
  <c r="AA29" i="2"/>
  <c r="Y35" i="2"/>
  <c r="Z36" i="2"/>
  <c r="AA37" i="2"/>
  <c r="Y43" i="2"/>
  <c r="Z44" i="2"/>
  <c r="AA45" i="2"/>
  <c r="Y51" i="2"/>
  <c r="Z52" i="2"/>
  <c r="AA53" i="2"/>
  <c r="Y59" i="2"/>
  <c r="Z60" i="2"/>
  <c r="AA61" i="2"/>
  <c r="Y67" i="2"/>
  <c r="Z68" i="2"/>
  <c r="AA69" i="2"/>
  <c r="Y75" i="2"/>
  <c r="Z76" i="2"/>
  <c r="AA77" i="2"/>
  <c r="Y83" i="2"/>
  <c r="Z84" i="2"/>
  <c r="AA85" i="2"/>
  <c r="Y91" i="2"/>
  <c r="Z92" i="2"/>
  <c r="AA93" i="2"/>
  <c r="Y99" i="2"/>
  <c r="Z100" i="2"/>
  <c r="AA101" i="2"/>
  <c r="Y17" i="2"/>
  <c r="Z18" i="2"/>
  <c r="AA19" i="2"/>
  <c r="Y25" i="2"/>
  <c r="Z26" i="2"/>
  <c r="AA27" i="2"/>
  <c r="Y33" i="2"/>
  <c r="Z34" i="2"/>
  <c r="AA35" i="2"/>
  <c r="Y41" i="2"/>
  <c r="Z42" i="2"/>
  <c r="AA43" i="2"/>
  <c r="Y49" i="2"/>
  <c r="Z50" i="2"/>
  <c r="AA51" i="2"/>
  <c r="Y57" i="2"/>
  <c r="Z58" i="2"/>
  <c r="AA59" i="2"/>
  <c r="Y65" i="2"/>
  <c r="Z66" i="2"/>
  <c r="AA67" i="2"/>
  <c r="Y73" i="2"/>
  <c r="Z74" i="2"/>
  <c r="AA75" i="2"/>
  <c r="Y81" i="2"/>
  <c r="Z82" i="2"/>
  <c r="AA83" i="2"/>
  <c r="Y89" i="2"/>
  <c r="Z90" i="2"/>
  <c r="AA91" i="2"/>
  <c r="Y97" i="2"/>
  <c r="Z98" i="2"/>
  <c r="AA99" i="2"/>
  <c r="Y16" i="2"/>
  <c r="Z17" i="2"/>
  <c r="AA18" i="2"/>
  <c r="Y24" i="2"/>
  <c r="Z25" i="2"/>
  <c r="AA26" i="2"/>
  <c r="Y32" i="2"/>
  <c r="Z33" i="2"/>
  <c r="AA34" i="2"/>
  <c r="Y40" i="2"/>
  <c r="Z41" i="2"/>
  <c r="AA42" i="2"/>
  <c r="Y48" i="2"/>
  <c r="Z49" i="2"/>
  <c r="AA50" i="2"/>
  <c r="Y56" i="2"/>
  <c r="Z57" i="2"/>
  <c r="AA58" i="2"/>
  <c r="Y64" i="2"/>
  <c r="Z65" i="2"/>
  <c r="AA66" i="2"/>
  <c r="Z6" i="2"/>
  <c r="Z14" i="2"/>
  <c r="AA20" i="2"/>
  <c r="AA23" i="2"/>
  <c r="Z32" i="2"/>
  <c r="Y39" i="2"/>
  <c r="AA41" i="2"/>
  <c r="Z48" i="2"/>
  <c r="Y55" i="2"/>
  <c r="AA57" i="2"/>
  <c r="Z64" i="2"/>
  <c r="Y71" i="2"/>
  <c r="Z78" i="2"/>
  <c r="Z80" i="2"/>
  <c r="Y82" i="2"/>
  <c r="AA87" i="2"/>
  <c r="AA89" i="2"/>
  <c r="Z91" i="2"/>
  <c r="AA100" i="2"/>
  <c r="Y102" i="2"/>
  <c r="AA4" i="2"/>
  <c r="Y30" i="2"/>
  <c r="AA32" i="2"/>
  <c r="Z39" i="2"/>
  <c r="Y46" i="2"/>
  <c r="AA48" i="2"/>
  <c r="Z55" i="2"/>
  <c r="Y62" i="2"/>
  <c r="AA64" i="2"/>
  <c r="Z71" i="2"/>
  <c r="Z73" i="2"/>
  <c r="AA80" i="2"/>
  <c r="AA82" i="2"/>
  <c r="Y93" i="2"/>
  <c r="Y95" i="2"/>
  <c r="Z102" i="2"/>
  <c r="Z7" i="2"/>
  <c r="Z15" i="2"/>
  <c r="Y18" i="2"/>
  <c r="Y21" i="2"/>
  <c r="AA24" i="2"/>
  <c r="Z27" i="2"/>
  <c r="Z30" i="2"/>
  <c r="Y37" i="2"/>
  <c r="AA39" i="2"/>
  <c r="Z46" i="2"/>
  <c r="Y53" i="2"/>
  <c r="AA55" i="2"/>
  <c r="Z62" i="2"/>
  <c r="Y69" i="2"/>
  <c r="AA71" i="2"/>
  <c r="AA73" i="2"/>
  <c r="Z75" i="2"/>
  <c r="AA84" i="2"/>
  <c r="Y86" i="2"/>
  <c r="Y88" i="2"/>
  <c r="Z95" i="2"/>
  <c r="Z97" i="2"/>
  <c r="AA7" i="2"/>
  <c r="AA15" i="2"/>
  <c r="Z35" i="2"/>
  <c r="Y42" i="2"/>
  <c r="AA44" i="2"/>
  <c r="Z51" i="2"/>
  <c r="Y58" i="2"/>
  <c r="AA60" i="2"/>
  <c r="Z67" i="2"/>
  <c r="Y77" i="2"/>
  <c r="Y79" i="2"/>
  <c r="Z86" i="2"/>
  <c r="Z88" i="2"/>
  <c r="Y90" i="2"/>
  <c r="AA95" i="2"/>
  <c r="AA97" i="2"/>
  <c r="Z99" i="2"/>
  <c r="Y22" i="2"/>
  <c r="Y31" i="2"/>
  <c r="AA33" i="2"/>
  <c r="Z40" i="2"/>
  <c r="Y47" i="2"/>
  <c r="AA49" i="2"/>
  <c r="Z56" i="2"/>
  <c r="Y63" i="2"/>
  <c r="AA65" i="2"/>
  <c r="Y72" i="2"/>
  <c r="Z79" i="2"/>
  <c r="Z81" i="2"/>
  <c r="AA88" i="2"/>
  <c r="AA90" i="2"/>
  <c r="Y101" i="2"/>
  <c r="AA31" i="2"/>
  <c r="Z38" i="2"/>
  <c r="Y45" i="2"/>
  <c r="AA47" i="2"/>
  <c r="Z54" i="2"/>
  <c r="Y61" i="2"/>
  <c r="AA63" i="2"/>
  <c r="Z70" i="2"/>
  <c r="AA72" i="2"/>
  <c r="AA74" i="2"/>
  <c r="Y85" i="2"/>
  <c r="Y87" i="2"/>
  <c r="Z94" i="2"/>
  <c r="Z96" i="2"/>
  <c r="Y98" i="2"/>
  <c r="Z19" i="2"/>
  <c r="Z31" i="2"/>
  <c r="AA40" i="2"/>
  <c r="Z83" i="2"/>
  <c r="Y50" i="2"/>
  <c r="Z59" i="2"/>
  <c r="AA68" i="2"/>
  <c r="AA76" i="2"/>
  <c r="AA98" i="2"/>
  <c r="Y6" i="2"/>
  <c r="Z22" i="2"/>
  <c r="Y70" i="2"/>
  <c r="AA92" i="2"/>
  <c r="Z23" i="2"/>
  <c r="Y34" i="2"/>
  <c r="Z43" i="2"/>
  <c r="AA52" i="2"/>
  <c r="Y78" i="2"/>
  <c r="Y14" i="2"/>
  <c r="Y26" i="2"/>
  <c r="AA36" i="2"/>
  <c r="Y80" i="2"/>
  <c r="Z87" i="2"/>
  <c r="AA81" i="2"/>
  <c r="Y38" i="2"/>
  <c r="Z63" i="2"/>
  <c r="Y13" i="2"/>
  <c r="AA16" i="2"/>
  <c r="Y66" i="2"/>
  <c r="AA28" i="2"/>
  <c r="Y54" i="2"/>
  <c r="Y96" i="2"/>
  <c r="Y29" i="2"/>
  <c r="AA56" i="2"/>
  <c r="AA79" i="2"/>
  <c r="AA96" i="2"/>
  <c r="Z89" i="2"/>
  <c r="Y94" i="2"/>
  <c r="Z72" i="2"/>
  <c r="Z47" i="2"/>
  <c r="Y74" i="2"/>
  <c r="BK4" i="2"/>
  <c r="BK12" i="2"/>
  <c r="BK20" i="2"/>
  <c r="BK28" i="2"/>
  <c r="BK36" i="2"/>
  <c r="BK44" i="2"/>
  <c r="BK52" i="2"/>
  <c r="BK60" i="2"/>
  <c r="BK68" i="2"/>
  <c r="BK76" i="2"/>
  <c r="BK84" i="2"/>
  <c r="BK92" i="2"/>
  <c r="BK100" i="2"/>
  <c r="BK5" i="2"/>
  <c r="BK13" i="2"/>
  <c r="BK21" i="2"/>
  <c r="BK29" i="2"/>
  <c r="BK37" i="2"/>
  <c r="BK45" i="2"/>
  <c r="BK53" i="2"/>
  <c r="BK61" i="2"/>
  <c r="BK69" i="2"/>
  <c r="BK77" i="2"/>
  <c r="BK85" i="2"/>
  <c r="BK93" i="2"/>
  <c r="BK101" i="2"/>
  <c r="BK6" i="2"/>
  <c r="BK14" i="2"/>
  <c r="BK22" i="2"/>
  <c r="BK30" i="2"/>
  <c r="BK38" i="2"/>
  <c r="BK46" i="2"/>
  <c r="BK54" i="2"/>
  <c r="BK62" i="2"/>
  <c r="BK70" i="2"/>
  <c r="BK78" i="2"/>
  <c r="BK86" i="2"/>
  <c r="BK94" i="2"/>
  <c r="BK102" i="2"/>
  <c r="BK7" i="2"/>
  <c r="BK15" i="2"/>
  <c r="BK23" i="2"/>
  <c r="BK31" i="2"/>
  <c r="BK39" i="2"/>
  <c r="BK47" i="2"/>
  <c r="BK55" i="2"/>
  <c r="BK63" i="2"/>
  <c r="BK71" i="2"/>
  <c r="BK79" i="2"/>
  <c r="BK87" i="2"/>
  <c r="BK95" i="2"/>
  <c r="BK3" i="2"/>
  <c r="BK10" i="2"/>
  <c r="BK18" i="2"/>
  <c r="BK26" i="2"/>
  <c r="BK34" i="2"/>
  <c r="BK42" i="2"/>
  <c r="BK50" i="2"/>
  <c r="BK58" i="2"/>
  <c r="BK66" i="2"/>
  <c r="BK74" i="2"/>
  <c r="BK82" i="2"/>
  <c r="BK90" i="2"/>
  <c r="BK98" i="2"/>
  <c r="BK11" i="2"/>
  <c r="BK33" i="2"/>
  <c r="BK56" i="2"/>
  <c r="BK75" i="2"/>
  <c r="BK97" i="2"/>
  <c r="Y3" i="2"/>
  <c r="BK16" i="2"/>
  <c r="BK57" i="2"/>
  <c r="BK99" i="2"/>
  <c r="BK35" i="2"/>
  <c r="BK80" i="2"/>
  <c r="BK17" i="2"/>
  <c r="BK40" i="2"/>
  <c r="BK59" i="2"/>
  <c r="BK81" i="2"/>
  <c r="BK19" i="2"/>
  <c r="BK41" i="2"/>
  <c r="BK64" i="2"/>
  <c r="BK83" i="2"/>
  <c r="BK24" i="2"/>
  <c r="BK43" i="2"/>
  <c r="BK65" i="2"/>
  <c r="BK88" i="2"/>
  <c r="BK25" i="2"/>
  <c r="BK67" i="2"/>
  <c r="BK48" i="2"/>
  <c r="BK89" i="2"/>
  <c r="BK8" i="2"/>
  <c r="BK27" i="2"/>
  <c r="BK49" i="2"/>
  <c r="BK72" i="2"/>
  <c r="BK91" i="2"/>
  <c r="AA3" i="2"/>
  <c r="BK9" i="2"/>
  <c r="BK32" i="2"/>
  <c r="BK51" i="2"/>
  <c r="BK73" i="2"/>
  <c r="Z3" i="2"/>
  <c r="BK96" i="2"/>
  <c r="V68" i="2"/>
  <c r="AJ44" i="2"/>
  <c r="AJ81" i="2"/>
  <c r="AJ96" i="2"/>
  <c r="V32" i="2"/>
  <c r="AJ24" i="2"/>
  <c r="X8" i="2"/>
  <c r="AI92" i="2"/>
  <c r="V65" i="2"/>
  <c r="AI33" i="2"/>
  <c r="X64" i="2"/>
  <c r="AI87" i="2"/>
  <c r="X71" i="2"/>
  <c r="AJ63" i="2"/>
  <c r="V47" i="2"/>
  <c r="AJ23" i="2"/>
  <c r="X7" i="2"/>
  <c r="AJ20" i="2"/>
  <c r="X73" i="2"/>
  <c r="V56" i="2"/>
  <c r="AJ102" i="2"/>
  <c r="AI78" i="2"/>
  <c r="X62" i="2"/>
  <c r="V46" i="2"/>
  <c r="AJ38" i="2"/>
  <c r="V22" i="2"/>
  <c r="AI14" i="2"/>
  <c r="V52" i="2"/>
  <c r="AI89" i="2"/>
  <c r="AJ88" i="2"/>
  <c r="V77" i="2"/>
  <c r="AI69" i="2"/>
  <c r="AI45" i="2"/>
  <c r="X29" i="2"/>
  <c r="AI5" i="2"/>
  <c r="V4" i="2"/>
  <c r="AI99" i="2"/>
  <c r="X67" i="2"/>
  <c r="AJ59" i="2"/>
  <c r="AI35" i="2"/>
  <c r="X98" i="2"/>
  <c r="AJ90" i="2"/>
  <c r="V74" i="2"/>
  <c r="AI50" i="2"/>
  <c r="X34" i="2"/>
  <c r="AI26" i="2"/>
  <c r="V10" i="2"/>
  <c r="AI36" i="2"/>
  <c r="X57" i="2"/>
  <c r="X68" i="2"/>
  <c r="AI44" i="2"/>
  <c r="AI81" i="2"/>
  <c r="X17" i="2"/>
  <c r="V72" i="2"/>
  <c r="AI48" i="2"/>
  <c r="X32" i="2"/>
  <c r="AI24" i="2"/>
  <c r="V28" i="2"/>
  <c r="AJ33" i="2"/>
  <c r="X95" i="2"/>
  <c r="AJ87" i="2"/>
  <c r="V71" i="2"/>
  <c r="AI47" i="2"/>
  <c r="X31" i="2"/>
  <c r="AI23" i="2"/>
  <c r="V7" i="2"/>
  <c r="V100" i="2"/>
  <c r="AI20" i="2"/>
  <c r="AI73" i="2"/>
  <c r="X56" i="2"/>
  <c r="AI102" i="2"/>
  <c r="X86" i="2"/>
  <c r="V70" i="2"/>
  <c r="AJ62" i="2"/>
  <c r="AI38" i="2"/>
  <c r="X6" i="2"/>
  <c r="X52" i="2"/>
  <c r="AJ89" i="2"/>
  <c r="X9" i="2"/>
  <c r="V101" i="2"/>
  <c r="AJ93" i="2"/>
  <c r="AJ69" i="2"/>
  <c r="X53" i="2"/>
  <c r="V37" i="2"/>
  <c r="AI29" i="2"/>
  <c r="V13" i="2"/>
  <c r="AJ5" i="2"/>
  <c r="X91" i="2"/>
  <c r="AJ83" i="2"/>
  <c r="V67" i="2"/>
  <c r="AI59" i="2"/>
  <c r="V43" i="2"/>
  <c r="X27" i="2"/>
  <c r="AJ19" i="2"/>
  <c r="V76" i="2"/>
  <c r="AJ12" i="2"/>
  <c r="V98" i="2"/>
  <c r="AI74" i="2"/>
  <c r="X58" i="2"/>
  <c r="AJ50" i="2"/>
  <c r="V34" i="2"/>
  <c r="AJ10" i="2"/>
  <c r="AJ36" i="2"/>
  <c r="AI57" i="2"/>
  <c r="V41" i="2"/>
  <c r="AJ17" i="2"/>
  <c r="X72" i="2"/>
  <c r="AJ48" i="2"/>
  <c r="V16" i="2"/>
  <c r="AJ8" i="2"/>
  <c r="X65" i="2"/>
  <c r="V80" i="2"/>
  <c r="AI64" i="2"/>
  <c r="V95" i="2"/>
  <c r="AI71" i="2"/>
  <c r="X55" i="2"/>
  <c r="AJ47" i="2"/>
  <c r="V31" i="2"/>
  <c r="AJ7" i="2"/>
  <c r="X100" i="2"/>
  <c r="AJ73" i="2"/>
  <c r="V94" i="2"/>
  <c r="AJ86" i="2"/>
  <c r="AI62" i="2"/>
  <c r="X46" i="2"/>
  <c r="X30" i="2"/>
  <c r="AJ22" i="2"/>
  <c r="V6" i="2"/>
  <c r="V49" i="2"/>
  <c r="AJ9" i="2"/>
  <c r="AI93" i="2"/>
  <c r="X77" i="2"/>
  <c r="V61" i="2"/>
  <c r="AI53" i="2"/>
  <c r="AJ29" i="2"/>
  <c r="X13" i="2"/>
  <c r="X4" i="2"/>
  <c r="V91" i="2"/>
  <c r="AI83" i="2"/>
  <c r="X51" i="2"/>
  <c r="AJ43" i="2"/>
  <c r="V27" i="2"/>
  <c r="AI19" i="2"/>
  <c r="X76" i="2"/>
  <c r="AI12" i="2"/>
  <c r="AI98" i="2"/>
  <c r="X82" i="2"/>
  <c r="AJ74" i="2"/>
  <c r="V58" i="2"/>
  <c r="AJ34" i="2"/>
  <c r="X18" i="2"/>
  <c r="AI10" i="2"/>
  <c r="AJ57" i="2"/>
  <c r="AJ68" i="2"/>
  <c r="AI17" i="2"/>
  <c r="V40" i="2"/>
  <c r="AJ32" i="2"/>
  <c r="X16" i="2"/>
  <c r="AI8" i="2"/>
  <c r="X28" i="2"/>
  <c r="V97" i="2"/>
  <c r="AJ65" i="2"/>
  <c r="X80" i="2"/>
  <c r="AJ64" i="2"/>
  <c r="AI95" i="2"/>
  <c r="V79" i="2"/>
  <c r="AJ71" i="2"/>
  <c r="V55" i="2"/>
  <c r="AJ31" i="2"/>
  <c r="X15" i="2"/>
  <c r="AI7" i="2"/>
  <c r="AJ100" i="2"/>
  <c r="V25" i="2"/>
  <c r="AI56" i="2"/>
  <c r="AI86" i="2"/>
  <c r="X70" i="2"/>
  <c r="V54" i="2"/>
  <c r="AJ46" i="2"/>
  <c r="V30" i="2"/>
  <c r="AI22" i="2"/>
  <c r="AJ52" i="2"/>
  <c r="AI9" i="2"/>
  <c r="X101" i="2"/>
  <c r="V85" i="2"/>
  <c r="AJ77" i="2"/>
  <c r="AJ53" i="2"/>
  <c r="X37" i="2"/>
  <c r="AJ13" i="2"/>
  <c r="V60" i="2"/>
  <c r="AI4" i="2"/>
  <c r="X75" i="2"/>
  <c r="AJ67" i="2"/>
  <c r="V51" i="2"/>
  <c r="AI43" i="2"/>
  <c r="X11" i="2"/>
  <c r="AJ98" i="2"/>
  <c r="V82" i="2"/>
  <c r="AI58" i="2"/>
  <c r="X42" i="2"/>
  <c r="AI34" i="2"/>
  <c r="V18" i="2"/>
  <c r="AI68" i="2"/>
  <c r="X41" i="2"/>
  <c r="V96" i="2"/>
  <c r="AI72" i="2"/>
  <c r="X40" i="2"/>
  <c r="AI32" i="2"/>
  <c r="V92" i="2"/>
  <c r="AJ28" i="2"/>
  <c r="AI65" i="2"/>
  <c r="AI3" i="2"/>
  <c r="AJ95" i="2"/>
  <c r="X79" i="2"/>
  <c r="AI55" i="2"/>
  <c r="X39" i="2"/>
  <c r="AI31" i="2"/>
  <c r="V15" i="2"/>
  <c r="AI100" i="2"/>
  <c r="AJ56" i="2"/>
  <c r="X94" i="2"/>
  <c r="V78" i="2"/>
  <c r="AJ70" i="2"/>
  <c r="AI46" i="2"/>
  <c r="X14" i="2"/>
  <c r="AJ6" i="2"/>
  <c r="X84" i="2"/>
  <c r="AI52" i="2"/>
  <c r="X49" i="2"/>
  <c r="V88" i="2"/>
  <c r="AI101" i="2"/>
  <c r="AI77" i="2"/>
  <c r="X61" i="2"/>
  <c r="V45" i="2"/>
  <c r="AI37" i="2"/>
  <c r="V21" i="2"/>
  <c r="AI13" i="2"/>
  <c r="AJ4" i="2"/>
  <c r="X99" i="2"/>
  <c r="AJ91" i="2"/>
  <c r="V75" i="2"/>
  <c r="AI67" i="2"/>
  <c r="X35" i="2"/>
  <c r="AJ27" i="2"/>
  <c r="V11" i="2"/>
  <c r="AJ76" i="2"/>
  <c r="AI82" i="2"/>
  <c r="X66" i="2"/>
  <c r="AJ58" i="2"/>
  <c r="V42" i="2"/>
  <c r="AJ18" i="2"/>
  <c r="V44" i="2"/>
  <c r="V81" i="2"/>
  <c r="AJ41" i="2"/>
  <c r="X96" i="2"/>
  <c r="AJ72" i="2"/>
  <c r="V24" i="2"/>
  <c r="AJ16" i="2"/>
  <c r="AI28" i="2"/>
  <c r="X97" i="2"/>
  <c r="V33" i="2"/>
  <c r="AI80" i="2"/>
  <c r="AJ79" i="2"/>
  <c r="X63" i="2"/>
  <c r="AJ55" i="2"/>
  <c r="V39" i="2"/>
  <c r="AJ15" i="2"/>
  <c r="V20" i="2"/>
  <c r="X25" i="2"/>
  <c r="V102" i="2"/>
  <c r="AJ94" i="2"/>
  <c r="X78" i="2"/>
  <c r="AI70" i="2"/>
  <c r="X54" i="2"/>
  <c r="V38" i="2"/>
  <c r="AJ30" i="2"/>
  <c r="V14" i="2"/>
  <c r="AI6" i="2"/>
  <c r="V84" i="2"/>
  <c r="V89" i="2"/>
  <c r="AJ49" i="2"/>
  <c r="X88" i="2"/>
  <c r="AJ101" i="2"/>
  <c r="X85" i="2"/>
  <c r="V69" i="2"/>
  <c r="AJ61" i="2"/>
  <c r="AJ37" i="2"/>
  <c r="X21" i="2"/>
  <c r="X60" i="2"/>
  <c r="V99" i="2"/>
  <c r="AI91" i="2"/>
  <c r="X59" i="2"/>
  <c r="AJ51" i="2"/>
  <c r="V35" i="2"/>
  <c r="AI27" i="2"/>
  <c r="AI76" i="2"/>
  <c r="X90" i="2"/>
  <c r="AJ82" i="2"/>
  <c r="V66" i="2"/>
  <c r="AJ42" i="2"/>
  <c r="X26" i="2"/>
  <c r="AI18" i="2"/>
  <c r="V36" i="2"/>
  <c r="AI41" i="2"/>
  <c r="V48" i="2"/>
  <c r="AJ40" i="2"/>
  <c r="X24" i="2"/>
  <c r="AI16" i="2"/>
  <c r="X92" i="2"/>
  <c r="AJ97" i="2"/>
  <c r="AJ80" i="2"/>
  <c r="AJ3" i="2"/>
  <c r="V87" i="2"/>
  <c r="AI79" i="2"/>
  <c r="V63" i="2"/>
  <c r="AJ39" i="2"/>
  <c r="X23" i="2"/>
  <c r="AI15" i="2"/>
  <c r="V73" i="2"/>
  <c r="AJ25" i="2"/>
  <c r="AI94" i="2"/>
  <c r="V62" i="2"/>
  <c r="AJ54" i="2"/>
  <c r="AI30" i="2"/>
  <c r="AJ84" i="2"/>
  <c r="AI49" i="2"/>
  <c r="X93" i="2"/>
  <c r="AI85" i="2"/>
  <c r="AI61" i="2"/>
  <c r="X45" i="2"/>
  <c r="AJ21" i="2"/>
  <c r="V5" i="2"/>
  <c r="AJ60" i="2"/>
  <c r="X83" i="2"/>
  <c r="AJ75" i="2"/>
  <c r="AI51" i="2"/>
  <c r="X19" i="2"/>
  <c r="AJ11" i="2"/>
  <c r="V12" i="2"/>
  <c r="V90" i="2"/>
  <c r="AI66" i="2"/>
  <c r="X50" i="2"/>
  <c r="AI42" i="2"/>
  <c r="V26" i="2"/>
  <c r="X36" i="2"/>
  <c r="V57" i="2"/>
  <c r="X44" i="2"/>
  <c r="X81" i="2"/>
  <c r="V17" i="2"/>
  <c r="AI96" i="2"/>
  <c r="X48" i="2"/>
  <c r="AI40" i="2"/>
  <c r="V8" i="2"/>
  <c r="AJ92" i="2"/>
  <c r="AI97" i="2"/>
  <c r="X33" i="2"/>
  <c r="V64" i="2"/>
  <c r="X3" i="2"/>
  <c r="X87" i="2"/>
  <c r="AI63" i="2"/>
  <c r="X47" i="2"/>
  <c r="AI39" i="2"/>
  <c r="V23" i="2"/>
  <c r="X20" i="2"/>
  <c r="AI25" i="2"/>
  <c r="X102" i="2"/>
  <c r="V86" i="2"/>
  <c r="AJ78" i="2"/>
  <c r="AI54" i="2"/>
  <c r="X38" i="2"/>
  <c r="X22" i="2"/>
  <c r="AJ14" i="2"/>
  <c r="AI84" i="2"/>
  <c r="X89" i="2"/>
  <c r="V9" i="2"/>
  <c r="AI88" i="2"/>
  <c r="V93" i="2"/>
  <c r="AJ85" i="2"/>
  <c r="X69" i="2"/>
  <c r="V53" i="2"/>
  <c r="AJ45" i="2"/>
  <c r="V29" i="2"/>
  <c r="AI21" i="2"/>
  <c r="X5" i="2"/>
  <c r="AI60" i="2"/>
  <c r="AJ99" i="2"/>
  <c r="V83" i="2"/>
  <c r="AI75" i="2"/>
  <c r="V59" i="2"/>
  <c r="X43" i="2"/>
  <c r="AJ35" i="2"/>
  <c r="V19" i="2"/>
  <c r="AI11" i="2"/>
  <c r="X12" i="2"/>
  <c r="AI90" i="2"/>
  <c r="X74" i="2"/>
  <c r="AJ66" i="2"/>
  <c r="V50" i="2"/>
  <c r="AJ26" i="2"/>
  <c r="X10" i="2"/>
  <c r="AE7" i="2"/>
  <c r="AF3" i="2"/>
  <c r="AE5" i="2"/>
  <c r="AE67" i="2"/>
  <c r="AF67" i="2"/>
  <c r="AF45" i="2"/>
  <c r="AE45" i="2"/>
  <c r="AE12" i="2"/>
  <c r="AF12" i="2"/>
  <c r="AF75" i="2"/>
  <c r="AE75" i="2"/>
  <c r="AF25" i="2"/>
  <c r="AE25" i="2"/>
  <c r="AF102" i="2"/>
  <c r="AE102" i="2"/>
  <c r="AE62" i="2"/>
  <c r="AF62" i="2"/>
  <c r="AF14" i="2"/>
  <c r="AE14" i="2"/>
  <c r="AF93" i="2"/>
  <c r="AE93" i="2"/>
  <c r="AE99" i="2"/>
  <c r="AF99" i="2"/>
  <c r="AE40" i="2"/>
  <c r="AF40" i="2"/>
  <c r="AE20" i="2"/>
  <c r="AF20" i="2"/>
  <c r="AF82" i="2"/>
  <c r="AE82" i="2"/>
  <c r="AF71" i="2"/>
  <c r="AE71" i="2"/>
  <c r="AE32" i="2"/>
  <c r="AF32" i="2"/>
  <c r="AE52" i="2"/>
  <c r="AF52" i="2"/>
  <c r="AE88" i="2"/>
  <c r="AF88" i="2"/>
  <c r="AF5" i="2"/>
  <c r="AE28" i="2"/>
  <c r="AF28" i="2"/>
  <c r="AF81" i="2"/>
  <c r="AE81" i="2"/>
  <c r="AF48" i="2"/>
  <c r="AE48" i="2"/>
  <c r="AE59" i="2"/>
  <c r="AF59" i="2"/>
  <c r="AE68" i="2"/>
  <c r="AF68" i="2"/>
  <c r="AF53" i="2"/>
  <c r="AE53" i="2"/>
  <c r="AE76" i="2"/>
  <c r="AF76" i="2"/>
  <c r="AE19" i="2"/>
  <c r="AF19" i="2"/>
  <c r="AE87" i="2"/>
  <c r="AF87" i="2"/>
  <c r="AE6" i="2"/>
  <c r="AF6" i="2"/>
  <c r="AE72" i="2"/>
  <c r="AF72" i="2"/>
  <c r="AE8" i="2"/>
  <c r="AF8" i="2"/>
  <c r="AE98" i="2"/>
  <c r="AF98" i="2"/>
  <c r="AF54" i="2"/>
  <c r="AE54" i="2"/>
  <c r="AE22" i="2"/>
  <c r="AF22" i="2"/>
  <c r="AF70" i="2"/>
  <c r="AE70" i="2"/>
  <c r="AE29" i="2"/>
  <c r="AF29" i="2"/>
  <c r="AE42" i="2"/>
  <c r="AF42" i="2"/>
  <c r="AE91" i="2"/>
  <c r="AF91" i="2"/>
  <c r="AE17" i="2"/>
  <c r="AF17" i="2"/>
  <c r="AF63" i="2"/>
  <c r="AE63" i="2"/>
  <c r="AF33" i="2"/>
  <c r="AE33" i="2"/>
  <c r="AE101" i="2"/>
  <c r="AF101" i="2"/>
  <c r="AE44" i="2"/>
  <c r="AF44" i="2"/>
  <c r="AE61" i="2"/>
  <c r="AF61" i="2"/>
  <c r="AF13" i="2"/>
  <c r="AE13" i="2"/>
  <c r="AE64" i="2"/>
  <c r="AF64" i="2"/>
  <c r="AF51" i="2"/>
  <c r="AE51" i="2"/>
  <c r="AE84" i="2"/>
  <c r="AF84" i="2"/>
  <c r="AF77" i="2"/>
  <c r="AE77" i="2"/>
  <c r="AF66" i="2"/>
  <c r="AE66" i="2"/>
  <c r="AF41" i="2"/>
  <c r="AE41" i="2"/>
  <c r="AE26" i="2"/>
  <c r="AF26" i="2"/>
  <c r="AE24" i="2"/>
  <c r="AF24" i="2"/>
  <c r="AF96" i="2"/>
  <c r="AE96" i="2"/>
  <c r="AE10" i="2"/>
  <c r="AF10" i="2"/>
  <c r="AE78" i="2"/>
  <c r="AF78" i="2"/>
  <c r="AF30" i="2"/>
  <c r="AE30" i="2"/>
  <c r="AE95" i="2"/>
  <c r="AF95" i="2"/>
  <c r="AE31" i="2"/>
  <c r="AF31" i="2"/>
  <c r="AE60" i="2"/>
  <c r="AF60" i="2"/>
  <c r="AF21" i="2"/>
  <c r="AE21" i="2"/>
  <c r="AF80" i="2"/>
  <c r="AE80" i="2"/>
  <c r="AF69" i="2"/>
  <c r="AE69" i="2"/>
  <c r="AE11" i="2"/>
  <c r="AF11" i="2"/>
  <c r="AE97" i="2"/>
  <c r="AF97" i="2"/>
  <c r="AE50" i="2"/>
  <c r="AF50" i="2"/>
  <c r="AF18" i="2"/>
  <c r="AE18" i="2"/>
  <c r="AF94" i="2"/>
  <c r="AE94" i="2"/>
  <c r="AE86" i="2"/>
  <c r="AF86" i="2"/>
  <c r="AE38" i="2"/>
  <c r="AF38" i="2"/>
  <c r="AF23" i="2"/>
  <c r="AE23" i="2"/>
  <c r="AE35" i="2"/>
  <c r="AF35" i="2"/>
  <c r="AE46" i="2"/>
  <c r="AF46" i="2"/>
  <c r="AE58" i="2"/>
  <c r="AF58" i="2"/>
  <c r="AF85" i="2"/>
  <c r="AE85" i="2"/>
  <c r="AE37" i="2"/>
  <c r="AF37" i="2"/>
  <c r="AF15" i="2"/>
  <c r="AE15" i="2"/>
  <c r="AF27" i="2"/>
  <c r="AE27" i="2"/>
  <c r="AF89" i="2"/>
  <c r="AE89" i="2"/>
  <c r="AE49" i="2"/>
  <c r="AF49" i="2"/>
  <c r="AF7" i="2"/>
  <c r="AF73" i="2"/>
  <c r="AE73" i="2"/>
  <c r="AF34" i="2"/>
  <c r="AE34" i="2"/>
  <c r="AE47" i="2"/>
  <c r="AF47" i="2"/>
  <c r="AE43" i="2"/>
  <c r="AF43" i="2"/>
  <c r="AF79" i="2"/>
  <c r="AE79" i="2"/>
  <c r="AF57" i="2"/>
  <c r="AE57" i="2"/>
  <c r="AE74" i="2"/>
  <c r="AF74" i="2"/>
  <c r="AE90" i="2"/>
  <c r="AF90" i="2"/>
  <c r="AF9" i="2"/>
  <c r="AE9" i="2"/>
  <c r="AF56" i="2"/>
  <c r="AE56" i="2"/>
  <c r="AE83" i="2"/>
  <c r="AF83" i="2"/>
  <c r="AF39" i="2"/>
  <c r="AE39" i="2"/>
  <c r="AE55" i="2"/>
  <c r="AF55" i="2"/>
  <c r="AF16" i="2"/>
  <c r="AE16" i="2"/>
  <c r="AE65" i="2"/>
  <c r="AF65" i="2"/>
  <c r="AE92" i="2"/>
  <c r="AF92" i="2"/>
  <c r="AE36" i="2"/>
  <c r="AF36" i="2"/>
  <c r="AF100" i="2"/>
  <c r="AE100" i="2"/>
  <c r="V3" i="2"/>
  <c r="AE4" i="2"/>
  <c r="AC10" i="2" l="1"/>
  <c r="AC8" i="2"/>
  <c r="AG92" i="2"/>
  <c r="AG90" i="2"/>
  <c r="AC18" i="2"/>
  <c r="AG86" i="2"/>
  <c r="AG73" i="2"/>
  <c r="AG27" i="2"/>
  <c r="AG94" i="2"/>
  <c r="AG80" i="2"/>
  <c r="AG96" i="2"/>
  <c r="AG66" i="2"/>
  <c r="AG64" i="2"/>
  <c r="AG28" i="2"/>
  <c r="AG82" i="2"/>
  <c r="AG40" i="2"/>
  <c r="AG93" i="2"/>
  <c r="AG25" i="2"/>
  <c r="AC3" i="2"/>
  <c r="AG9" i="2"/>
  <c r="AG24" i="2"/>
  <c r="AG42" i="2"/>
  <c r="AG79" i="2"/>
  <c r="AG6" i="2"/>
  <c r="AG49" i="2"/>
  <c r="AG35" i="2"/>
  <c r="AG11" i="2"/>
  <c r="AG78" i="2"/>
  <c r="AG84" i="2"/>
  <c r="AG98" i="2"/>
  <c r="AG68" i="2"/>
  <c r="AG62" i="2"/>
  <c r="AG31" i="2"/>
  <c r="AG47" i="2"/>
  <c r="AG83" i="2"/>
  <c r="AG19" i="2"/>
  <c r="AG39" i="2"/>
  <c r="AC63" i="2"/>
  <c r="AC80" i="2"/>
  <c r="AC85" i="2"/>
  <c r="AC30" i="2"/>
  <c r="AG7" i="2"/>
  <c r="AG30" i="2"/>
  <c r="AG77" i="2"/>
  <c r="AG33" i="2"/>
  <c r="AG54" i="2"/>
  <c r="AG53" i="2"/>
  <c r="AG14" i="2"/>
  <c r="AC21" i="2"/>
  <c r="AC99" i="2"/>
  <c r="AG10" i="2"/>
  <c r="AG17" i="2"/>
  <c r="AG8" i="2"/>
  <c r="AG59" i="2"/>
  <c r="AC89" i="2"/>
  <c r="AC43" i="2"/>
  <c r="AC93" i="2"/>
  <c r="AC6" i="2"/>
  <c r="AC66" i="2"/>
  <c r="AC20" i="2"/>
  <c r="AC90" i="2"/>
  <c r="AG65" i="2"/>
  <c r="AG74" i="2"/>
  <c r="AC91" i="2"/>
  <c r="AC73" i="2"/>
  <c r="AC19" i="2"/>
  <c r="AG99" i="2"/>
  <c r="AC64" i="2"/>
  <c r="AC39" i="2"/>
  <c r="AC79" i="2"/>
  <c r="AC13" i="2"/>
  <c r="AC100" i="2"/>
  <c r="AC4" i="2"/>
  <c r="AC94" i="2"/>
  <c r="AC46" i="2"/>
  <c r="AG46" i="2"/>
  <c r="AG97" i="2"/>
  <c r="AG52" i="2"/>
  <c r="AG43" i="2"/>
  <c r="AC23" i="2"/>
  <c r="AC86" i="2"/>
  <c r="AC75" i="2"/>
  <c r="AC95" i="2"/>
  <c r="AC9" i="2"/>
  <c r="AC82" i="2"/>
  <c r="AC36" i="2"/>
  <c r="AC14" i="2"/>
  <c r="AC42" i="2"/>
  <c r="AC54" i="2"/>
  <c r="AG63" i="2"/>
  <c r="AG32" i="2"/>
  <c r="AC71" i="2"/>
  <c r="AC101" i="2"/>
  <c r="AC61" i="2"/>
  <c r="AC35" i="2"/>
  <c r="AC92" i="2"/>
  <c r="AC32" i="2"/>
  <c r="AC76" i="2"/>
  <c r="AC38" i="2"/>
  <c r="AG100" i="2"/>
  <c r="AG56" i="2"/>
  <c r="AG34" i="2"/>
  <c r="AC15" i="2"/>
  <c r="AC77" i="2"/>
  <c r="AC69" i="2"/>
  <c r="AC59" i="2"/>
  <c r="AC74" i="2"/>
  <c r="AC28" i="2"/>
  <c r="AC34" i="2"/>
  <c r="AG89" i="2"/>
  <c r="AG23" i="2"/>
  <c r="AG69" i="2"/>
  <c r="AG51" i="2"/>
  <c r="AG71" i="2"/>
  <c r="AG102" i="2"/>
  <c r="AC70" i="2"/>
  <c r="AC96" i="2"/>
  <c r="AC33" i="2"/>
  <c r="AC24" i="2"/>
  <c r="AC29" i="2"/>
  <c r="AC60" i="2"/>
  <c r="AC81" i="2"/>
  <c r="AG36" i="2"/>
  <c r="AC11" i="2"/>
  <c r="AC87" i="2"/>
  <c r="AC62" i="2"/>
  <c r="AC16" i="2"/>
  <c r="AC56" i="2"/>
  <c r="AC50" i="2"/>
  <c r="AC22" i="2"/>
  <c r="AG38" i="2"/>
  <c r="AG91" i="2"/>
  <c r="AG72" i="2"/>
  <c r="AG48" i="2"/>
  <c r="AC67" i="2"/>
  <c r="AC57" i="2"/>
  <c r="AC37" i="2"/>
  <c r="AC83" i="2"/>
  <c r="AC58" i="2"/>
  <c r="AC12" i="2"/>
  <c r="AC52" i="2"/>
  <c r="AG15" i="2"/>
  <c r="AG21" i="2"/>
  <c r="AG13" i="2"/>
  <c r="AG81" i="2"/>
  <c r="AG20" i="2"/>
  <c r="AG75" i="2"/>
  <c r="AC25" i="2"/>
  <c r="AC41" i="2"/>
  <c r="AC5" i="2"/>
  <c r="AC26" i="2"/>
  <c r="AC48" i="2"/>
  <c r="AC97" i="2"/>
  <c r="AC49" i="2"/>
  <c r="AC65" i="2"/>
  <c r="AC17" i="2"/>
  <c r="AC55" i="2"/>
  <c r="AC44" i="2"/>
  <c r="AC102" i="2"/>
  <c r="AC40" i="2"/>
  <c r="AC98" i="2"/>
  <c r="AC72" i="2"/>
  <c r="AG37" i="2"/>
  <c r="AG60" i="2"/>
  <c r="AG26" i="2"/>
  <c r="AG61" i="2"/>
  <c r="AG29" i="2"/>
  <c r="AG87" i="2"/>
  <c r="AG12" i="2"/>
  <c r="AG16" i="2"/>
  <c r="AG57" i="2"/>
  <c r="AC84" i="2"/>
  <c r="AG85" i="2"/>
  <c r="AG18" i="2"/>
  <c r="AG41" i="2"/>
  <c r="AG44" i="2"/>
  <c r="AG70" i="2"/>
  <c r="AG5" i="2"/>
  <c r="AG45" i="2"/>
  <c r="AC7" i="2"/>
  <c r="AC53" i="2"/>
  <c r="AC45" i="2"/>
  <c r="AC51" i="2"/>
  <c r="AC78" i="2"/>
  <c r="AG55" i="2"/>
  <c r="AC27" i="2"/>
  <c r="AC47" i="2"/>
  <c r="AC31" i="2"/>
  <c r="AC88" i="2"/>
  <c r="AC68" i="2"/>
  <c r="AG58" i="2"/>
  <c r="AG50" i="2"/>
  <c r="AG95" i="2"/>
  <c r="AG101" i="2"/>
  <c r="AG22" i="2"/>
  <c r="AG76" i="2"/>
  <c r="AG88" i="2"/>
  <c r="AG67" i="2"/>
  <c r="AK91" i="2"/>
  <c r="AM91" i="2" s="1"/>
  <c r="AK50" i="2"/>
  <c r="AK92" i="2"/>
  <c r="AM92" i="2" s="1"/>
  <c r="AK73" i="2"/>
  <c r="AK25" i="2"/>
  <c r="AM25" i="2" s="1"/>
  <c r="AK9" i="2"/>
  <c r="AK84" i="2"/>
  <c r="AM84" i="2" s="1"/>
  <c r="AK68" i="2"/>
  <c r="AM68" i="2" s="1"/>
  <c r="AK52" i="2"/>
  <c r="AM52" i="2" s="1"/>
  <c r="AK36" i="2"/>
  <c r="AK20" i="2"/>
  <c r="AM20" i="2" s="1"/>
  <c r="AK4" i="2"/>
  <c r="AK55" i="2"/>
  <c r="AM55" i="2" s="1"/>
  <c r="AK98" i="2"/>
  <c r="AM98" i="2" s="1"/>
  <c r="AK66" i="2"/>
  <c r="AM66" i="2" s="1"/>
  <c r="AK18" i="2"/>
  <c r="AK75" i="2"/>
  <c r="AM75" i="2" s="1"/>
  <c r="AK11" i="2"/>
  <c r="AM11" i="2" s="1"/>
  <c r="AK57" i="2"/>
  <c r="AM57" i="2" s="1"/>
  <c r="AK47" i="2"/>
  <c r="AM47" i="2" s="1"/>
  <c r="AK78" i="2"/>
  <c r="AM78" i="2" s="1"/>
  <c r="AK39" i="2"/>
  <c r="AM39" i="2" s="1"/>
  <c r="AK90" i="2"/>
  <c r="AM90" i="2" s="1"/>
  <c r="AK74" i="2"/>
  <c r="AM74" i="2" s="1"/>
  <c r="AK58" i="2"/>
  <c r="AM58" i="2" s="1"/>
  <c r="AK42" i="2"/>
  <c r="AK26" i="2"/>
  <c r="AM26" i="2" s="1"/>
  <c r="AK10" i="2"/>
  <c r="AK87" i="2"/>
  <c r="AM87" i="2" s="1"/>
  <c r="AK59" i="2"/>
  <c r="AK27" i="2"/>
  <c r="AM27" i="2" s="1"/>
  <c r="AK97" i="2"/>
  <c r="AM97" i="2" s="1"/>
  <c r="AK81" i="2"/>
  <c r="AM81" i="2" s="1"/>
  <c r="AK65" i="2"/>
  <c r="AK49" i="2"/>
  <c r="AM49" i="2" s="1"/>
  <c r="AK33" i="2"/>
  <c r="AK17" i="2"/>
  <c r="AM17" i="2" s="1"/>
  <c r="AK100" i="2"/>
  <c r="AK76" i="2"/>
  <c r="AM76" i="2" s="1"/>
  <c r="AK60" i="2"/>
  <c r="AK44" i="2"/>
  <c r="AK28" i="2"/>
  <c r="AK12" i="2"/>
  <c r="AM12" i="2" s="1"/>
  <c r="AK23" i="2"/>
  <c r="AM23" i="2" s="1"/>
  <c r="AK82" i="2"/>
  <c r="AM82" i="2" s="1"/>
  <c r="AK34" i="2"/>
  <c r="AK43" i="2"/>
  <c r="AM43" i="2" s="1"/>
  <c r="AK89" i="2"/>
  <c r="AK41" i="2"/>
  <c r="AK83" i="2"/>
  <c r="AK15" i="2"/>
  <c r="AM15" i="2" s="1"/>
  <c r="AK94" i="2"/>
  <c r="AM94" i="2" s="1"/>
  <c r="AK62" i="2"/>
  <c r="AM62" i="2" s="1"/>
  <c r="AK46" i="2"/>
  <c r="AK30" i="2"/>
  <c r="AM30" i="2" s="1"/>
  <c r="AK14" i="2"/>
  <c r="AK95" i="2"/>
  <c r="AM95" i="2" s="1"/>
  <c r="AK67" i="2"/>
  <c r="AK35" i="2"/>
  <c r="AM35" i="2" s="1"/>
  <c r="AK101" i="2"/>
  <c r="AM101" i="2" s="1"/>
  <c r="AK85" i="2"/>
  <c r="AM85" i="2" s="1"/>
  <c r="AK69" i="2"/>
  <c r="AM69" i="2" s="1"/>
  <c r="AK53" i="2"/>
  <c r="AM53" i="2" s="1"/>
  <c r="AK37" i="2"/>
  <c r="AK21" i="2"/>
  <c r="AK5" i="2"/>
  <c r="AK80" i="2"/>
  <c r="AM80" i="2" s="1"/>
  <c r="AK64" i="2"/>
  <c r="AK48" i="2"/>
  <c r="AM48" i="2" s="1"/>
  <c r="AK32" i="2"/>
  <c r="AK16" i="2"/>
  <c r="AM16" i="2" s="1"/>
  <c r="AK96" i="2"/>
  <c r="AK71" i="2"/>
  <c r="AM71" i="2" s="1"/>
  <c r="AK7" i="2"/>
  <c r="AK99" i="2"/>
  <c r="AM99" i="2" s="1"/>
  <c r="AK63" i="2"/>
  <c r="AK31" i="2"/>
  <c r="AK102" i="2"/>
  <c r="AM102" i="2" s="1"/>
  <c r="AK86" i="2"/>
  <c r="AM86" i="2" s="1"/>
  <c r="AK70" i="2"/>
  <c r="AM70" i="2" s="1"/>
  <c r="AK54" i="2"/>
  <c r="AM54" i="2" s="1"/>
  <c r="AK38" i="2"/>
  <c r="AK22" i="2"/>
  <c r="AK6" i="2"/>
  <c r="AK79" i="2"/>
  <c r="AM79" i="2" s="1"/>
  <c r="AK51" i="2"/>
  <c r="AM51" i="2" s="1"/>
  <c r="AK19" i="2"/>
  <c r="AK93" i="2"/>
  <c r="AM93" i="2" s="1"/>
  <c r="AK77" i="2"/>
  <c r="AM77" i="2" s="1"/>
  <c r="AK61" i="2"/>
  <c r="AM61" i="2" s="1"/>
  <c r="AK45" i="2"/>
  <c r="AM45" i="2" s="1"/>
  <c r="AK29" i="2"/>
  <c r="AK13" i="2"/>
  <c r="AM13" i="2" s="1"/>
  <c r="AK88" i="2"/>
  <c r="AK72" i="2"/>
  <c r="AM72" i="2" s="1"/>
  <c r="AK56" i="2"/>
  <c r="AM56" i="2" s="1"/>
  <c r="AK40" i="2"/>
  <c r="AM40" i="2" s="1"/>
  <c r="AK24" i="2"/>
  <c r="AK8" i="2"/>
  <c r="AM8" i="2" s="1"/>
  <c r="AE3" i="2"/>
  <c r="AF4" i="2"/>
  <c r="AG4" i="2" s="1"/>
  <c r="AQ3" i="2" l="1"/>
  <c r="AM63" i="2"/>
  <c r="AM32" i="2"/>
  <c r="AM14" i="2"/>
  <c r="AM83" i="2"/>
  <c r="AM34" i="2"/>
  <c r="AM28" i="2"/>
  <c r="AM60" i="2"/>
  <c r="AM100" i="2"/>
  <c r="AM33" i="2"/>
  <c r="AM65" i="2"/>
  <c r="AM59" i="2"/>
  <c r="AM10" i="2"/>
  <c r="AM42" i="2"/>
  <c r="AM18" i="2"/>
  <c r="AM4" i="2"/>
  <c r="AM36" i="2"/>
  <c r="AM9" i="2"/>
  <c r="AM73" i="2"/>
  <c r="AM50" i="2"/>
  <c r="AM88" i="2"/>
  <c r="AM6" i="2"/>
  <c r="AM96" i="2"/>
  <c r="AM64" i="2"/>
  <c r="AM37" i="2"/>
  <c r="AM67" i="2"/>
  <c r="AM46" i="2"/>
  <c r="AM89" i="2"/>
  <c r="AM19" i="2"/>
  <c r="AM31" i="2"/>
  <c r="AM44" i="2"/>
  <c r="AM24" i="2"/>
  <c r="AM29" i="2"/>
  <c r="AM38" i="2"/>
  <c r="AM7" i="2"/>
  <c r="AM5" i="2"/>
  <c r="AM22" i="2"/>
  <c r="AM21" i="2"/>
  <c r="AM41" i="2"/>
  <c r="AG3" i="2"/>
  <c r="BH3" i="2" l="1"/>
  <c r="AK3" i="2" l="1"/>
  <c r="AM3" i="2" l="1"/>
  <c r="AR3" i="2" s="1"/>
  <c r="AT3" i="2" s="1"/>
</calcChain>
</file>

<file path=xl/sharedStrings.xml><?xml version="1.0" encoding="utf-8"?>
<sst xmlns="http://schemas.openxmlformats.org/spreadsheetml/2006/main" count="3857" uniqueCount="231">
  <si>
    <t>Dropdown data</t>
  </si>
  <si>
    <t>Yes</t>
  </si>
  <si>
    <t>Land use / vegetation type</t>
  </si>
  <si>
    <t>No</t>
  </si>
  <si>
    <t>Flooded agricultural land, managed wet meadow or pasture </t>
  </si>
  <si>
    <t>Mangroves</t>
  </si>
  <si>
    <t>Data calculated from AGB in inputs tab</t>
  </si>
  <si>
    <t>Ponds and other constructed water bodies</t>
  </si>
  <si>
    <t>Saltmarsh</t>
  </si>
  <si>
    <t>Seagrass</t>
  </si>
  <si>
    <t>Permanence period</t>
  </si>
  <si>
    <t>25 year permanence period</t>
  </si>
  <si>
    <t>100 year permanence period</t>
  </si>
  <si>
    <t xml:space="preserve">CEA 1 </t>
  </si>
  <si>
    <t>CEA 2</t>
  </si>
  <si>
    <t>CEA 3</t>
  </si>
  <si>
    <t>Tidally restricted fresh and brackish wetlands</t>
  </si>
  <si>
    <t>CEA 4</t>
  </si>
  <si>
    <t>CEA 5</t>
  </si>
  <si>
    <t>CEA 6</t>
  </si>
  <si>
    <t>CEA 7</t>
  </si>
  <si>
    <t>CEA 8</t>
  </si>
  <si>
    <t>CEA 9</t>
  </si>
  <si>
    <t>CEA 10</t>
  </si>
  <si>
    <t>CEA 11</t>
  </si>
  <si>
    <t>CEA 12</t>
  </si>
  <si>
    <t>CEA 13</t>
  </si>
  <si>
    <t>CEA 14</t>
  </si>
  <si>
    <t>CEA 15</t>
  </si>
  <si>
    <t>CEA 16</t>
  </si>
  <si>
    <t>CEA 17</t>
  </si>
  <si>
    <t>CEA 18</t>
  </si>
  <si>
    <t>CEA 19</t>
  </si>
  <si>
    <t>CEA 20</t>
  </si>
  <si>
    <t>CEA 21</t>
  </si>
  <si>
    <t>CEA 22</t>
  </si>
  <si>
    <t>CEA 23</t>
  </si>
  <si>
    <t>CEA 24</t>
  </si>
  <si>
    <t>CEA 25</t>
  </si>
  <si>
    <t>CEA 26</t>
  </si>
  <si>
    <t>CEA 27</t>
  </si>
  <si>
    <t>CEA 28</t>
  </si>
  <si>
    <t>CEA 29</t>
  </si>
  <si>
    <t>CEA 30</t>
  </si>
  <si>
    <t>CEA 31</t>
  </si>
  <si>
    <t>CEA 32</t>
  </si>
  <si>
    <t>CEA 33</t>
  </si>
  <si>
    <t>CEA 34</t>
  </si>
  <si>
    <t>CEA 35</t>
  </si>
  <si>
    <t>CEA 36</t>
  </si>
  <si>
    <t>CEA 37</t>
  </si>
  <si>
    <t>CEA 38</t>
  </si>
  <si>
    <t>CEA 39</t>
  </si>
  <si>
    <t>CEA 40</t>
  </si>
  <si>
    <t>CEA 41</t>
  </si>
  <si>
    <t>CEA 42</t>
  </si>
  <si>
    <t>CEA 43</t>
  </si>
  <si>
    <t>CEA 44</t>
  </si>
  <si>
    <t>CEA 45</t>
  </si>
  <si>
    <t>CEA 46</t>
  </si>
  <si>
    <t>CEA 47</t>
  </si>
  <si>
    <t>CEA 48</t>
  </si>
  <si>
    <t>CEA 49</t>
  </si>
  <si>
    <t>CEA 50</t>
  </si>
  <si>
    <t>CEA 51</t>
  </si>
  <si>
    <t>CEA 52</t>
  </si>
  <si>
    <t>CEA 53</t>
  </si>
  <si>
    <t>CEA 54</t>
  </si>
  <si>
    <t>CEA 55</t>
  </si>
  <si>
    <t>CEA 56</t>
  </si>
  <si>
    <t>CEA 57</t>
  </si>
  <si>
    <t>CEA 58</t>
  </si>
  <si>
    <t>CEA 59</t>
  </si>
  <si>
    <t>CEA 60</t>
  </si>
  <si>
    <t>CEA 61</t>
  </si>
  <si>
    <t>CEA 62</t>
  </si>
  <si>
    <t>CEA 63</t>
  </si>
  <si>
    <t>CEA 64</t>
  </si>
  <si>
    <t>CEA 65</t>
  </si>
  <si>
    <t>CEA 66</t>
  </si>
  <si>
    <t>CEA 67</t>
  </si>
  <si>
    <t>CEA 68</t>
  </si>
  <si>
    <t>CEA 69</t>
  </si>
  <si>
    <t>CEA 70</t>
  </si>
  <si>
    <t>CEA 71</t>
  </si>
  <si>
    <t>CEA 72</t>
  </si>
  <si>
    <t>CEA 73</t>
  </si>
  <si>
    <t>CEA 74</t>
  </si>
  <si>
    <t>CEA 75</t>
  </si>
  <si>
    <t>CEA 76</t>
  </si>
  <si>
    <t>CEA 77</t>
  </si>
  <si>
    <t>CEA 78</t>
  </si>
  <si>
    <t>CEA 79</t>
  </si>
  <si>
    <t>CEA 80</t>
  </si>
  <si>
    <t>CEA 81</t>
  </si>
  <si>
    <t>CEA 82</t>
  </si>
  <si>
    <t>CEA 83</t>
  </si>
  <si>
    <t>CEA 84</t>
  </si>
  <si>
    <t>CEA 85</t>
  </si>
  <si>
    <t>CEA 86</t>
  </si>
  <si>
    <t>CEA 87</t>
  </si>
  <si>
    <t>CEA 88</t>
  </si>
  <si>
    <t>CEA 89</t>
  </si>
  <si>
    <t>CEA 90</t>
  </si>
  <si>
    <t>CEA 91</t>
  </si>
  <si>
    <t>CEA 92</t>
  </si>
  <si>
    <t>CEA 93</t>
  </si>
  <si>
    <t>CEA 94</t>
  </si>
  <si>
    <t>CEA 95</t>
  </si>
  <si>
    <t>CEA 96</t>
  </si>
  <si>
    <t>CEA 97</t>
  </si>
  <si>
    <t>CEA 98</t>
  </si>
  <si>
    <t>CEA 99</t>
  </si>
  <si>
    <t>CEA 100</t>
  </si>
  <si>
    <t>Reporting period duration (years)</t>
  </si>
  <si>
    <t>Level of mean tide (m)</t>
  </si>
  <si>
    <t>CEA number</t>
  </si>
  <si>
    <t>Land type for CEA:  current reporting period end</t>
  </si>
  <si>
    <t>CEA vegetation transition die off since last reporting period</t>
  </si>
  <si>
    <t>Biomass multiplier</t>
  </si>
  <si>
    <t xml:space="preserve">Soil C multiplier </t>
  </si>
  <si>
    <t xml:space="preserve">CEA baseline land type </t>
  </si>
  <si>
    <t>Highest astronomical tide (HAT) (m)</t>
  </si>
  <si>
    <t>Standard tidal position index (STPI)</t>
  </si>
  <si>
    <t>NA</t>
  </si>
  <si>
    <t>Reporting period end date (day/month/year)</t>
  </si>
  <si>
    <t>Reporting period start date (day/month/year)</t>
  </si>
  <si>
    <t>Supratidal forest</t>
  </si>
  <si>
    <t>Fuel combusted</t>
  </si>
  <si>
    <t>Emission factor (kg CO2‑e/GJ)</t>
  </si>
  <si>
    <t>Energy content factor (GJ/kL unless otherwise indicated)</t>
  </si>
  <si>
    <t>Enter the tidal range (m) - Difference in height between maximum high and minimum low tides</t>
  </si>
  <si>
    <t>Elevation of CEA (m AHD)</t>
  </si>
  <si>
    <t>Fuel emissions (CO2e)</t>
  </si>
  <si>
    <t>Fuel type</t>
  </si>
  <si>
    <t>Baseline avoided emissions included in reporting period</t>
  </si>
  <si>
    <t>Apply project area discount?</t>
  </si>
  <si>
    <t>Abatement discounts</t>
  </si>
  <si>
    <t xml:space="preserve">25 year </t>
  </si>
  <si>
    <t xml:space="preserve">100 year </t>
  </si>
  <si>
    <t>% discount</t>
  </si>
  <si>
    <t>Enter all data for project</t>
  </si>
  <si>
    <t>100 year + project area discount</t>
  </si>
  <si>
    <t>25 year + project area discount</t>
  </si>
  <si>
    <t>Sparsely vegetated saltmarsh (saltflats)</t>
  </si>
  <si>
    <t>New CEA or first reporting period?</t>
  </si>
  <si>
    <t>Tropical monsoon</t>
  </si>
  <si>
    <t>Tropical humid</t>
  </si>
  <si>
    <t>Arid/Semi arid</t>
  </si>
  <si>
    <t>Temperate</t>
  </si>
  <si>
    <t>Subtropical</t>
  </si>
  <si>
    <t>Land type for CEA: last reporting period end</t>
  </si>
  <si>
    <t>Gasoline pre-2004</t>
  </si>
  <si>
    <t xml:space="preserve">Gasoline post-2004 </t>
  </si>
  <si>
    <t xml:space="preserve">Diesel pre-2004 </t>
  </si>
  <si>
    <t>Diesel post-2004</t>
  </si>
  <si>
    <t>Data taken from National Greenhouse and Energy Reporting (Measurement) Determination 2008 Schedule 1 Part 4 Fuel use for transport</t>
  </si>
  <si>
    <t xml:space="preserve">Baseline CO2 emissions (t CO2e ha-1) </t>
  </si>
  <si>
    <t xml:space="preserve">Baseline CH4 emissions (t CO2e ha-1) </t>
  </si>
  <si>
    <t xml:space="preserve">Baseline N2O emissions (t CO2e ha-1) </t>
  </si>
  <si>
    <t xml:space="preserve">Baseline total GHG emissions (t CO2e ha-1) </t>
  </si>
  <si>
    <t>Baseline soil removals (t CO2e ha-1)</t>
  </si>
  <si>
    <t>Soil C losses (t CO2e ha-1)</t>
  </si>
  <si>
    <t>Vegetation transition emissions (t CO2e ha-1)</t>
  </si>
  <si>
    <t xml:space="preserve">Blue C AGB (t CO2e ha-1) </t>
  </si>
  <si>
    <t xml:space="preserve">Blue C BGB (t CO2e ha-1) </t>
  </si>
  <si>
    <t>t CO2e per kL</t>
  </si>
  <si>
    <t>ETR emissions from baseline vegetation (40% AGB for 1 year) (t CO2e ha-1)</t>
  </si>
  <si>
    <t>ETR emissions from blue C wetlands (40% AGB for 1 year) (t CO2e ha-1)</t>
  </si>
  <si>
    <t>AGB (t CO2e ha-1)</t>
  </si>
  <si>
    <t>BGB (t CO2e ha-1)</t>
  </si>
  <si>
    <t>Gasoline (pre-2004 vehicles)</t>
  </si>
  <si>
    <t>Gasoline (post-2004 vehicles)</t>
  </si>
  <si>
    <t>Diesel (pre-2004 vehicles)</t>
  </si>
  <si>
    <t>Diesel (post-2004 vehicles)</t>
  </si>
  <si>
    <t xml:space="preserve">Tidal introduction in CEA? </t>
  </si>
  <si>
    <t>Other use land</t>
  </si>
  <si>
    <t>Grazing land</t>
  </si>
  <si>
    <t>Cropping land</t>
  </si>
  <si>
    <t>BlueCAM outputs for each CEA - do not enter data or change the formulas in these columns</t>
  </si>
  <si>
    <t>Enter carry over net abatement from previous reporting period</t>
  </si>
  <si>
    <t>Columns will be hidden from user</t>
  </si>
  <si>
    <t>Greenhouse gases</t>
  </si>
  <si>
    <t xml:space="preserve">Vegetation </t>
  </si>
  <si>
    <t>Soils</t>
  </si>
  <si>
    <t xml:space="preserve">Soil C stocks (t CO2e ha-1) </t>
  </si>
  <si>
    <t>Blue C Soil C accumulation rate  (t CO2e ha-1 y-1)</t>
  </si>
  <si>
    <t>Description</t>
  </si>
  <si>
    <t>Date</t>
  </si>
  <si>
    <t>Version</t>
  </si>
  <si>
    <t>Version history</t>
  </si>
  <si>
    <t>Blue Carbon Accounting Model</t>
  </si>
  <si>
    <r>
      <t>Select project permanence period (determines B</t>
    </r>
    <r>
      <rPr>
        <b/>
        <i/>
        <vertAlign val="subscript"/>
        <sz val="11"/>
        <color theme="0"/>
        <rFont val="Calibri"/>
        <family val="2"/>
        <scheme val="minor"/>
      </rPr>
      <t>seq</t>
    </r>
    <r>
      <rPr>
        <b/>
        <sz val="11"/>
        <color theme="0"/>
        <rFont val="Calibri"/>
        <family val="2"/>
        <scheme val="minor"/>
      </rPr>
      <t xml:space="preserve">) </t>
    </r>
  </si>
  <si>
    <r>
      <t>Fuel consumed during reporting period (Q</t>
    </r>
    <r>
      <rPr>
        <i/>
        <vertAlign val="subscript"/>
        <sz val="11"/>
        <color theme="0"/>
        <rFont val="Calibri"/>
        <family val="2"/>
        <scheme val="minor"/>
      </rPr>
      <t>f</t>
    </r>
    <r>
      <rPr>
        <b/>
        <sz val="11"/>
        <color theme="0"/>
        <rFont val="Calibri"/>
        <family val="2"/>
        <scheme val="minor"/>
      </rPr>
      <t xml:space="preserve">) (kL) </t>
    </r>
  </si>
  <si>
    <r>
      <t>CEA area (ACEA</t>
    </r>
    <r>
      <rPr>
        <b/>
        <i/>
        <vertAlign val="subscript"/>
        <sz val="11"/>
        <color theme="0"/>
        <rFont val="Calibri"/>
        <family val="2"/>
        <scheme val="minor"/>
      </rPr>
      <t>i</t>
    </r>
    <r>
      <rPr>
        <b/>
        <sz val="11"/>
        <color theme="0"/>
        <rFont val="Calibri"/>
        <family val="2"/>
        <scheme val="minor"/>
      </rPr>
      <t>) (ha)</t>
    </r>
  </si>
  <si>
    <r>
      <t>Baseline avoided emissions of CO</t>
    </r>
    <r>
      <rPr>
        <b/>
        <vertAlign val="subscript"/>
        <sz val="11"/>
        <color theme="0"/>
        <rFont val="Calibri"/>
        <family val="2"/>
        <scheme val="minor"/>
      </rPr>
      <t>2</t>
    </r>
    <r>
      <rPr>
        <b/>
        <sz val="11"/>
        <color theme="0"/>
        <rFont val="Calibri"/>
        <family val="2"/>
        <scheme val="minor"/>
      </rPr>
      <t xml:space="preserve"> (E</t>
    </r>
    <r>
      <rPr>
        <b/>
        <vertAlign val="subscript"/>
        <sz val="11"/>
        <color theme="0"/>
        <rFont val="Calibri"/>
        <family val="2"/>
        <scheme val="minor"/>
      </rPr>
      <t>B,CO2</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 xml:space="preserve">) </t>
    </r>
  </si>
  <si>
    <r>
      <t>Baseline avoided emissions of CH</t>
    </r>
    <r>
      <rPr>
        <b/>
        <vertAlign val="subscript"/>
        <sz val="11"/>
        <color theme="0"/>
        <rFont val="Calibri"/>
        <family val="2"/>
        <scheme val="minor"/>
      </rPr>
      <t>4</t>
    </r>
    <r>
      <rPr>
        <b/>
        <sz val="11"/>
        <color theme="0"/>
        <rFont val="Calibri"/>
        <family val="2"/>
        <scheme val="minor"/>
      </rPr>
      <t xml:space="preserve"> (E</t>
    </r>
    <r>
      <rPr>
        <b/>
        <vertAlign val="subscript"/>
        <sz val="11"/>
        <color theme="0"/>
        <rFont val="Calibri"/>
        <family val="2"/>
        <scheme val="minor"/>
      </rPr>
      <t>B,CH4</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</si>
  <si>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Baseline avoided emissions of N</t>
    </r>
    <r>
      <rPr>
        <b/>
        <vertAlign val="subscript"/>
        <sz val="11"/>
        <color theme="0"/>
        <rFont val="Calibri"/>
        <family val="2"/>
        <scheme val="minor"/>
      </rPr>
      <t>2</t>
    </r>
    <r>
      <rPr>
        <b/>
        <sz val="11"/>
        <color theme="0"/>
        <rFont val="Calibri"/>
        <family val="2"/>
        <scheme val="minor"/>
      </rPr>
      <t>O (E</t>
    </r>
    <r>
      <rPr>
        <b/>
        <vertAlign val="subscript"/>
        <sz val="11"/>
        <color theme="0"/>
        <rFont val="Calibri"/>
        <family val="2"/>
        <scheme val="minor"/>
      </rPr>
      <t>B,N2O</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</si>
  <si>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Coastal wetland emissions (E</t>
    </r>
    <r>
      <rPr>
        <b/>
        <vertAlign val="subscript"/>
        <sz val="11"/>
        <color theme="0"/>
        <rFont val="Calibri"/>
        <family val="2"/>
        <scheme val="minor"/>
      </rPr>
      <t>CW,CO2</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</si>
  <si>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Coastal wetland emissions (E</t>
    </r>
    <r>
      <rPr>
        <b/>
        <vertAlign val="subscript"/>
        <sz val="11"/>
        <color theme="0"/>
        <rFont val="Calibri"/>
        <family val="2"/>
        <scheme val="minor"/>
      </rPr>
      <t>CW,CH4</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</si>
  <si>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Coastal wetland emissions (E</t>
    </r>
    <r>
      <rPr>
        <b/>
        <vertAlign val="subscript"/>
        <sz val="11"/>
        <color theme="0"/>
        <rFont val="Calibri"/>
        <family val="2"/>
        <scheme val="minor"/>
      </rPr>
      <t>CW,N2O</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</si>
  <si>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Ecosystem transition emissions (E</t>
    </r>
    <r>
      <rPr>
        <b/>
        <vertAlign val="subscript"/>
        <sz val="11"/>
        <color theme="0"/>
        <rFont val="Calibri"/>
        <family val="2"/>
        <scheme val="minor"/>
      </rPr>
      <t>TR,CO2</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</si>
  <si>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Above ground biomass (tonnes CO</t>
    </r>
    <r>
      <rPr>
        <b/>
        <vertAlign val="subscript"/>
        <sz val="11"/>
        <color theme="0"/>
        <rFont val="Calibri"/>
        <family val="2"/>
        <scheme val="minor"/>
      </rPr>
      <t>2</t>
    </r>
    <r>
      <rPr>
        <b/>
        <sz val="11"/>
        <color theme="0"/>
        <rFont val="Calibri"/>
        <family val="2"/>
        <scheme val="minor"/>
      </rPr>
      <t>e)</t>
    </r>
  </si>
  <si>
    <r>
      <t>Below ground biomass (tonnes CO</t>
    </r>
    <r>
      <rPr>
        <b/>
        <vertAlign val="subscript"/>
        <sz val="11"/>
        <color theme="0"/>
        <rFont val="Calibri"/>
        <family val="2"/>
        <scheme val="minor"/>
      </rPr>
      <t>2</t>
    </r>
    <r>
      <rPr>
        <b/>
        <sz val="11"/>
        <color theme="0"/>
        <rFont val="Calibri"/>
        <family val="2"/>
        <scheme val="minor"/>
      </rPr>
      <t xml:space="preserve">e) </t>
    </r>
  </si>
  <si>
    <r>
      <t>Baseline soil accumulation (C</t>
    </r>
    <r>
      <rPr>
        <b/>
        <i/>
        <vertAlign val="subscript"/>
        <sz val="11"/>
        <color theme="0"/>
        <rFont val="Calibri"/>
        <family val="2"/>
        <scheme val="minor"/>
      </rPr>
      <t>a,i</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</si>
  <si>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Avoided soil carbon losses (C</t>
    </r>
    <r>
      <rPr>
        <b/>
        <i/>
        <vertAlign val="subscript"/>
        <sz val="11"/>
        <color theme="0"/>
        <rFont val="Calibri"/>
        <family val="2"/>
        <scheme val="minor"/>
      </rPr>
      <t>l,i</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</si>
  <si>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Carry over net abatement from the previous reporting period (A</t>
    </r>
    <r>
      <rPr>
        <i/>
        <vertAlign val="subscript"/>
        <sz val="11"/>
        <color theme="0"/>
        <rFont val="Calibri"/>
        <family val="2"/>
        <scheme val="minor"/>
      </rPr>
      <t>r-1</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</si>
  <si>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Reporting period emissions avoided (E</t>
    </r>
    <r>
      <rPr>
        <b/>
        <vertAlign val="subscript"/>
        <sz val="11"/>
        <color theme="0"/>
        <rFont val="Calibri"/>
        <family val="2"/>
        <scheme val="minor"/>
      </rPr>
      <t>A</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</si>
  <si>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Reporting period C sequestered in vegetation and soil (CP) (Tonnes CO</t>
    </r>
    <r>
      <rPr>
        <b/>
        <vertAlign val="subscript"/>
        <sz val="11"/>
        <color theme="0"/>
        <rFont val="Calibri"/>
        <family val="2"/>
        <scheme val="minor"/>
      </rPr>
      <t>2</t>
    </r>
    <r>
      <rPr>
        <b/>
        <sz val="11"/>
        <color theme="0"/>
        <rFont val="Calibri"/>
        <family val="2"/>
        <scheme val="minor"/>
      </rPr>
      <t>e)</t>
    </r>
  </si>
  <si>
    <r>
      <t>Net abatement amount (A</t>
    </r>
    <r>
      <rPr>
        <i/>
        <vertAlign val="subscript"/>
        <sz val="12"/>
        <color theme="0"/>
        <rFont val="Calibri"/>
        <family val="2"/>
        <scheme val="minor"/>
      </rPr>
      <t>r</t>
    </r>
    <r>
      <rPr>
        <b/>
        <sz val="12"/>
        <color theme="0"/>
        <rFont val="Calibri"/>
        <family val="2"/>
        <scheme val="minor"/>
      </rPr>
      <t>) (Tonnes CO</t>
    </r>
    <r>
      <rPr>
        <b/>
        <vertAlign val="subscript"/>
        <sz val="12"/>
        <color theme="0"/>
        <rFont val="Calibri"/>
        <family val="2"/>
        <scheme val="minor"/>
      </rPr>
      <t>2</t>
    </r>
    <r>
      <rPr>
        <b/>
        <sz val="12"/>
        <color theme="0"/>
        <rFont val="Calibri"/>
        <family val="2"/>
        <scheme val="minor"/>
      </rPr>
      <t>e)</t>
    </r>
  </si>
  <si>
    <t>Enter Fuel used for project activities</t>
  </si>
  <si>
    <t>Net abatement amount</t>
  </si>
  <si>
    <r>
      <t>Emissions from fuel consumed during reporting period (E</t>
    </r>
    <r>
      <rPr>
        <b/>
        <vertAlign val="subscript"/>
        <sz val="11"/>
        <color theme="0"/>
        <rFont val="Calibri"/>
        <family val="2"/>
        <scheme val="minor"/>
      </rPr>
      <t>fk</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</si>
  <si>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Soil C (C</t>
    </r>
    <r>
      <rPr>
        <i/>
        <vertAlign val="subscript"/>
        <sz val="11"/>
        <color theme="0"/>
        <rFont val="Calibri"/>
        <family val="2"/>
        <scheme val="minor"/>
      </rPr>
      <t>s,i</t>
    </r>
    <r>
      <rPr>
        <b/>
        <sz val="11"/>
        <color theme="0"/>
        <rFont val="Calibri"/>
        <family val="2"/>
        <scheme val="minor"/>
      </rPr>
      <t>) (t CO2e)</t>
    </r>
  </si>
  <si>
    <t>Excavation area within CEA (hectares)</t>
  </si>
  <si>
    <t xml:space="preserve"> </t>
  </si>
  <si>
    <t>Age of blue carbon vegetation in current reporting period (years)</t>
  </si>
  <si>
    <r>
      <t>Loss of soil C from excavation (t CO</t>
    </r>
    <r>
      <rPr>
        <b/>
        <vertAlign val="subscript"/>
        <sz val="11"/>
        <color theme="0"/>
        <rFont val="Calibri"/>
        <family val="2"/>
        <scheme val="minor"/>
      </rPr>
      <t>2</t>
    </r>
    <r>
      <rPr>
        <b/>
        <sz val="11"/>
        <color theme="0"/>
        <rFont val="Calibri"/>
        <family val="2"/>
        <scheme val="minor"/>
      </rPr>
      <t>e)</t>
    </r>
  </si>
  <si>
    <r>
      <t>CEA total carbon sequestered in soil  (tonnes CO</t>
    </r>
    <r>
      <rPr>
        <b/>
        <vertAlign val="subscript"/>
        <sz val="11"/>
        <color theme="0"/>
        <rFont val="Calibri"/>
        <family val="2"/>
        <scheme val="minor"/>
      </rPr>
      <t>2</t>
    </r>
    <r>
      <rPr>
        <b/>
        <sz val="11"/>
        <color theme="0"/>
        <rFont val="Calibri"/>
        <family val="2"/>
        <scheme val="minor"/>
      </rPr>
      <t>e)</t>
    </r>
  </si>
  <si>
    <r>
      <t>CEA total carbon sequestered in vegetation (C</t>
    </r>
    <r>
      <rPr>
        <b/>
        <i/>
        <vertAlign val="subscript"/>
        <sz val="11"/>
        <color theme="0"/>
        <rFont val="Calibri"/>
        <family val="2"/>
        <scheme val="minor"/>
      </rPr>
      <t>v,i</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</si>
  <si>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r>
      <t>CEA total emissions avoided (E</t>
    </r>
    <r>
      <rPr>
        <b/>
        <vertAlign val="subscript"/>
        <sz val="11"/>
        <color theme="0"/>
        <rFont val="Calibri"/>
        <family val="2"/>
        <scheme val="minor"/>
      </rPr>
      <t>A,</t>
    </r>
    <r>
      <rPr>
        <b/>
        <i/>
        <vertAlign val="subscript"/>
        <sz val="11"/>
        <color theme="0"/>
        <rFont val="Calibri"/>
        <family val="2"/>
        <scheme val="minor"/>
      </rPr>
      <t>i</t>
    </r>
    <r>
      <rPr>
        <b/>
        <sz val="11"/>
        <color theme="0"/>
        <rFont val="Calibri"/>
        <family val="2"/>
        <scheme val="minor"/>
      </rPr>
      <t>) (tonnes CO</t>
    </r>
    <r>
      <rPr>
        <b/>
        <vertAlign val="subscript"/>
        <sz val="11"/>
        <color theme="0"/>
        <rFont val="Calibri"/>
        <family val="2"/>
        <scheme val="minor"/>
      </rPr>
      <t>2</t>
    </r>
    <r>
      <rPr>
        <b/>
        <sz val="11"/>
        <color theme="0"/>
        <rFont val="Calibri"/>
        <family val="2"/>
        <scheme val="minor"/>
      </rPr>
      <t>e)</t>
    </r>
  </si>
  <si>
    <t>Select or enter parameters for each CEA in light blue boxes</t>
  </si>
  <si>
    <t>Age of blue carbon vegetation in previous reporting period (years)</t>
  </si>
  <si>
    <t>Soil C accumulation (t CO2e ha-1)</t>
  </si>
  <si>
    <t>Soil C stock (t CO2e ha-1)</t>
  </si>
  <si>
    <t>Saline water bodies</t>
  </si>
  <si>
    <t>Forest land</t>
  </si>
  <si>
    <t>Sugarcane land</t>
  </si>
  <si>
    <t>Drainage channels</t>
  </si>
  <si>
    <t>Other coastal wetland ecosystem</t>
  </si>
  <si>
    <t>Version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</si>
</sst>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28"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Times New Roman"/>
      <family val="1"/>
    </font>
    <font>
      <sz val="10"/>
      <color theme="1"/>
      <name val="Times New Roman"/>
      <family val="1"/>
    </font>
    <font>
      <sz val="11"/>
      <name val="Calibri"/>
      <family val="2"/>
      <scheme val="minor"/>
    </font>
    <font>
      <b/>
      <sz val="10"/>
      <color theme="1"/>
      <name val="Calibri"/>
      <family val="2"/>
    </font>
    <font>
      <b/>
      <sz val="10"/>
      <color rgb="FF000000"/>
      <name val="Calibri"/>
      <family val="2"/>
    </font>
    <font>
      <sz val="10"/>
      <color theme="1"/>
      <name val="Calibri"/>
      <family val="2"/>
    </font>
    <font>
      <sz val="10"/>
      <color rgb="FF000000"/>
      <name val="Times New Roman"/>
      <family val="1"/>
    </font>
    <font>
      <sz val="11"/>
      <color theme="1"/>
      <name val="Calibri"/>
      <family val="2"/>
      <scheme val="minor"/>
    </font>
    <font>
      <sz val="12"/>
      <color rgb="FF000000"/>
      <name val="Times New Roman"/>
      <family val="1"/>
    </font>
    <font>
      <sz val="24"/>
      <color rgb="FF202124"/>
      <name val="Arial"/>
      <family val="2"/>
    </font>
    <font>
      <b/>
      <sz val="12"/>
      <color theme="0"/>
      <name val="Calibri"/>
      <family val="2"/>
      <scheme val="minor"/>
    </font>
    <font>
      <sz val="12"/>
      <color theme="1"/>
      <name val="Times New Roman"/>
      <family val="1"/>
    </font>
    <font>
      <b/>
      <sz val="11"/>
      <color theme="0"/>
      <name val="Calibri"/>
      <family val="2"/>
      <scheme val="minor"/>
    </font>
    <font>
      <sz val="11"/>
      <color theme="0"/>
      <name val="Calibri"/>
      <family val="2"/>
      <scheme val="minor"/>
    </font>
    <font>
      <sz val="9"/>
      <color theme="1"/>
      <name val="Verdana"/>
      <family val="2"/>
    </font>
    <font>
      <sz val="11"/>
      <color rgb="FF000000"/>
      <name val="Calibri"/>
      <family val="2"/>
    </font>
    <font>
      <b/>
      <sz val="11"/>
      <color rgb="FFFFFFFF"/>
      <name val="Calibri"/>
      <family val="2"/>
    </font>
    <font>
      <b/>
      <sz val="20"/>
      <color rgb="FF005874"/>
      <name val="Calibri"/>
      <family val="2"/>
    </font>
    <font>
      <b/>
      <i/>
      <vertAlign val="subscript"/>
      <sz val="11"/>
      <color theme="0"/>
      <name val="Calibri"/>
      <family val="2"/>
      <scheme val="minor"/>
    </font>
    <font>
      <i/>
      <vertAlign val="subscript"/>
      <sz val="11"/>
      <color theme="0"/>
      <name val="Calibri"/>
      <family val="2"/>
      <scheme val="minor"/>
    </font>
    <font>
      <b/>
      <vertAlign val="subscript"/>
      <sz val="11"/>
      <color theme="0"/>
      <name val="Calibri"/>
      <family val="2"/>
      <scheme val="minor"/>
    </font>
    <font>
      <i/>
      <vertAlign val="subscript"/>
      <sz val="12"/>
      <color theme="0"/>
      <name val="Calibri"/>
      <family val="2"/>
      <scheme val="minor"/>
    </font>
    <font>
      <b/>
      <vertAlign val="subscript"/>
      <sz val="12"/>
      <color theme="0"/>
      <name val="Calibri"/>
      <family val="2"/>
      <scheme val="minor"/>
    </font>
    <font>
      <b/>
      <sz val="11"/>
      <name val="Calibri"/>
      <family val="2"/>
      <scheme val="minor"/>
    </font>
    <font>
      <b/>
      <sz val="12"/>
      <color rgb="FF005874"/>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E8E9E7"/>
        <bgColor indexed="64"/>
      </patternFill>
    </fill>
    <fill>
      <patternFill patternType="solid">
        <fgColor theme="2"/>
        <bgColor indexed="64"/>
      </patternFill>
    </fill>
    <fill>
      <patternFill patternType="solid">
        <fgColor rgb="FF005874"/>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10" fillId="0" borderId="0" applyFont="0" applyFill="0" applyBorder="0" applyAlignment="0" applyProtection="0"/>
    <xf numFmtId="0" fontId="17" fillId="0" borderId="0"/>
  </cellStyleXfs>
  <cellXfs count="179">
    <xf numFmtId="0" fontId="0" fillId="0" borderId="0" xfId="0"/>
    <xf numFmtId="0" fontId="1" fillId="2" borderId="0" xfId="0" applyFont="1" applyFill="1" applyBorder="1" applyAlignment="1">
      <alignment wrapText="1"/>
    </xf>
    <xf numFmtId="0" fontId="0" fillId="2" borderId="0" xfId="0" applyFill="1" applyBorder="1"/>
    <xf numFmtId="0" fontId="1" fillId="0" borderId="0" xfId="0" applyFont="1" applyBorder="1" applyAlignment="1">
      <alignment wrapText="1"/>
    </xf>
    <xf numFmtId="0" fontId="0" fillId="2" borderId="0" xfId="0" applyFill="1" applyBorder="1" applyAlignment="1">
      <alignment wrapText="1"/>
    </xf>
    <xf numFmtId="0" fontId="0" fillId="0" borderId="0" xfId="0" applyBorder="1"/>
    <xf numFmtId="164" fontId="0" fillId="2" borderId="0" xfId="0" applyNumberFormat="1" applyFill="1" applyBorder="1"/>
    <xf numFmtId="2" fontId="0" fillId="2" borderId="0" xfId="0" applyNumberFormat="1" applyFill="1" applyBorder="1"/>
    <xf numFmtId="0" fontId="0" fillId="2" borderId="0" xfId="0" applyFont="1" applyFill="1" applyBorder="1"/>
    <xf numFmtId="0" fontId="0" fillId="0" borderId="0" xfId="0" applyFill="1" applyBorder="1"/>
    <xf numFmtId="164" fontId="1" fillId="2" borderId="0" xfId="0" applyNumberFormat="1" applyFont="1" applyFill="1" applyBorder="1" applyAlignment="1">
      <alignment horizontal="left"/>
    </xf>
    <xf numFmtId="164" fontId="0" fillId="0" borderId="0" xfId="0" applyNumberFormat="1" applyFill="1"/>
    <xf numFmtId="0" fontId="0" fillId="0" borderId="0" xfId="0" applyFill="1" applyAlignment="1">
      <alignment horizontal="left"/>
    </xf>
    <xf numFmtId="164" fontId="0" fillId="0" borderId="0" xfId="0" applyNumberFormat="1" applyFill="1" applyAlignment="1">
      <alignment horizontal="left"/>
    </xf>
    <xf numFmtId="0" fontId="1" fillId="0" borderId="0" xfId="0" applyFont="1" applyFill="1" applyBorder="1" applyAlignment="1">
      <alignment horizontal="left" vertical="center"/>
    </xf>
    <xf numFmtId="0" fontId="0" fillId="0" borderId="0" xfId="0" applyFill="1" applyBorder="1" applyAlignment="1">
      <alignment horizontal="left"/>
    </xf>
    <xf numFmtId="0" fontId="0" fillId="0" borderId="0" xfId="0" applyFill="1" applyAlignment="1">
      <alignment horizontal="right"/>
    </xf>
    <xf numFmtId="0" fontId="0" fillId="0" borderId="0" xfId="0" applyFill="1"/>
    <xf numFmtId="0" fontId="1" fillId="0" borderId="0" xfId="0" applyFont="1" applyFill="1" applyBorder="1" applyAlignment="1">
      <alignment wrapText="1"/>
    </xf>
    <xf numFmtId="164" fontId="0" fillId="0" borderId="0" xfId="0" applyNumberFormat="1" applyFill="1" applyBorder="1"/>
    <xf numFmtId="164" fontId="1" fillId="0" borderId="0" xfId="0" applyNumberFormat="1" applyFont="1" applyFill="1" applyBorder="1" applyAlignment="1">
      <alignment horizontal="right"/>
    </xf>
    <xf numFmtId="164" fontId="1" fillId="0" borderId="10" xfId="0" applyNumberFormat="1" applyFont="1" applyFill="1" applyBorder="1" applyAlignment="1">
      <alignment horizontal="left"/>
    </xf>
    <xf numFmtId="164" fontId="1" fillId="0" borderId="11" xfId="0" applyNumberFormat="1" applyFont="1" applyFill="1" applyBorder="1" applyAlignment="1">
      <alignment horizontal="left"/>
    </xf>
    <xf numFmtId="164" fontId="1" fillId="0" borderId="0" xfId="0" applyNumberFormat="1" applyFont="1" applyFill="1" applyBorder="1" applyAlignment="1">
      <alignment horizontal="left"/>
    </xf>
    <xf numFmtId="164" fontId="0" fillId="0" borderId="0" xfId="0" applyNumberFormat="1" applyFill="1" applyBorder="1" applyAlignment="1">
      <alignment horizontal="left"/>
    </xf>
    <xf numFmtId="164" fontId="1" fillId="0" borderId="0" xfId="0" applyNumberFormat="1" applyFont="1" applyFill="1" applyBorder="1"/>
    <xf numFmtId="164" fontId="2" fillId="0" borderId="0" xfId="0" applyNumberFormat="1" applyFont="1" applyFill="1" applyBorder="1" applyAlignment="1">
      <alignment horizontal="right"/>
    </xf>
    <xf numFmtId="2" fontId="0" fillId="0" borderId="0" xfId="0" applyNumberFormat="1" applyFill="1" applyBorder="1"/>
    <xf numFmtId="0" fontId="3" fillId="0" borderId="0" xfId="0" applyFont="1" applyBorder="1" applyAlignment="1">
      <alignment horizontal="center" vertical="center" wrapText="1"/>
    </xf>
    <xf numFmtId="0" fontId="4" fillId="0" borderId="0" xfId="0" applyFont="1" applyFill="1" applyBorder="1" applyAlignment="1">
      <alignment horizontal="right"/>
    </xf>
    <xf numFmtId="0" fontId="0" fillId="0" borderId="0" xfId="0" applyFill="1" applyBorder="1" applyAlignment="1">
      <alignment horizontal="right"/>
    </xf>
    <xf numFmtId="0" fontId="1" fillId="2" borderId="0" xfId="0" applyFont="1" applyFill="1" applyBorder="1" applyAlignment="1">
      <alignment horizontal="right" wrapText="1"/>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9" fillId="0" borderId="0" xfId="0" applyFont="1" applyAlignment="1">
      <alignment vertical="center"/>
    </xf>
    <xf numFmtId="164" fontId="1" fillId="0" borderId="19" xfId="0" applyNumberFormat="1" applyFont="1" applyFill="1" applyBorder="1" applyAlignment="1">
      <alignment horizontal="left"/>
    </xf>
    <xf numFmtId="164" fontId="1" fillId="0" borderId="17" xfId="0" applyNumberFormat="1" applyFont="1" applyFill="1" applyBorder="1" applyAlignment="1">
      <alignment horizontal="left"/>
    </xf>
    <xf numFmtId="1" fontId="1" fillId="0" borderId="10" xfId="0" applyNumberFormat="1" applyFont="1" applyFill="1" applyBorder="1" applyAlignment="1">
      <alignment horizontal="left"/>
    </xf>
    <xf numFmtId="1" fontId="1" fillId="0" borderId="7" xfId="0" applyNumberFormat="1" applyFont="1" applyFill="1" applyBorder="1" applyAlignment="1">
      <alignment horizontal="left"/>
    </xf>
    <xf numFmtId="2" fontId="0" fillId="2" borderId="0" xfId="0" applyNumberFormat="1" applyFill="1"/>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right" vertical="center"/>
    </xf>
    <xf numFmtId="2" fontId="11" fillId="0" borderId="0" xfId="0" applyNumberFormat="1" applyFont="1" applyFill="1" applyBorder="1" applyAlignment="1">
      <alignment horizontal="right" vertical="center"/>
    </xf>
    <xf numFmtId="0" fontId="12" fillId="0" borderId="0" xfId="0" applyFont="1" applyFill="1" applyBorder="1"/>
    <xf numFmtId="0" fontId="0" fillId="0" borderId="0" xfId="0" applyAlignment="1">
      <alignment horizontal="left"/>
    </xf>
    <xf numFmtId="164" fontId="1" fillId="7" borderId="7" xfId="0" applyNumberFormat="1" applyFont="1" applyFill="1" applyBorder="1" applyAlignment="1">
      <alignment horizontal="left"/>
    </xf>
    <xf numFmtId="164" fontId="1" fillId="7" borderId="8" xfId="0" applyNumberFormat="1" applyFont="1" applyFill="1" applyBorder="1" applyAlignment="1">
      <alignment horizontal="left"/>
    </xf>
    <xf numFmtId="164" fontId="2" fillId="7" borderId="12" xfId="0" applyNumberFormat="1" applyFont="1" applyFill="1" applyBorder="1" applyAlignment="1">
      <alignment horizontal="left"/>
    </xf>
    <xf numFmtId="164" fontId="1" fillId="0" borderId="21" xfId="0" applyNumberFormat="1" applyFont="1" applyFill="1" applyBorder="1" applyAlignment="1">
      <alignment horizontal="left"/>
    </xf>
    <xf numFmtId="2" fontId="0" fillId="0" borderId="0" xfId="0" applyNumberFormat="1"/>
    <xf numFmtId="0" fontId="14" fillId="0" borderId="0" xfId="0" applyFont="1" applyAlignment="1">
      <alignment vertical="center"/>
    </xf>
    <xf numFmtId="0" fontId="18" fillId="8" borderId="0" xfId="2" applyFont="1" applyFill="1" applyAlignment="1">
      <alignment vertical="center"/>
    </xf>
    <xf numFmtId="14" fontId="18" fillId="9" borderId="0" xfId="2" quotePrefix="1" applyNumberFormat="1" applyFont="1" applyFill="1" applyAlignment="1">
      <alignment horizontal="right" vertical="center"/>
    </xf>
    <xf numFmtId="0" fontId="19" fillId="10" borderId="0" xfId="2" applyFont="1" applyFill="1" applyAlignment="1">
      <alignment horizontal="center" vertical="center"/>
    </xf>
    <xf numFmtId="0" fontId="20" fillId="7" borderId="0" xfId="2" applyFont="1" applyFill="1"/>
    <xf numFmtId="0" fontId="2" fillId="0" borderId="0" xfId="0" applyFont="1" applyFill="1" applyAlignment="1">
      <alignment vertical="center" wrapText="1"/>
    </xf>
    <xf numFmtId="0" fontId="1" fillId="0" borderId="0" xfId="0" applyFont="1" applyFill="1" applyBorder="1"/>
    <xf numFmtId="164" fontId="15" fillId="10" borderId="4" xfId="0" applyNumberFormat="1" applyFont="1" applyFill="1" applyBorder="1" applyAlignment="1">
      <alignment horizontal="left" wrapText="1"/>
    </xf>
    <xf numFmtId="0" fontId="15" fillId="10" borderId="5" xfId="0" applyFont="1" applyFill="1" applyBorder="1" applyAlignment="1">
      <alignment horizontal="left" wrapText="1"/>
    </xf>
    <xf numFmtId="0" fontId="15" fillId="10" borderId="6" xfId="0" applyFont="1" applyFill="1" applyBorder="1" applyAlignment="1">
      <alignment horizontal="left" wrapText="1"/>
    </xf>
    <xf numFmtId="0" fontId="15" fillId="10" borderId="4" xfId="0" applyFont="1" applyFill="1" applyBorder="1" applyAlignment="1">
      <alignment horizontal="left" wrapText="1"/>
    </xf>
    <xf numFmtId="0" fontId="15" fillId="10" borderId="13" xfId="0" applyFont="1" applyFill="1" applyBorder="1" applyAlignment="1">
      <alignment horizontal="left" wrapText="1"/>
    </xf>
    <xf numFmtId="0" fontId="15" fillId="10" borderId="1" xfId="0" applyFont="1" applyFill="1" applyBorder="1" applyAlignment="1">
      <alignment horizontal="left" wrapText="1"/>
    </xf>
    <xf numFmtId="0" fontId="15" fillId="10" borderId="2" xfId="0" applyFont="1" applyFill="1" applyBorder="1" applyAlignment="1">
      <alignment horizontal="left" wrapText="1"/>
    </xf>
    <xf numFmtId="0" fontId="13" fillId="10" borderId="3" xfId="0" applyFont="1" applyFill="1" applyBorder="1" applyAlignment="1">
      <alignment horizontal="left" wrapText="1"/>
    </xf>
    <xf numFmtId="0" fontId="13" fillId="0" borderId="0" xfId="0" applyFont="1" applyFill="1" applyBorder="1" applyAlignment="1">
      <alignment horizontal="right" wrapText="1"/>
    </xf>
    <xf numFmtId="0" fontId="16" fillId="0" borderId="0" xfId="0" applyFont="1" applyFill="1" applyBorder="1" applyAlignment="1">
      <alignment wrapText="1"/>
    </xf>
    <xf numFmtId="0" fontId="16" fillId="0" borderId="0" xfId="0" applyFont="1" applyFill="1" applyAlignment="1">
      <alignment wrapText="1"/>
    </xf>
    <xf numFmtId="0" fontId="15" fillId="0" borderId="0" xfId="0" applyFont="1" applyFill="1" applyBorder="1" applyAlignment="1">
      <alignment horizontal="left" wrapText="1"/>
    </xf>
    <xf numFmtId="0" fontId="16" fillId="0" borderId="0" xfId="0" applyFont="1" applyFill="1" applyAlignment="1">
      <alignment horizontal="left" wrapText="1"/>
    </xf>
    <xf numFmtId="0" fontId="27" fillId="0" borderId="0" xfId="0" applyFont="1" applyFill="1" applyBorder="1" applyAlignment="1">
      <alignment horizontal="left" vertical="center"/>
    </xf>
    <xf numFmtId="0" fontId="27" fillId="0" borderId="0" xfId="0" applyFont="1" applyFill="1" applyAlignment="1">
      <alignment vertical="center"/>
    </xf>
    <xf numFmtId="0" fontId="27" fillId="0" borderId="0" xfId="0" applyFont="1" applyFill="1" applyAlignment="1">
      <alignment vertical="center" wrapText="1"/>
    </xf>
    <xf numFmtId="0" fontId="27" fillId="0" borderId="0" xfId="0" applyFont="1" applyFill="1" applyAlignment="1">
      <alignment horizontal="left" vertical="center" wrapText="1"/>
    </xf>
    <xf numFmtId="0" fontId="27" fillId="0" borderId="0" xfId="0" applyFont="1" applyFill="1" applyBorder="1" applyAlignment="1">
      <alignment horizontal="left" vertical="center" wrapText="1"/>
    </xf>
    <xf numFmtId="164" fontId="1" fillId="0" borderId="26" xfId="0" applyNumberFormat="1" applyFont="1" applyFill="1" applyBorder="1" applyAlignment="1">
      <alignment horizontal="left"/>
    </xf>
    <xf numFmtId="0" fontId="26" fillId="2" borderId="0" xfId="0" applyFont="1" applyFill="1" applyBorder="1" applyAlignment="1">
      <alignment wrapText="1"/>
    </xf>
    <xf numFmtId="2" fontId="5" fillId="2" borderId="0" xfId="0" applyNumberFormat="1" applyFont="1" applyFill="1" applyBorder="1"/>
    <xf numFmtId="0" fontId="5" fillId="0" borderId="0" xfId="0" applyFont="1" applyBorder="1"/>
    <xf numFmtId="0" fontId="5" fillId="2" borderId="0" xfId="0" applyFont="1" applyFill="1"/>
    <xf numFmtId="0" fontId="5" fillId="2" borderId="0" xfId="0" applyFont="1" applyFill="1" applyAlignment="1">
      <alignment wrapText="1"/>
    </xf>
    <xf numFmtId="0" fontId="0" fillId="2" borderId="0" xfId="0" applyFill="1"/>
    <xf numFmtId="14" fontId="0" fillId="5" borderId="17" xfId="0" applyNumberFormat="1" applyFill="1" applyBorder="1" applyAlignment="1" applyProtection="1">
      <alignment horizontal="left"/>
      <protection locked="0"/>
    </xf>
    <xf numFmtId="14" fontId="0" fillId="5" borderId="16" xfId="0" applyNumberFormat="1" applyFill="1" applyBorder="1" applyAlignment="1" applyProtection="1">
      <alignment horizontal="left"/>
      <protection locked="0"/>
    </xf>
    <xf numFmtId="164" fontId="0" fillId="5" borderId="16" xfId="0" applyNumberFormat="1" applyFill="1" applyBorder="1" applyAlignment="1" applyProtection="1">
      <alignment horizontal="left"/>
      <protection locked="0"/>
    </xf>
    <xf numFmtId="164" fontId="0" fillId="5" borderId="18" xfId="0" applyNumberFormat="1" applyFill="1" applyBorder="1" applyAlignment="1" applyProtection="1">
      <alignment horizontal="left"/>
      <protection locked="0"/>
    </xf>
    <xf numFmtId="0" fontId="27" fillId="0" borderId="0" xfId="0" applyFont="1" applyFill="1" applyAlignment="1" applyProtection="1">
      <alignment horizontal="left" vertical="center"/>
      <protection locked="0"/>
    </xf>
    <xf numFmtId="0" fontId="0" fillId="0" borderId="0" xfId="0" applyFill="1" applyProtection="1">
      <protection locked="0"/>
    </xf>
    <xf numFmtId="0" fontId="0" fillId="0" borderId="0" xfId="0" applyFill="1" applyAlignment="1" applyProtection="1">
      <alignment horizontal="left"/>
      <protection locked="0"/>
    </xf>
    <xf numFmtId="164" fontId="15" fillId="10" borderId="4" xfId="0" applyNumberFormat="1" applyFont="1" applyFill="1" applyBorder="1" applyAlignment="1" applyProtection="1">
      <alignment horizontal="left" wrapText="1"/>
      <protection locked="0"/>
    </xf>
    <xf numFmtId="164" fontId="15" fillId="10" borderId="5" xfId="0" applyNumberFormat="1" applyFont="1" applyFill="1" applyBorder="1" applyAlignment="1" applyProtection="1">
      <alignment horizontal="left" wrapText="1"/>
      <protection locked="0"/>
    </xf>
    <xf numFmtId="0" fontId="15" fillId="10" borderId="5" xfId="0" applyFont="1" applyFill="1" applyBorder="1" applyAlignment="1" applyProtection="1">
      <alignment horizontal="left" wrapText="1"/>
      <protection locked="0"/>
    </xf>
    <xf numFmtId="0" fontId="15" fillId="10" borderId="6" xfId="0" applyFont="1" applyFill="1" applyBorder="1" applyAlignment="1" applyProtection="1">
      <alignment horizontal="left" wrapText="1"/>
      <protection locked="0"/>
    </xf>
    <xf numFmtId="164" fontId="1" fillId="0" borderId="10" xfId="0" applyNumberFormat="1" applyFont="1" applyFill="1" applyBorder="1" applyProtection="1">
      <protection locked="0"/>
    </xf>
    <xf numFmtId="164" fontId="0" fillId="0" borderId="0" xfId="0" applyNumberFormat="1" applyFill="1" applyBorder="1" applyProtection="1">
      <protection locked="0"/>
    </xf>
    <xf numFmtId="164" fontId="0" fillId="0" borderId="0" xfId="0" applyNumberFormat="1" applyFill="1" applyBorder="1" applyAlignment="1" applyProtection="1">
      <alignment horizontal="left"/>
      <protection locked="0"/>
    </xf>
    <xf numFmtId="164" fontId="0" fillId="0" borderId="10" xfId="0" applyNumberFormat="1" applyFill="1" applyBorder="1" applyProtection="1">
      <protection locked="0"/>
    </xf>
    <xf numFmtId="0" fontId="0" fillId="0" borderId="0" xfId="0" applyFill="1" applyBorder="1" applyProtection="1">
      <protection locked="0"/>
    </xf>
    <xf numFmtId="0" fontId="0" fillId="0" borderId="0" xfId="0" applyFill="1" applyBorder="1" applyAlignment="1" applyProtection="1">
      <alignment horizontal="left"/>
      <protection locked="0"/>
    </xf>
    <xf numFmtId="0" fontId="1" fillId="0" borderId="0" xfId="0" applyFont="1" applyFill="1" applyAlignment="1" applyProtection="1">
      <alignment horizontal="left"/>
      <protection locked="0"/>
    </xf>
    <xf numFmtId="164" fontId="15" fillId="10" borderId="6" xfId="0" applyNumberFormat="1" applyFont="1" applyFill="1" applyBorder="1" applyAlignment="1" applyProtection="1">
      <alignment horizontal="left" wrapText="1"/>
      <protection locked="0"/>
    </xf>
    <xf numFmtId="164" fontId="0" fillId="5" borderId="15" xfId="0" applyNumberFormat="1" applyFill="1" applyBorder="1" applyAlignment="1" applyProtection="1">
      <alignment horizontal="left"/>
      <protection locked="0"/>
    </xf>
    <xf numFmtId="14" fontId="0" fillId="0" borderId="0" xfId="0" applyNumberFormat="1" applyFill="1" applyBorder="1" applyAlignment="1" applyProtection="1">
      <alignment horizontal="left"/>
      <protection locked="0"/>
    </xf>
    <xf numFmtId="43" fontId="0" fillId="0" borderId="0" xfId="1" applyFont="1" applyFill="1" applyBorder="1" applyAlignment="1" applyProtection="1">
      <alignment horizontal="left"/>
      <protection locked="0"/>
    </xf>
    <xf numFmtId="164" fontId="0" fillId="0" borderId="0" xfId="0" applyNumberFormat="1" applyFill="1" applyAlignment="1" applyProtection="1">
      <alignment horizontal="left"/>
      <protection locked="0"/>
    </xf>
    <xf numFmtId="0" fontId="1" fillId="0" borderId="0" xfId="0" applyFont="1" applyFill="1" applyBorder="1" applyAlignment="1" applyProtection="1">
      <alignment horizontal="left"/>
      <protection locked="0"/>
    </xf>
    <xf numFmtId="164" fontId="1" fillId="5" borderId="14" xfId="0" applyNumberFormat="1" applyFont="1" applyFill="1" applyBorder="1" applyAlignment="1" applyProtection="1">
      <alignment horizontal="left"/>
      <protection locked="0"/>
    </xf>
    <xf numFmtId="164" fontId="0" fillId="5" borderId="14" xfId="0" applyNumberFormat="1" applyFill="1" applyBorder="1" applyAlignment="1" applyProtection="1">
      <alignment horizontal="left"/>
      <protection locked="0"/>
    </xf>
    <xf numFmtId="164" fontId="0" fillId="5" borderId="24" xfId="0" applyNumberFormat="1" applyFill="1" applyBorder="1" applyAlignment="1" applyProtection="1">
      <alignment horizontal="left"/>
      <protection locked="0"/>
    </xf>
    <xf numFmtId="1" fontId="0" fillId="5" borderId="14" xfId="0" applyNumberFormat="1" applyFill="1" applyBorder="1" applyAlignment="1" applyProtection="1">
      <alignment horizontal="left"/>
      <protection locked="0"/>
    </xf>
    <xf numFmtId="1" fontId="0" fillId="5" borderId="15" xfId="0" applyNumberFormat="1" applyFill="1" applyBorder="1" applyAlignment="1" applyProtection="1">
      <alignment horizontal="left"/>
      <protection locked="0"/>
    </xf>
    <xf numFmtId="164" fontId="1" fillId="5" borderId="16" xfId="0" applyNumberFormat="1" applyFont="1" applyFill="1" applyBorder="1" applyAlignment="1" applyProtection="1">
      <alignment horizontal="left"/>
      <protection locked="0"/>
    </xf>
    <xf numFmtId="164" fontId="0" fillId="5" borderId="25" xfId="0" applyNumberFormat="1" applyFill="1" applyBorder="1" applyAlignment="1" applyProtection="1">
      <alignment horizontal="left"/>
      <protection locked="0"/>
    </xf>
    <xf numFmtId="1" fontId="0" fillId="5" borderId="16" xfId="0" applyNumberFormat="1" applyFill="1" applyBorder="1" applyAlignment="1" applyProtection="1">
      <alignment horizontal="left"/>
      <protection locked="0"/>
    </xf>
    <xf numFmtId="1" fontId="0" fillId="5" borderId="18" xfId="0" applyNumberFormat="1" applyFill="1" applyBorder="1" applyAlignment="1" applyProtection="1">
      <alignment horizontal="left"/>
      <protection locked="0"/>
    </xf>
    <xf numFmtId="0" fontId="27" fillId="0" borderId="0" xfId="0" applyFont="1" applyFill="1" applyAlignment="1" applyProtection="1">
      <alignment horizontal="left" vertical="center" wrapText="1"/>
      <protection locked="0"/>
    </xf>
    <xf numFmtId="0" fontId="15" fillId="10" borderId="3" xfId="0" applyFont="1" applyFill="1" applyBorder="1" applyAlignment="1" applyProtection="1">
      <alignment horizontal="left" wrapText="1"/>
      <protection locked="0"/>
    </xf>
    <xf numFmtId="164" fontId="1" fillId="5" borderId="12" xfId="0" applyNumberFormat="1" applyFont="1" applyFill="1" applyBorder="1" applyAlignment="1" applyProtection="1">
      <alignment horizontal="left"/>
      <protection locked="0"/>
    </xf>
    <xf numFmtId="164" fontId="1" fillId="0" borderId="0" xfId="0" applyNumberFormat="1" applyFont="1" applyFill="1" applyBorder="1" applyProtection="1">
      <protection locked="0"/>
    </xf>
    <xf numFmtId="0" fontId="1" fillId="3" borderId="0" xfId="0" applyFont="1" applyFill="1" applyBorder="1" applyAlignment="1" applyProtection="1">
      <alignment vertical="center" wrapText="1"/>
      <protection hidden="1"/>
    </xf>
    <xf numFmtId="164" fontId="1" fillId="3" borderId="0" xfId="0" applyNumberFormat="1" applyFont="1" applyFill="1" applyBorder="1" applyAlignment="1" applyProtection="1">
      <alignment horizontal="left" wrapText="1"/>
      <protection hidden="1"/>
    </xf>
    <xf numFmtId="0" fontId="1" fillId="3" borderId="0" xfId="0" applyFont="1" applyFill="1" applyBorder="1" applyAlignment="1" applyProtection="1">
      <alignment wrapText="1"/>
      <protection hidden="1"/>
    </xf>
    <xf numFmtId="0" fontId="0" fillId="3" borderId="0" xfId="0" applyFill="1" applyAlignment="1" applyProtection="1">
      <alignment horizontal="left"/>
      <protection hidden="1"/>
    </xf>
    <xf numFmtId="0" fontId="0" fillId="3" borderId="0" xfId="0" applyFill="1" applyProtection="1">
      <protection hidden="1"/>
    </xf>
    <xf numFmtId="0" fontId="0" fillId="3" borderId="0" xfId="0" applyFill="1" applyBorder="1" applyProtection="1">
      <protection hidden="1"/>
    </xf>
    <xf numFmtId="164" fontId="26" fillId="6" borderId="13" xfId="0" applyNumberFormat="1" applyFont="1" applyFill="1" applyBorder="1" applyAlignment="1" applyProtection="1">
      <alignment horizontal="left" wrapText="1"/>
      <protection hidden="1"/>
    </xf>
    <xf numFmtId="164" fontId="26" fillId="6" borderId="0" xfId="0" applyNumberFormat="1" applyFont="1" applyFill="1" applyBorder="1" applyAlignment="1" applyProtection="1">
      <alignment horizontal="left" wrapText="1"/>
      <protection hidden="1"/>
    </xf>
    <xf numFmtId="0" fontId="26" fillId="6" borderId="0" xfId="0" applyFont="1" applyFill="1" applyBorder="1" applyAlignment="1" applyProtection="1">
      <alignment wrapText="1"/>
      <protection hidden="1"/>
    </xf>
    <xf numFmtId="0" fontId="26" fillId="4" borderId="4" xfId="0" applyFont="1" applyFill="1" applyBorder="1" applyAlignment="1" applyProtection="1">
      <alignment horizontal="left" wrapText="1"/>
      <protection hidden="1"/>
    </xf>
    <xf numFmtId="0" fontId="26" fillId="4" borderId="6" xfId="0" applyFont="1" applyFill="1" applyBorder="1" applyAlignment="1" applyProtection="1">
      <alignment horizontal="left" wrapText="1"/>
      <protection hidden="1"/>
    </xf>
    <xf numFmtId="0" fontId="5" fillId="4" borderId="0" xfId="0" applyFont="1" applyFill="1" applyAlignment="1" applyProtection="1">
      <alignment wrapText="1"/>
      <protection hidden="1"/>
    </xf>
    <xf numFmtId="0" fontId="26" fillId="4" borderId="4" xfId="0" applyFont="1" applyFill="1" applyBorder="1" applyAlignment="1" applyProtection="1">
      <alignment wrapText="1"/>
      <protection hidden="1"/>
    </xf>
    <xf numFmtId="0" fontId="26" fillId="4" borderId="6" xfId="0" applyFont="1" applyFill="1" applyBorder="1" applyAlignment="1" applyProtection="1">
      <alignment wrapText="1"/>
      <protection hidden="1"/>
    </xf>
    <xf numFmtId="0" fontId="26" fillId="4" borderId="0" xfId="0" applyFont="1" applyFill="1" applyBorder="1" applyAlignment="1" applyProtection="1">
      <alignment wrapText="1"/>
      <protection hidden="1"/>
    </xf>
    <xf numFmtId="0" fontId="26" fillId="4" borderId="5" xfId="0" applyFont="1" applyFill="1" applyBorder="1" applyAlignment="1" applyProtection="1">
      <alignment wrapText="1"/>
      <protection hidden="1"/>
    </xf>
    <xf numFmtId="0" fontId="26" fillId="4" borderId="5" xfId="0" applyFont="1" applyFill="1" applyBorder="1" applyAlignment="1" applyProtection="1">
      <alignment horizontal="right" wrapText="1"/>
      <protection hidden="1"/>
    </xf>
    <xf numFmtId="0" fontId="26" fillId="4" borderId="6" xfId="0" applyFont="1" applyFill="1" applyBorder="1" applyAlignment="1" applyProtection="1">
      <alignment horizontal="right" wrapText="1"/>
      <protection hidden="1"/>
    </xf>
    <xf numFmtId="0" fontId="5" fillId="4" borderId="0" xfId="0" applyFont="1" applyFill="1" applyBorder="1" applyAlignment="1" applyProtection="1">
      <alignment wrapText="1"/>
      <protection hidden="1"/>
    </xf>
    <xf numFmtId="2" fontId="0" fillId="6" borderId="12" xfId="0" applyNumberFormat="1" applyFill="1" applyBorder="1" applyAlignment="1" applyProtection="1">
      <alignment horizontal="left"/>
      <protection hidden="1"/>
    </xf>
    <xf numFmtId="164" fontId="0" fillId="6" borderId="0" xfId="0" applyNumberFormat="1" applyFill="1" applyBorder="1" applyAlignment="1" applyProtection="1">
      <alignment horizontal="left"/>
      <protection hidden="1"/>
    </xf>
    <xf numFmtId="0" fontId="1" fillId="6" borderId="0" xfId="0" applyFont="1" applyFill="1" applyBorder="1" applyAlignment="1" applyProtection="1">
      <alignment wrapText="1"/>
      <protection hidden="1"/>
    </xf>
    <xf numFmtId="1" fontId="0" fillId="4" borderId="10" xfId="0" applyNumberFormat="1" applyFill="1" applyBorder="1" applyAlignment="1" applyProtection="1">
      <alignment horizontal="left"/>
      <protection hidden="1"/>
    </xf>
    <xf numFmtId="1" fontId="0" fillId="4" borderId="11" xfId="0" applyNumberFormat="1" applyFill="1" applyBorder="1" applyAlignment="1" applyProtection="1">
      <alignment horizontal="left"/>
      <protection hidden="1"/>
    </xf>
    <xf numFmtId="164" fontId="0" fillId="4" borderId="0" xfId="0" applyNumberFormat="1" applyFill="1" applyProtection="1">
      <protection hidden="1"/>
    </xf>
    <xf numFmtId="164" fontId="1" fillId="4" borderId="10" xfId="0" applyNumberFormat="1" applyFont="1" applyFill="1" applyBorder="1" applyProtection="1">
      <protection hidden="1"/>
    </xf>
    <xf numFmtId="164" fontId="1" fillId="4" borderId="11" xfId="0" applyNumberFormat="1" applyFont="1" applyFill="1" applyBorder="1" applyProtection="1">
      <protection hidden="1"/>
    </xf>
    <xf numFmtId="164" fontId="1" fillId="4" borderId="0" xfId="0" applyNumberFormat="1" applyFont="1" applyFill="1" applyBorder="1" applyProtection="1">
      <protection hidden="1"/>
    </xf>
    <xf numFmtId="0" fontId="1" fillId="4" borderId="10" xfId="0" applyFont="1" applyFill="1" applyBorder="1" applyProtection="1">
      <protection hidden="1"/>
    </xf>
    <xf numFmtId="164" fontId="0" fillId="4" borderId="0" xfId="0" applyNumberFormat="1" applyFill="1" applyBorder="1" applyProtection="1">
      <protection hidden="1"/>
    </xf>
    <xf numFmtId="0" fontId="1" fillId="4" borderId="10" xfId="0" applyFont="1" applyFill="1" applyBorder="1" applyAlignment="1" applyProtection="1">
      <alignment wrapText="1"/>
      <protection hidden="1"/>
    </xf>
    <xf numFmtId="2" fontId="1" fillId="4" borderId="0" xfId="0" applyNumberFormat="1" applyFont="1" applyFill="1" applyBorder="1" applyAlignment="1" applyProtection="1">
      <alignment wrapText="1"/>
      <protection hidden="1"/>
    </xf>
    <xf numFmtId="2" fontId="1" fillId="4" borderId="11" xfId="0" applyNumberFormat="1" applyFont="1" applyFill="1" applyBorder="1" applyAlignment="1" applyProtection="1">
      <alignment wrapText="1"/>
      <protection hidden="1"/>
    </xf>
    <xf numFmtId="164" fontId="0" fillId="6" borderId="13" xfId="0" applyNumberFormat="1" applyFill="1" applyBorder="1" applyAlignment="1" applyProtection="1">
      <alignment horizontal="left"/>
      <protection hidden="1"/>
    </xf>
    <xf numFmtId="164" fontId="0" fillId="6" borderId="0" xfId="0" applyNumberFormat="1" applyFill="1" applyProtection="1">
      <protection hidden="1"/>
    </xf>
    <xf numFmtId="164" fontId="0" fillId="6" borderId="12" xfId="0" applyNumberFormat="1" applyFill="1" applyBorder="1" applyAlignment="1" applyProtection="1">
      <alignment horizontal="left"/>
      <protection hidden="1"/>
    </xf>
    <xf numFmtId="0" fontId="1" fillId="4" borderId="0" xfId="0" applyFont="1" applyFill="1" applyBorder="1" applyAlignment="1" applyProtection="1">
      <alignment wrapText="1"/>
      <protection hidden="1"/>
    </xf>
    <xf numFmtId="164" fontId="1" fillId="6" borderId="1" xfId="0" applyNumberFormat="1" applyFont="1" applyFill="1" applyBorder="1" applyAlignment="1" applyProtection="1">
      <alignment horizontal="left"/>
      <protection hidden="1"/>
    </xf>
    <xf numFmtId="164" fontId="1" fillId="6" borderId="20" xfId="0" applyNumberFormat="1" applyFont="1" applyFill="1" applyBorder="1" applyAlignment="1" applyProtection="1">
      <alignment horizontal="left"/>
      <protection hidden="1"/>
    </xf>
    <xf numFmtId="164" fontId="1" fillId="6" borderId="10" xfId="0" applyNumberFormat="1" applyFont="1" applyFill="1" applyBorder="1" applyProtection="1">
      <protection hidden="1"/>
    </xf>
    <xf numFmtId="1" fontId="0" fillId="6" borderId="11" xfId="0" applyNumberFormat="1" applyFill="1" applyBorder="1" applyProtection="1">
      <protection hidden="1"/>
    </xf>
    <xf numFmtId="164" fontId="1" fillId="6" borderId="7" xfId="0" applyNumberFormat="1" applyFont="1" applyFill="1" applyBorder="1" applyProtection="1">
      <protection hidden="1"/>
    </xf>
    <xf numFmtId="1" fontId="5" fillId="6" borderId="9" xfId="0" applyNumberFormat="1" applyFont="1" applyFill="1" applyBorder="1" applyProtection="1">
      <protection hidden="1"/>
    </xf>
    <xf numFmtId="0" fontId="1" fillId="4" borderId="7" xfId="0" applyFont="1" applyFill="1" applyBorder="1" applyAlignment="1" applyProtection="1">
      <alignment wrapText="1"/>
      <protection hidden="1"/>
    </xf>
    <xf numFmtId="0" fontId="1" fillId="4" borderId="8" xfId="0" applyFont="1" applyFill="1" applyBorder="1" applyAlignment="1" applyProtection="1">
      <alignment wrapText="1"/>
      <protection hidden="1"/>
    </xf>
    <xf numFmtId="2" fontId="1" fillId="4" borderId="9" xfId="0" applyNumberFormat="1" applyFont="1" applyFill="1" applyBorder="1" applyAlignment="1" applyProtection="1">
      <alignment wrapText="1"/>
      <protection hidden="1"/>
    </xf>
    <xf numFmtId="0" fontId="0" fillId="6" borderId="0" xfId="0" applyFill="1" applyProtection="1">
      <protection hidden="1"/>
    </xf>
    <xf numFmtId="0" fontId="0" fillId="6" borderId="0" xfId="0" applyFill="1" applyBorder="1" applyProtection="1">
      <protection hidden="1"/>
    </xf>
    <xf numFmtId="0" fontId="0" fillId="4" borderId="0" xfId="0" applyFill="1" applyProtection="1">
      <protection hidden="1"/>
    </xf>
    <xf numFmtId="0" fontId="0" fillId="4" borderId="0" xfId="0" applyFill="1" applyBorder="1" applyProtection="1">
      <protection hidden="1"/>
    </xf>
    <xf numFmtId="164" fontId="1" fillId="4" borderId="7" xfId="0" applyNumberFormat="1" applyFont="1" applyFill="1" applyBorder="1" applyProtection="1">
      <protection hidden="1"/>
    </xf>
    <xf numFmtId="164" fontId="1" fillId="4" borderId="8" xfId="0" applyNumberFormat="1" applyFont="1" applyFill="1" applyBorder="1" applyProtection="1">
      <protection hidden="1"/>
    </xf>
    <xf numFmtId="0" fontId="0" fillId="4" borderId="0" xfId="0" applyFill="1" applyAlignment="1" applyProtection="1">
      <alignment horizontal="left"/>
      <protection hidden="1"/>
    </xf>
    <xf numFmtId="0" fontId="0" fillId="0" borderId="0" xfId="0" applyFill="1" applyProtection="1">
      <protection hidden="1"/>
    </xf>
    <xf numFmtId="0" fontId="0" fillId="0" borderId="0" xfId="0" applyProtection="1">
      <protection hidden="1"/>
    </xf>
    <xf numFmtId="1" fontId="0" fillId="5" borderId="22" xfId="0" applyNumberFormat="1" applyFill="1" applyBorder="1" applyAlignment="1" applyProtection="1">
      <alignment horizontal="left"/>
      <protection locked="0"/>
    </xf>
    <xf numFmtId="1" fontId="0" fillId="5" borderId="23" xfId="0" applyNumberFormat="1" applyFill="1" applyBorder="1" applyAlignment="1" applyProtection="1">
      <alignment horizontal="left"/>
      <protection locked="0"/>
    </xf>
    <xf numFmtId="0" fontId="20" fillId="7" borderId="0" xfId="2" applyFont="1" applyFill="1" applyAlignment="1">
      <alignment horizontal="left"/>
    </xf>
  </cellXfs>
  <cellStyles count="3">
    <cellStyle name="Comma" xfId="1" builtinId="3"/>
    <cellStyle name="Normal" xfId="0" builtinId="0"/>
    <cellStyle name="Normal 9" xfId="2" xr:uid="{F623AB41-0391-4368-9321-353F4C7A522F}"/>
  </cellStyles>
  <dxfs count="10">
    <dxf>
      <font>
        <b val="0"/>
        <i val="0"/>
        <strike val="0"/>
        <condense val="0"/>
        <extend val="0"/>
        <outline val="0"/>
        <shadow val="0"/>
        <u val="none"/>
        <vertAlign val="baseline"/>
        <sz val="11"/>
        <color rgb="FF000000"/>
        <name val="Calibri"/>
        <family val="2"/>
        <scheme val="none"/>
      </font>
      <fill>
        <patternFill patternType="solid">
          <fgColor indexed="64"/>
          <bgColor rgb="FFE8E9E7"/>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9" formatCode="d/mm/yyyy"/>
      <fill>
        <patternFill patternType="solid">
          <fgColor indexed="64"/>
          <bgColor theme="2"/>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E8E9E7"/>
        </patternFill>
      </fill>
      <alignment horizontal="general" vertical="center" textRotation="0" wrapText="0" indent="0" justifyLastLine="0" shrinkToFit="0" readingOrder="0"/>
    </dxf>
    <dxf>
      <border outline="0">
        <left style="medium">
          <color rgb="FFC0C2C4"/>
        </left>
        <right style="medium">
          <color rgb="FFC0C2C4"/>
        </right>
        <top style="medium">
          <color rgb="FFC0C2C4"/>
        </top>
        <bottom style="medium">
          <color rgb="FFC0C2C4"/>
        </bottom>
      </border>
    </dxf>
    <dxf>
      <border outline="0">
        <bottom style="medium">
          <color rgb="FFC0C2C4"/>
        </bottom>
      </border>
    </dxf>
    <dxf>
      <font>
        <b/>
        <i val="0"/>
        <strike val="0"/>
        <condense val="0"/>
        <extend val="0"/>
        <outline val="0"/>
        <shadow val="0"/>
        <u val="none"/>
        <vertAlign val="baseline"/>
        <sz val="11"/>
        <color rgb="FFFFFFFF"/>
        <name val="Calibri"/>
        <family val="2"/>
        <scheme val="none"/>
      </font>
      <fill>
        <patternFill patternType="solid">
          <fgColor indexed="64"/>
          <bgColor rgb="FF005874"/>
        </patternFill>
      </fill>
      <alignment horizontal="center" vertical="center" textRotation="0" wrapText="0" indent="0" justifyLastLine="0" shrinkToFit="0" readingOrder="0"/>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2" pivot="0" count="4" xr9:uid="{9F58BE20-DCDE-4FEA-8473-98E7BF690560}">
      <tableStyleElement type="wholeTable" dxfId="9"/>
      <tableStyleElement type="headerRow" dxfId="8"/>
      <tableStyleElement type="firstColumn" dxfId="7"/>
      <tableStyleElement type="firstRowStripe" dxfId="6"/>
    </tableStyle>
  </tableStyles>
  <colors>
    <mruColors>
      <color rgb="FF005874"/>
      <color rgb="FF00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76199</xdr:colOff>
      <xdr:row>1</xdr:row>
      <xdr:rowOff>63501</xdr:rowOff>
    </xdr:from>
    <xdr:to>
      <xdr:col>11</xdr:col>
      <xdr:colOff>600074</xdr:colOff>
      <xdr:row>25</xdr:row>
      <xdr:rowOff>6350</xdr:rowOff>
    </xdr:to>
    <xdr:sp macro="" textlink="">
      <xdr:nvSpPr>
        <xdr:cNvPr id="2" name="TextBox 1">
          <a:extLst>
            <a:ext uri="{FF2B5EF4-FFF2-40B4-BE49-F238E27FC236}">
              <a16:creationId xmlns:a16="http://schemas.microsoft.com/office/drawing/2014/main" id="{2C77EC90-93E5-4CE3-B69B-756A31A883A5}"/>
            </a:ext>
          </a:extLst>
        </xdr:cNvPr>
        <xdr:cNvSpPr txBox="1"/>
      </xdr:nvSpPr>
      <xdr:spPr>
        <a:xfrm>
          <a:off x="76199" y="396876"/>
          <a:ext cx="9134475" cy="4286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Section 20 of the </a:t>
          </a:r>
          <a:r>
            <a:rPr lang="en-AU" sz="1100" i="1"/>
            <a:t>Carbon Credits (Carbon Farming Initiative – Tidal Restoration of Blue Carbon Ecosystems) Methodology Determination 2021 </a:t>
          </a:r>
          <a:r>
            <a:rPr lang="en-AU" sz="1100" i="0"/>
            <a:t>(the Determination) </a:t>
          </a:r>
          <a:r>
            <a:rPr lang="en-AU" sz="1100"/>
            <a:t>requires the use of the Blue Carbon Accounting Model (BlueCAM) to determine the net abatement amount for blue carbon projects. </a:t>
          </a:r>
        </a:p>
        <a:p>
          <a:endParaRPr lang="en-AU" sz="1100"/>
        </a:p>
        <a:p>
          <a:r>
            <a:rPr lang="en-AU" sz="1100"/>
            <a:t>BlueCAM</a:t>
          </a:r>
          <a:r>
            <a:rPr lang="en-AU" sz="1100" baseline="0"/>
            <a:t> is to be used in accordance with the accompanying BlueCAM Guidelines. The BlueCAM Guidelines provide detailed instructions on how to input data into BlueCAM and how to interpret the results. BlueCAM includes formulas for each of the calculations set out in the Determination and outputs the final net abatement amount for the project area. </a:t>
          </a:r>
        </a:p>
        <a:p>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BlueCAM includes separate worksheets for each climate region of Australia. </a:t>
          </a:r>
          <a:r>
            <a:rPr lang="en-AU" sz="1100" baseline="0">
              <a:solidFill>
                <a:schemeClr val="dk1"/>
              </a:solidFill>
              <a:effectLst/>
              <a:latin typeface="+mn-lt"/>
              <a:ea typeface="+mn-ea"/>
              <a:cs typeface="+mn-cs"/>
            </a:rPr>
            <a:t>Select the worksheet that applies to your project area</a:t>
          </a:r>
          <a:r>
            <a:rPr lang="en-AU" sz="1100" baseline="0"/>
            <a:t> (see Figure 1 in the BlueCAM Guidelines for a map). If a project area covers more than one BlueCAM region, the net abatement amount from each region is summed to obtain the net abatement for the project.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Input data for the project into blue highlighted cells: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Enter project information in columns A-E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Enter fuel used to undertake project activities in column H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Enter information for each carbon estimation area (CEA) in columns K-R </a:t>
          </a:r>
          <a:br>
            <a:rPr lang="en-AU" sz="1100" baseline="0"/>
          </a:br>
          <a:r>
            <a:rPr lang="en-AU" sz="1100" baseline="0"/>
            <a:t>- Enter carry-over net abatement (if applicable) in column AL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BlueCAM outputs are shown in white cells: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Greenhouse gas emissions are shown in columns T-AA. This includes baseline emissions and emissions during the reporting period.</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Vegetation carbon pools are shown in columns AC-AE. This includes above ground and below ground live biomass.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Soil carbon pools are shown in columns AG-AJ.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The net abatement amount, including the total abatement for the project area adjusted by the sequestration buffer is shown in columns AN-AR.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If you have any queries regarding BlueCAM please email: enquiries@cleanenergyregulator.gov.au </a:t>
          </a:r>
        </a:p>
      </xdr:txBody>
    </xdr:sp>
    <xdr:clientData/>
  </xdr:twoCellAnchor>
  <xdr:twoCellAnchor>
    <xdr:from>
      <xdr:col>0</xdr:col>
      <xdr:colOff>101600</xdr:colOff>
      <xdr:row>29</xdr:row>
      <xdr:rowOff>146049</xdr:rowOff>
    </xdr:from>
    <xdr:to>
      <xdr:col>11</xdr:col>
      <xdr:colOff>561975</xdr:colOff>
      <xdr:row>57</xdr:row>
      <xdr:rowOff>152400</xdr:rowOff>
    </xdr:to>
    <xdr:sp macro="" textlink="">
      <xdr:nvSpPr>
        <xdr:cNvPr id="3" name="TextBox 2">
          <a:extLst>
            <a:ext uri="{FF2B5EF4-FFF2-40B4-BE49-F238E27FC236}">
              <a16:creationId xmlns:a16="http://schemas.microsoft.com/office/drawing/2014/main" id="{2FE97FAB-2C0F-4273-A55D-F69232CC3065}"/>
            </a:ext>
          </a:extLst>
        </xdr:cNvPr>
        <xdr:cNvSpPr txBox="1"/>
      </xdr:nvSpPr>
      <xdr:spPr>
        <a:xfrm>
          <a:off x="101600" y="5699124"/>
          <a:ext cx="9070975" cy="5073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IMPORTANT NOTICE:</a:t>
          </a:r>
          <a:r>
            <a:rPr lang="en-AU" sz="1100" b="1" baseline="0"/>
            <a:t> Terms of Use </a:t>
          </a:r>
        </a:p>
        <a:p>
          <a:endParaRPr lang="en-AU" sz="1100" baseline="0"/>
        </a:p>
        <a:p>
          <a:r>
            <a:rPr lang="en-AU" sz="1100" baseline="0"/>
            <a:t>The Blue Carbon Abatement Model Version 1 (BlueCAM) contains the calculations that must be used to determine emissions and abatement for projects under the </a:t>
          </a:r>
          <a:r>
            <a:rPr lang="en-AU" sz="1100" i="1">
              <a:solidFill>
                <a:schemeClr val="dk1"/>
              </a:solidFill>
              <a:effectLst/>
              <a:latin typeface="+mn-lt"/>
              <a:ea typeface="+mn-ea"/>
              <a:cs typeface="+mn-cs"/>
            </a:rPr>
            <a:t>Carbon Credits (Carbon Farming Initiative – Tidal Restoration of Blue Carbon Ecosystems) Methodology Determination 2021</a:t>
          </a:r>
          <a:r>
            <a:rPr lang="en-AU" sz="1100" i="1" baseline="0">
              <a:solidFill>
                <a:schemeClr val="dk1"/>
              </a:solidFill>
              <a:effectLst/>
              <a:latin typeface="+mn-lt"/>
              <a:ea typeface="+mn-ea"/>
              <a:cs typeface="+mn-cs"/>
            </a:rPr>
            <a:t> </a:t>
          </a:r>
          <a:r>
            <a:rPr lang="en-AU" sz="1100" i="0" baseline="0">
              <a:solidFill>
                <a:schemeClr val="dk1"/>
              </a:solidFill>
              <a:effectLst/>
              <a:latin typeface="+mn-lt"/>
              <a:ea typeface="+mn-ea"/>
              <a:cs typeface="+mn-cs"/>
            </a:rPr>
            <a:t>(the</a:t>
          </a:r>
          <a:r>
            <a:rPr lang="en-AU" sz="1100" baseline="0"/>
            <a:t> Determination). BlueCAM, and its interpretation are subject to change which may affect the estimates it produces. BlueCAM will be updated periodically and users should not that some factors and formulas may change.</a:t>
          </a:r>
        </a:p>
        <a:p>
          <a:endParaRPr lang="en-AU" sz="1100" baseline="0"/>
        </a:p>
        <a:p>
          <a:r>
            <a:rPr lang="en-AU" sz="1100" baseline="0"/>
            <a:t>The Clean Energy Regulator, and the Commonwealth of Australia are not responsible for the data input into BlueCAM by users, and will not be liable for any direct, indirect or consequential loss arising out of, or in connection with, or reliance on, or produced by, BlueCAM. While reasonable efforts have been made to ensure BlueCAM operates as intended, the Clean Energy Regulator, and the Commonwealth of Australia do not warrant that estimated generated by BlueCAM will be accurate, complete or up-to-date. </a:t>
          </a:r>
        </a:p>
        <a:p>
          <a:endParaRPr lang="en-AU" sz="1100" baseline="0"/>
        </a:p>
        <a:p>
          <a:r>
            <a:rPr lang="en-AU" sz="1100" baseline="0"/>
            <a:t>The information in BlueCAM is no substitute for independent advice. Users should seek independent advicee before taking any action or decision on the basis of the emissions estimates generated by BlueCAM. The Clean Energy Regulator and the Commonwealth of Australia do not guarantee uninterrupted access to BlueCAM or the associated website, and do not maintain that files obtained from or through this website are free from viruses. </a:t>
          </a:r>
        </a:p>
        <a:p>
          <a:endParaRPr lang="en-AU" sz="1100" baseline="0"/>
        </a:p>
        <a:p>
          <a:r>
            <a:rPr lang="en-AU" sz="1100" baseline="0"/>
            <a:t>By using BlueCAM, you agree to be bound by the above Terms of Use. The Clean Energy Regulator and the Commonwealth may, at their discretion, vary or modify these Terms of Use without notice, and any subsequent use by you of BlueCAM will consistute an acceptance of the Terms of Use as modified. </a:t>
          </a:r>
        </a:p>
        <a:p>
          <a:endParaRPr lang="en-AU" sz="1100" baseline="0"/>
        </a:p>
        <a:p>
          <a:r>
            <a:rPr lang="en-AU" sz="1100" b="1" baseline="0"/>
            <a:t>Commonwealth of Australia 2021 </a:t>
          </a:r>
        </a:p>
        <a:p>
          <a:endParaRPr lang="en-AU" sz="1100" b="1" baseline="0"/>
        </a:p>
        <a:p>
          <a:r>
            <a:rPr lang="en-AU" sz="1100" b="0" baseline="0"/>
            <a:t>This work is licenses under the Creative Commons Attribution 4.0 Australia Licence. To view a copy of this license, visit: https://creativecommons.org/licenses/by/4.0/. If you use materials that are licensed under Creative Commons, you are also required to retain any symbols and notices that are included in the materials. Where there are no symbols or notices present on materials you must attribute the work as set out in this notice. The Commonwalth of Australia has asserted the right to be recognised as the author of the material in the following manner: Commonwealth of Australia (2021). </a:t>
          </a:r>
        </a:p>
        <a:p>
          <a:endParaRPr lang="en-AU" sz="1100" b="0" baseline="0"/>
        </a:p>
        <a:p>
          <a:endParaRPr lang="en-AU" sz="1100" b="0" baseline="0"/>
        </a:p>
      </xdr:txBody>
    </xdr:sp>
    <xdr:clientData/>
  </xdr:twoCellAnchor>
  <xdr:twoCellAnchor>
    <xdr:from>
      <xdr:col>0</xdr:col>
      <xdr:colOff>76199</xdr:colOff>
      <xdr:row>1</xdr:row>
      <xdr:rowOff>63501</xdr:rowOff>
    </xdr:from>
    <xdr:to>
      <xdr:col>11</xdr:col>
      <xdr:colOff>600074</xdr:colOff>
      <xdr:row>25</xdr:row>
      <xdr:rowOff>6350</xdr:rowOff>
    </xdr:to>
    <xdr:sp macro="" textlink="">
      <xdr:nvSpPr>
        <xdr:cNvPr id="4" name="TextBox 3">
          <a:extLst>
            <a:ext uri="{FF2B5EF4-FFF2-40B4-BE49-F238E27FC236}">
              <a16:creationId xmlns:a16="http://schemas.microsoft.com/office/drawing/2014/main" id="{73B9CDFA-AAAA-4B5A-843F-0C5FA917B19D}"/>
            </a:ext>
          </a:extLst>
        </xdr:cNvPr>
        <xdr:cNvSpPr txBox="1"/>
      </xdr:nvSpPr>
      <xdr:spPr>
        <a:xfrm>
          <a:off x="76199" y="393701"/>
          <a:ext cx="9134475" cy="4362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Section 20 of the </a:t>
          </a:r>
          <a:r>
            <a:rPr lang="en-AU" sz="1100" i="1"/>
            <a:t>Carbon Credits (Carbon Farming Initiative – Tidal Restoration of Blue Carbon Ecosystems) Methodology Determination 2022 </a:t>
          </a:r>
          <a:r>
            <a:rPr lang="en-AU" sz="1100" i="0"/>
            <a:t>(the Determination) </a:t>
          </a:r>
          <a:r>
            <a:rPr lang="en-AU" sz="1100"/>
            <a:t>requires the use of the Blue Carbon Accounting Model (BlueCAM) to determine the net abatement amount for blue carbon projects. </a:t>
          </a:r>
        </a:p>
        <a:p>
          <a:endParaRPr lang="en-AU" sz="1100"/>
        </a:p>
        <a:p>
          <a:r>
            <a:rPr lang="en-AU" sz="1100"/>
            <a:t>BlueCAM</a:t>
          </a:r>
          <a:r>
            <a:rPr lang="en-AU" sz="1100" baseline="0"/>
            <a:t> is to be used in accordance with the accompanying BlueCAM Guidelines. The BlueCAM Guidelines provide detailed instructions on how to input data into BlueCAM and how to interpret the results. BlueCAM includes formulas for each of the calculations set out in the Determination and outputs the final net abatement amount for the project area. </a:t>
          </a:r>
        </a:p>
        <a:p>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BlueCAM includes separate worksheets for each climate region of Australia. </a:t>
          </a:r>
          <a:r>
            <a:rPr lang="en-AU" sz="1100" baseline="0">
              <a:solidFill>
                <a:schemeClr val="dk1"/>
              </a:solidFill>
              <a:effectLst/>
              <a:latin typeface="+mn-lt"/>
              <a:ea typeface="+mn-ea"/>
              <a:cs typeface="+mn-cs"/>
            </a:rPr>
            <a:t>Select the worksheet that applies to your project area</a:t>
          </a:r>
          <a:r>
            <a:rPr lang="en-AU" sz="1100" baseline="0"/>
            <a:t> (see Figure 1 in the BlueCAM Guidelines for a map). If a project area covers more than one BlueCAM region, the net abatement amount from each region is summed to obtain the net abatement for the project.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Input data for the project into blue highlighted cells: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Enter project information in columns A-E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Enter fuel used to undertake project activities in column H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Enter information for each carbon estimation area (CEA) in columns K-T </a:t>
          </a:r>
          <a:br>
            <a:rPr lang="en-AU" sz="1100" baseline="0"/>
          </a:br>
          <a:r>
            <a:rPr lang="en-AU" sz="1100" baseline="0"/>
            <a:t>- Enter carry-over net abatement (if applicable) in column AO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BlueCAM outputs are shown in white cells: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Greenhouse gas emissions are shown in columns V-AC. This includes baseline emissions and emissions during the reporting period.</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Vegetation carbon pools are shown in columns AE-AG. This includes above ground and below ground live biomass.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Soil carbon pools are shown in columns AI-AM. </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 The net abatement amount, including the total abatement for the project area adjusted by the sequestration buffer is shown in columns AM-AT.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If you have any queries regarding BlueCAM please email: enquiries@cleanenergyregulator.gov.au </a:t>
          </a:r>
        </a:p>
      </xdr:txBody>
    </xdr:sp>
    <xdr:clientData/>
  </xdr:twoCellAnchor>
  <xdr:twoCellAnchor>
    <xdr:from>
      <xdr:col>0</xdr:col>
      <xdr:colOff>101600</xdr:colOff>
      <xdr:row>29</xdr:row>
      <xdr:rowOff>146049</xdr:rowOff>
    </xdr:from>
    <xdr:to>
      <xdr:col>11</xdr:col>
      <xdr:colOff>561975</xdr:colOff>
      <xdr:row>57</xdr:row>
      <xdr:rowOff>152400</xdr:rowOff>
    </xdr:to>
    <xdr:sp macro="" textlink="">
      <xdr:nvSpPr>
        <xdr:cNvPr id="5" name="TextBox 4">
          <a:extLst>
            <a:ext uri="{FF2B5EF4-FFF2-40B4-BE49-F238E27FC236}">
              <a16:creationId xmlns:a16="http://schemas.microsoft.com/office/drawing/2014/main" id="{FB2188ED-D29F-4A4B-801D-35AE24F08412}"/>
            </a:ext>
          </a:extLst>
        </xdr:cNvPr>
        <xdr:cNvSpPr txBox="1"/>
      </xdr:nvSpPr>
      <xdr:spPr>
        <a:xfrm>
          <a:off x="101600" y="5778499"/>
          <a:ext cx="9070975" cy="5162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IMPORTANT NOTICE:</a:t>
          </a:r>
          <a:r>
            <a:rPr lang="en-AU" sz="1100" b="1" baseline="0"/>
            <a:t> Terms of Use </a:t>
          </a:r>
        </a:p>
        <a:p>
          <a:endParaRPr lang="en-AU" sz="1100" baseline="0"/>
        </a:p>
        <a:p>
          <a:r>
            <a:rPr lang="en-AU" sz="1100" baseline="0"/>
            <a:t>The Blue Carbon Abatement Model Version 1 (BlueCAM) contains the calculations that must be used to determine emissions and abatement for projects under the </a:t>
          </a:r>
          <a:r>
            <a:rPr lang="en-AU" sz="1100" i="1">
              <a:solidFill>
                <a:schemeClr val="dk1"/>
              </a:solidFill>
              <a:effectLst/>
              <a:latin typeface="+mn-lt"/>
              <a:ea typeface="+mn-ea"/>
              <a:cs typeface="+mn-cs"/>
            </a:rPr>
            <a:t>Carbon Credits (Carbon Farming Initiative – Tidal Restoration of Blue Carbon Ecosystems) Methodology Determination 2022</a:t>
          </a:r>
          <a:r>
            <a:rPr lang="en-AU" sz="1100" i="1" baseline="0">
              <a:solidFill>
                <a:schemeClr val="dk1"/>
              </a:solidFill>
              <a:effectLst/>
              <a:latin typeface="+mn-lt"/>
              <a:ea typeface="+mn-ea"/>
              <a:cs typeface="+mn-cs"/>
            </a:rPr>
            <a:t> </a:t>
          </a:r>
          <a:r>
            <a:rPr lang="en-AU" sz="1100" i="0" baseline="0">
              <a:solidFill>
                <a:schemeClr val="dk1"/>
              </a:solidFill>
              <a:effectLst/>
              <a:latin typeface="+mn-lt"/>
              <a:ea typeface="+mn-ea"/>
              <a:cs typeface="+mn-cs"/>
            </a:rPr>
            <a:t>(the</a:t>
          </a:r>
          <a:r>
            <a:rPr lang="en-AU" sz="1100" baseline="0"/>
            <a:t> Determination). BlueCAM, and its interpretation are subject to change which may affect the estimates it produces. BlueCAM will be updated periodically and users should note that some factors and formulas may change.</a:t>
          </a:r>
        </a:p>
        <a:p>
          <a:endParaRPr lang="en-AU" sz="1100" baseline="0"/>
        </a:p>
        <a:p>
          <a:r>
            <a:rPr lang="en-AU" sz="1100" baseline="0"/>
            <a:t>The Clean Energy Regulator, and the Commonwealth of Australia are not responsible for the data input into BlueCAM by users, and will not be liable for any direct, indirect or consequential loss arising out of, or in connection with, or reliance on, or produced by, BlueCAM outputs. While reasonable efforts have been made to ensure BlueCAM operates as intended, the Clean Energy Regulator, and the Commonwealth of Australia do not warrant that estimates generated by BlueCAM will be accurate, complete or up-to-date. </a:t>
          </a:r>
        </a:p>
        <a:p>
          <a:endParaRPr lang="en-AU" sz="1100" baseline="0"/>
        </a:p>
        <a:p>
          <a:r>
            <a:rPr lang="en-AU" sz="1100" baseline="0"/>
            <a:t>The information in BlueCAM is no substitute for independent advice. Users should seek independent advice before taking any action or decision on the basis of the emissions or abatement estimates generated by BlueCAM. The Clean Energy Regulator and the Commonwealth of Australia do not guarantee uninterrupted access to BlueCAM or the associated website, and do not maintain that files obtained from or through this website are free from viruses. </a:t>
          </a:r>
        </a:p>
        <a:p>
          <a:endParaRPr lang="en-AU" sz="1100" baseline="0"/>
        </a:p>
        <a:p>
          <a:r>
            <a:rPr lang="en-AU" sz="1100" baseline="0"/>
            <a:t>By using BlueCAM, you agree to be bound by the above Terms of Use. The Clean Energy Regulator and the Commonwealth may, at their discretion, vary or modify these Terms of Use without notice, and any subsequent use by you of BlueCAM will constitute an acceptance of the Terms of Use as modified. </a:t>
          </a:r>
        </a:p>
        <a:p>
          <a:endParaRPr lang="en-AU" sz="1100" baseline="0"/>
        </a:p>
        <a:p>
          <a:r>
            <a:rPr lang="en-AU" sz="1100" b="1" baseline="0"/>
            <a:t>Commonwealth of Australia 2021 </a:t>
          </a:r>
        </a:p>
        <a:p>
          <a:endParaRPr lang="en-AU" sz="1100" b="1" baseline="0"/>
        </a:p>
        <a:p>
          <a:r>
            <a:rPr lang="en-AU" sz="1100" b="0" baseline="0"/>
            <a:t>This work is licensed under the Creative Commons Attribution 4.0 Australia Licence. To view a copy of this license, visit: https://creativecommons.org/licenses/by/4.0/. If you use materials that are licensed under Creative Commons, you are also required to retain any symbols and notices that are included in the materials. Where there are no symbols or notices present on materials you must attribute the work as set out in this notice. The Commonwealth of Australia has asserted the right to be recognised as the author of the material in the following manner: Commonwealth of Australia (2022). </a:t>
          </a:r>
        </a:p>
        <a:p>
          <a:endParaRPr lang="en-AU" sz="1100" b="0" baseline="0"/>
        </a:p>
        <a:p>
          <a:endParaRPr lang="en-AU"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158C35-5E51-4D37-A42E-B23B7E898942}" name="Table213" displayName="Table213" ref="A27:C28" totalsRowShown="0" headerRowDxfId="5" headerRowBorderDxfId="4" tableBorderDxfId="3" headerRowCellStyle="Normal 9">
  <tableColumns count="3">
    <tableColumn id="1" xr3:uid="{BFB2C21F-6816-44DA-86CA-48CDCCBAD52E}" name="Version" dataDxfId="2" dataCellStyle="Normal 9"/>
    <tableColumn id="2" xr3:uid="{489E2287-5A76-4088-9AFB-83A840E106AE}" name="Date" dataDxfId="1" dataCellStyle="Normal 9"/>
    <tableColumn id="3" xr3:uid="{6ED52102-8484-40E3-A474-76A5553E4118}" name="Description" dataDxfId="0" dataCellStyle="Normal 9"/>
  </tableColumns>
  <tableStyleInfo name="CER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CEDC-1695-41D2-BCD9-EA51A19A6B89}">
  <dimension ref="A1:C28"/>
  <sheetViews>
    <sheetView showGridLines="0" tabSelected="1" zoomScaleNormal="100" workbookViewId="0"/>
  </sheetViews>
  <sheetFormatPr defaultRowHeight="14.4" x14ac:dyDescent="0.3"/>
  <cols>
    <col min="1" max="1" width="9.44140625" customWidth="1"/>
    <col min="2" max="2" width="13.21875" bestFit="1" customWidth="1"/>
    <col min="3" max="3" width="30.77734375" customWidth="1"/>
  </cols>
  <sheetData>
    <row r="1" spans="1:3" ht="25.8" x14ac:dyDescent="0.5">
      <c r="A1" s="56" t="s">
        <v>191</v>
      </c>
      <c r="B1" s="56"/>
      <c r="C1" s="56"/>
    </row>
    <row r="26" spans="1:3" ht="25.8" x14ac:dyDescent="0.5">
      <c r="A26" s="178" t="s">
        <v>190</v>
      </c>
      <c r="B26" s="178"/>
      <c r="C26" s="178"/>
    </row>
    <row r="27" spans="1:3" x14ac:dyDescent="0.3">
      <c r="A27" s="55" t="s">
        <v>189</v>
      </c>
      <c r="B27" s="55" t="s">
        <v>188</v>
      </c>
      <c r="C27" s="55" t="s">
        <v>187</v>
      </c>
    </row>
    <row r="28" spans="1:3" x14ac:dyDescent="0.3">
      <c r="A28" s="53">
        <v>1</v>
      </c>
      <c r="B28" s="54">
        <v>44539</v>
      </c>
      <c r="C28" s="53" t="s">
        <v>230</v>
      </c>
    </row>
  </sheetData>
  <sheetProtection algorithmName="SHA-256" hashValue="uj82DRe6PQbm0tOZomC49/EYZSOiHOXCvcrZufE5XCw=" saltValue="UEi4d0Y+mmdtzHmiLIu9og==" spinCount="100000" sheet="1" objects="1" scenarios="1"/>
  <mergeCells count="1">
    <mergeCell ref="A26:C26"/>
  </mergeCells>
  <pageMargins left="0.7" right="0.7" top="0.75" bottom="0.75" header="0.3" footer="0.3"/>
  <pageSetup paperSize="9" orientation="portrait" horizontalDpi="0"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02"/>
  <sheetViews>
    <sheetView showGridLines="0" workbookViewId="0"/>
  </sheetViews>
  <sheetFormatPr defaultColWidth="9.21875" defaultRowHeight="14.4" x14ac:dyDescent="0.3"/>
  <cols>
    <col min="1" max="1" width="22.5546875" style="89" customWidth="1"/>
    <col min="2" max="2" width="21.77734375" style="89" customWidth="1"/>
    <col min="3" max="3" width="27.77734375" style="90" customWidth="1"/>
    <col min="4" max="4" width="17.77734375" style="90" customWidth="1"/>
    <col min="5" max="5" width="24.44140625" style="90" bestFit="1" customWidth="1"/>
    <col min="6" max="6" width="6.21875" style="12" customWidth="1"/>
    <col min="7" max="7" width="28" style="12" customWidth="1"/>
    <col min="8" max="8" width="24.44140625" style="90" customWidth="1"/>
    <col min="9" max="9" width="6.21875" style="13" customWidth="1"/>
    <col min="10" max="10" width="15" style="12" customWidth="1"/>
    <col min="11" max="11" width="15.44140625" style="90" customWidth="1"/>
    <col min="12" max="12" width="18.77734375" style="90" customWidth="1"/>
    <col min="13" max="13" width="16.77734375" style="90" customWidth="1"/>
    <col min="14" max="14" width="19.77734375" style="90" customWidth="1"/>
    <col min="15" max="15" width="16.21875" style="90" customWidth="1"/>
    <col min="16" max="16" width="22.5546875" style="90" customWidth="1"/>
    <col min="17" max="17" width="18.21875" style="90" customWidth="1"/>
    <col min="18" max="20" width="18.5546875" style="90" customWidth="1"/>
    <col min="21" max="21" width="5.77734375" style="16" customWidth="1"/>
    <col min="22" max="22" width="27.21875" style="12" customWidth="1"/>
    <col min="23" max="26" width="17.77734375" style="12" customWidth="1"/>
    <col min="27" max="27" width="18.77734375" style="17" customWidth="1"/>
    <col min="28" max="28" width="23" style="17" customWidth="1"/>
    <col min="29" max="29" width="22.77734375" style="12" customWidth="1"/>
    <col min="30" max="30" width="5.77734375" customWidth="1"/>
    <col min="31" max="32" width="18.21875" customWidth="1"/>
    <col min="33" max="33" width="22.77734375" style="12" customWidth="1"/>
    <col min="34" max="34" width="6.21875" customWidth="1"/>
    <col min="35" max="35" width="22" style="15" customWidth="1"/>
    <col min="36" max="36" width="18" style="15" customWidth="1"/>
    <col min="37" max="38" width="18.77734375" customWidth="1"/>
    <col min="39" max="39" width="22.77734375" style="12" customWidth="1"/>
    <col min="40" max="40" width="5.21875" style="12" customWidth="1"/>
    <col min="41" max="41" width="27.77734375" style="89" customWidth="1"/>
    <col min="42" max="42" width="6.21875" style="17" customWidth="1"/>
    <col min="43" max="43" width="19.77734375" style="9" customWidth="1"/>
    <col min="44" max="45" width="19" style="17" customWidth="1"/>
    <col min="46" max="46" width="24.77734375" style="17" customWidth="1"/>
    <col min="47" max="47" width="26.5546875" style="9" customWidth="1"/>
    <col min="48" max="48" width="25" style="167" hidden="1" customWidth="1"/>
    <col min="49" max="49" width="16.21875" style="167" hidden="1" customWidth="1"/>
    <col min="50" max="50" width="4.77734375" style="167" hidden="1" customWidth="1"/>
    <col min="51" max="52" width="19.21875" style="173" hidden="1" customWidth="1"/>
    <col min="53" max="53" width="6.21875" style="174" hidden="1" customWidth="1"/>
    <col min="54" max="54" width="18.77734375" style="174" hidden="1" customWidth="1"/>
    <col min="55" max="55" width="20.21875" style="169" hidden="1" customWidth="1"/>
    <col min="56" max="56" width="4.21875" style="174" hidden="1" customWidth="1"/>
    <col min="57" max="57" width="16.77734375" style="174" hidden="1" customWidth="1"/>
    <col min="58" max="58" width="14.21875" style="174" hidden="1" customWidth="1"/>
    <col min="59" max="60" width="13" style="174" hidden="1" customWidth="1"/>
    <col min="61" max="61" width="20" style="174" hidden="1" customWidth="1"/>
    <col min="62" max="62" width="18.77734375" style="174" hidden="1" customWidth="1"/>
    <col min="63" max="64" width="19.5546875" style="174" hidden="1" customWidth="1"/>
    <col min="65" max="65" width="9.21875" style="174" hidden="1" customWidth="1"/>
    <col min="66" max="66" width="23.44140625" style="174" hidden="1" customWidth="1"/>
    <col min="67" max="67" width="17.21875" style="174" hidden="1" customWidth="1"/>
    <col min="68" max="68" width="15.21875" style="175" hidden="1" customWidth="1"/>
    <col min="69" max="16384" width="9.21875" style="17"/>
  </cols>
  <sheetData>
    <row r="1" spans="1:73" ht="75" customHeight="1" thickBot="1" x14ac:dyDescent="0.35">
      <c r="A1" s="88" t="s">
        <v>141</v>
      </c>
      <c r="G1" s="75" t="s">
        <v>210</v>
      </c>
      <c r="H1" s="101"/>
      <c r="J1" s="72" t="s">
        <v>221</v>
      </c>
      <c r="K1" s="100"/>
      <c r="L1" s="107"/>
      <c r="M1" s="107"/>
      <c r="N1" s="107"/>
      <c r="O1" s="100"/>
      <c r="P1" s="100"/>
      <c r="Q1" s="100"/>
      <c r="R1" s="100" t="s">
        <v>215</v>
      </c>
      <c r="S1" s="100"/>
      <c r="T1" s="100"/>
      <c r="V1" s="57" t="s">
        <v>179</v>
      </c>
      <c r="W1" s="73" t="s">
        <v>182</v>
      </c>
      <c r="AA1" s="58"/>
      <c r="AB1" s="58"/>
      <c r="AD1" s="17"/>
      <c r="AE1" s="74" t="s">
        <v>183</v>
      </c>
      <c r="AF1" s="17"/>
      <c r="AH1" s="17"/>
      <c r="AI1" s="74" t="s">
        <v>184</v>
      </c>
      <c r="AJ1" s="17"/>
      <c r="AK1" s="17"/>
      <c r="AL1" s="17"/>
      <c r="AO1" s="117" t="s">
        <v>180</v>
      </c>
      <c r="AP1" s="14"/>
      <c r="AQ1" s="76" t="s">
        <v>211</v>
      </c>
      <c r="AR1" s="58"/>
      <c r="AS1" s="58"/>
      <c r="AU1" s="18"/>
      <c r="AV1" s="121" t="s">
        <v>181</v>
      </c>
      <c r="AW1" s="122"/>
      <c r="AX1" s="123"/>
      <c r="AY1" s="124"/>
      <c r="AZ1" s="124"/>
      <c r="BA1" s="125"/>
      <c r="BB1" s="126"/>
      <c r="BC1" s="126"/>
      <c r="BD1" s="126"/>
      <c r="BE1" s="126"/>
      <c r="BF1" s="125"/>
      <c r="BG1" s="125"/>
      <c r="BH1" s="125"/>
      <c r="BI1" s="126"/>
      <c r="BJ1" s="126"/>
      <c r="BK1" s="125"/>
      <c r="BL1" s="125"/>
      <c r="BM1" s="126"/>
      <c r="BN1" s="125"/>
      <c r="BO1" s="125"/>
      <c r="BP1" s="125"/>
      <c r="BQ1" s="9"/>
      <c r="BR1" s="9"/>
      <c r="BS1" s="9"/>
      <c r="BT1" s="9"/>
      <c r="BU1" s="9"/>
    </row>
    <row r="2" spans="1:73" s="69" customFormat="1" ht="97.5" customHeight="1" thickBot="1" x14ac:dyDescent="0.45">
      <c r="A2" s="91" t="s">
        <v>126</v>
      </c>
      <c r="B2" s="92" t="s">
        <v>125</v>
      </c>
      <c r="C2" s="93" t="s">
        <v>192</v>
      </c>
      <c r="D2" s="93" t="s">
        <v>136</v>
      </c>
      <c r="E2" s="94" t="s">
        <v>131</v>
      </c>
      <c r="F2" s="70"/>
      <c r="G2" s="59" t="s">
        <v>134</v>
      </c>
      <c r="H2" s="102" t="s">
        <v>193</v>
      </c>
      <c r="I2" s="71"/>
      <c r="J2" s="62" t="s">
        <v>116</v>
      </c>
      <c r="K2" s="93" t="s">
        <v>194</v>
      </c>
      <c r="L2" s="93" t="s">
        <v>132</v>
      </c>
      <c r="M2" s="93" t="s">
        <v>175</v>
      </c>
      <c r="N2" s="93" t="s">
        <v>145</v>
      </c>
      <c r="O2" s="93" t="s">
        <v>121</v>
      </c>
      <c r="P2" s="93" t="s">
        <v>151</v>
      </c>
      <c r="Q2" s="93" t="s">
        <v>117</v>
      </c>
      <c r="R2" s="93" t="s">
        <v>222</v>
      </c>
      <c r="S2" s="93" t="s">
        <v>216</v>
      </c>
      <c r="T2" s="94" t="s">
        <v>214</v>
      </c>
      <c r="U2" s="70"/>
      <c r="V2" s="62" t="s">
        <v>195</v>
      </c>
      <c r="W2" s="60" t="s">
        <v>196</v>
      </c>
      <c r="X2" s="60" t="s">
        <v>197</v>
      </c>
      <c r="Y2" s="60" t="s">
        <v>198</v>
      </c>
      <c r="Z2" s="60" t="s">
        <v>199</v>
      </c>
      <c r="AA2" s="60" t="s">
        <v>200</v>
      </c>
      <c r="AB2" s="61" t="s">
        <v>201</v>
      </c>
      <c r="AC2" s="63" t="s">
        <v>220</v>
      </c>
      <c r="AD2" s="71"/>
      <c r="AE2" s="62" t="s">
        <v>202</v>
      </c>
      <c r="AF2" s="61" t="s">
        <v>203</v>
      </c>
      <c r="AG2" s="63" t="s">
        <v>219</v>
      </c>
      <c r="AH2" s="71"/>
      <c r="AI2" s="62" t="s">
        <v>204</v>
      </c>
      <c r="AJ2" s="60" t="s">
        <v>205</v>
      </c>
      <c r="AK2" s="60" t="s">
        <v>213</v>
      </c>
      <c r="AL2" s="61" t="s">
        <v>217</v>
      </c>
      <c r="AM2" s="61" t="s">
        <v>218</v>
      </c>
      <c r="AN2" s="70"/>
      <c r="AO2" s="118" t="s">
        <v>206</v>
      </c>
      <c r="AP2" s="70"/>
      <c r="AQ2" s="64" t="s">
        <v>207</v>
      </c>
      <c r="AR2" s="65" t="s">
        <v>208</v>
      </c>
      <c r="AS2" s="65" t="s">
        <v>212</v>
      </c>
      <c r="AT2" s="66" t="s">
        <v>209</v>
      </c>
      <c r="AU2" s="67"/>
      <c r="AV2" s="127" t="s">
        <v>114</v>
      </c>
      <c r="AW2" s="128"/>
      <c r="AX2" s="129"/>
      <c r="AY2" s="130" t="s">
        <v>118</v>
      </c>
      <c r="AZ2" s="131" t="s">
        <v>135</v>
      </c>
      <c r="BA2" s="132"/>
      <c r="BB2" s="133" t="s">
        <v>167</v>
      </c>
      <c r="BC2" s="134" t="s">
        <v>168</v>
      </c>
      <c r="BD2" s="135"/>
      <c r="BE2" s="133" t="s">
        <v>122</v>
      </c>
      <c r="BF2" s="136" t="s">
        <v>123</v>
      </c>
      <c r="BG2" s="136" t="s">
        <v>119</v>
      </c>
      <c r="BH2" s="136" t="s">
        <v>120</v>
      </c>
      <c r="BI2" s="137" t="s">
        <v>169</v>
      </c>
      <c r="BJ2" s="137" t="s">
        <v>170</v>
      </c>
      <c r="BK2" s="137" t="s">
        <v>223</v>
      </c>
      <c r="BL2" s="138" t="s">
        <v>224</v>
      </c>
      <c r="BM2" s="139"/>
      <c r="BN2" s="133"/>
      <c r="BO2" s="136" t="s">
        <v>166</v>
      </c>
      <c r="BP2" s="134" t="s">
        <v>133</v>
      </c>
      <c r="BQ2" s="68"/>
      <c r="BR2" s="68"/>
      <c r="BS2" s="68"/>
      <c r="BT2" s="68"/>
      <c r="BU2" s="68"/>
    </row>
    <row r="3" spans="1:73" s="11" customFormat="1" ht="16.2" thickBot="1" x14ac:dyDescent="0.35">
      <c r="A3" s="84"/>
      <c r="B3" s="85"/>
      <c r="C3" s="86" t="s">
        <v>12</v>
      </c>
      <c r="D3" s="86" t="s">
        <v>3</v>
      </c>
      <c r="E3" s="87"/>
      <c r="F3" s="24"/>
      <c r="G3" s="38" t="s">
        <v>171</v>
      </c>
      <c r="H3" s="103">
        <v>0</v>
      </c>
      <c r="I3" s="19"/>
      <c r="J3" s="77" t="s">
        <v>13</v>
      </c>
      <c r="K3" s="108"/>
      <c r="L3" s="108"/>
      <c r="M3" s="108" t="s">
        <v>3</v>
      </c>
      <c r="N3" s="108" t="s">
        <v>1</v>
      </c>
      <c r="O3" s="109" t="s">
        <v>124</v>
      </c>
      <c r="P3" s="109" t="s">
        <v>124</v>
      </c>
      <c r="Q3" s="110" t="s">
        <v>124</v>
      </c>
      <c r="R3" s="111"/>
      <c r="S3" s="111"/>
      <c r="T3" s="112"/>
      <c r="U3" s="20"/>
      <c r="V3" s="21">
        <f>IF(AZ3="No",0,IF(O3="NA",0,IF(O3=Data!$E$2,Data!$F$2,IF(O3=Data!$E$3,Data!$F$3,IF(O3=Data!$E$4,Data!$F$4,IF(O3=Data!$E$5,Data!$F$5,IF(O3=Data!$E$6,Data!$F$6,IF(O3=Data!$E$7,Data!$F$7,IF(O3=Data!$E$8,Data!$F$8,IF(O3=Data!$E$9,Data!$F$9,IF(O3=Data!$E$10,Data!$F$10,IF(O3=Data!$E$11,Data!$F$11,IF(O3=Data!E12,Data!$F$12,IF(O3=Data!E13,Data!$F$13,IF(O3=Data!E14,Data!$F$14,IF(O3=Data!E15,Data!$F$15,IF(O3=Data!E16,Data!$F$16,IF(O3=Data!E18,Data!F$18,0))))))))))))))))))*K3*$AV$3</f>
        <v>0</v>
      </c>
      <c r="W3" s="23">
        <f>IF(AZ3="No",0,IF(O3="NA",0,IF(O3=Data!$E$2,Data!$G$2,IF(O3=Data!$E$3,Data!$G$3,IF(O3=Data!$E$4,Data!$G$4,IF(O3=Data!$E$5,Data!$G$5,IF(O3=Data!$E$6,Data!$G$6,IF(O3=Data!$E$7,Data!$G$7,IF(O3=Data!$E$8,Data!$G$8,IF(O3=Data!$E$9,Data!$G$9,IF(O3=Data!$E$10,Data!$G$10,IF(O3=Data!$E$11,Data!$G$11,IF(O3=Data!$E$12,Data!$G$12,IF(O3=Data!$E$13,Data!$G$13,IF(O3=Data!$E$14,Data!$G$14,IF(O3=Data!$E$15,Data!$G$15,IF(O3=Data!$E$16,Data!$G$16,IF(O3=Data!$E$17,Data!$G$17,IF(O3=Data!$E$18,Data!G$18,0))))))))))))))))))*K3*$AV$3)</f>
        <v>0</v>
      </c>
      <c r="X3" s="23">
        <f>IF(AZ3="No",0,IF(O3="NA",0,IF(O3=Data!$E$2,Data!$H$2,IF(O3=Data!$E$3,Data!$H$3,IF(O3=Data!$E$4,Data!$H$4,IF(O3=Data!$E$5,Data!$H$5,IF(O3=Data!$E$6,Data!$H$6,IF(O3=Data!$E$7,Data!$H$7,IF(O3=Data!$E$8,Data!$H$8,IF(O3=Data!$E$9,Data!$H$9,IF(O3=Data!$E$10,Data!$H$10,IF(O3=Data!$E$11,Data!$H$11,IF(O3=Data!$E$12,Data!$H$12,IF(O3=Data!$E$13,Data!$H$13,IF(O3=Data!$E$14,Data!$H$14,IF(O3=Data!$E$15,Data!$H$15,IF(O3=Data!$E$16,Data!$H$16,IF(O3=Data!$E$17,Data!$H$17,IF(O3=Data!$E$18,Data!H$18,0)))))))))))))))))))*K3*$AV$3</f>
        <v>0</v>
      </c>
      <c r="Y3" s="23">
        <f>IF(R3&lt;=1,0,IF(Q3=Data!$E$12,Data!$F$12,IF(Q3=Data!$E$13,Data!$F$13,IF(Q3=Data!$E$14,Data!$F$14,IF(Q3=Data!$E$15,Data!$F$15,IF(Q3=Data!$E$16,Data!$F$16,IF(Q3=Data!$E$17,Data!$F$17,IF(Q3=Data!$E$18,Data!$F$18,0))))))))*K3*IF(R3&lt;AV3,R3,$AV$3)</f>
        <v>0</v>
      </c>
      <c r="Z3" s="23">
        <f>IF(R3&lt;=1,0,IF(Q3=Data!$E$12,Data!$G$12,IF(Q3=Data!$E$13,Data!$G$13,IF(Q3=Data!$E$14,Data!$G$14,IF(Q3=Data!$E$15,Data!$G$15,IF(Q3=Data!$E$16,Data!$G$16,IF(Q3=Data!$E$17,Data!$G$17,IF(Q3=Data!$E$18,Data!$G$18,0))))))))*K3*IF(R3&lt;AV3,R3,$AV$3)</f>
        <v>0</v>
      </c>
      <c r="AA3" s="23">
        <f>IF(R3&lt;=1,0,IF(Q3=Data!$E$12,Data!$H$12,IF(Q3=Data!$E$13,Data!$H$13,IF(Q3=Data!$E$14,Data!$H$14,IF(Q3=Data!$E$15,Data!$H$15,IF(Q3=Data!$E$16,Data!$H$16,IF(Q3=Data!$E$17,Data!$H$17,IF(Q3=Data!$E$18,Data!$H$18,0))))))))*K3*IF(R3&lt;AV3,R3,$AV$3)</f>
        <v>0</v>
      </c>
      <c r="AB3" s="22">
        <f>(BC3+BB3)*K3</f>
        <v>0</v>
      </c>
      <c r="AC3" s="50">
        <f>(V3+W3+X3)-(AA3+Z3+Y3+AB3)</f>
        <v>0</v>
      </c>
      <c r="AD3" s="13"/>
      <c r="AE3" s="21">
        <f t="shared" ref="AE3" si="0">BI3*BG3*K3</f>
        <v>0</v>
      </c>
      <c r="AF3" s="22">
        <f>BJ3*BG3*K3</f>
        <v>0</v>
      </c>
      <c r="AG3" s="50">
        <f t="shared" ref="AG3" si="1">AE3+AF3</f>
        <v>0</v>
      </c>
      <c r="AH3" s="13"/>
      <c r="AI3" s="21">
        <f>IF(AZ3="No",0,IF(O3="NA",0,IF(Q3=O3,0,IF(O3=Data!$E$2,Data!$J$2,IF(O3=Data!$E$3,Data!$J$3,IF(O3=Data!$E$4,Data!$J$4,IF(O3=Data!$E$5,Data!$J$5,IF(O3=Data!$E$6,Data!$J$6,IF(O3=Data!$E$7,Data!$J$7,IF(O3=Data!$E$8,Data!$J$8,IF(O3=Data!$E$9,Data!$J$9,IF(O3=Data!$E$10,Data!$I$10,IF(O3=Data!$E$11,Data!$J$11,IF(O3=Data!$E$12,Data!$J$12,IF(O3=Data!$E$13,Data!$J$13,IF(O3=Data!$E$14,Data!$J$14,IF(O3=Data!$E$15,Data!$J$15,IF(O3=Data!$E$16,Data!$J$16,IF(O3=Data!$E$17,Data!$J$17,IF(O3=Data!$E$18,Data!J$18,0))))))))))))))))))))*$AV$3</f>
        <v>0</v>
      </c>
      <c r="AJ3" s="23">
        <f>IF(AZ3="No",0,IF(O3="NA",0,IF(O3=Data!$E$2,Data!$K$2,IF(O3=Data!$E$3,Data!$K$3,IF(O3=Data!$E$4,Data!$K$4,IF(O3=Data!$E$5,Data!$K$5,IF(O3=Data!$E$6,Data!$K$6,IF(O3=Data!$E$7,Data!$K$7,IF(O3=Data!$E$8,Data!$K$8,IF(O3=Data!$E$9,Data!$K$9,IF(O3=Data!$E$10,Data!$K$10,IF(O3=Data!$E$11,Data!$K$11,IF(O3=Data!$E$12,Data!$K$12,IF(O3=Data!$E$13,Data!$K$13,IF(O3=Data!$E$14,Data!$K$14,IF(O3=Data!$E$15,Data!$K$15,IF(O3=Data!$E$16,Data!$K$16,IF(O3=Data!$E$17,Data!$K$17,IF(O3=Data!$E$18,Data!K$18,0)))))))))))))))))))*$AV$3</f>
        <v>0</v>
      </c>
      <c r="AK3" s="23">
        <f>BK3*BH3*K3</f>
        <v>0</v>
      </c>
      <c r="AL3" s="22">
        <f>0.5*BL3*T3</f>
        <v>0</v>
      </c>
      <c r="AM3" s="22">
        <f>AK3+AJ3-AI3-AL3</f>
        <v>0</v>
      </c>
      <c r="AN3" s="23"/>
      <c r="AO3" s="119"/>
      <c r="AP3" s="20"/>
      <c r="AQ3" s="47">
        <f>IF(AV3=0,0,SUM(AC3:AC102))</f>
        <v>0</v>
      </c>
      <c r="AR3" s="48">
        <f>SUM(AG3:AG102)+SUM(AM3:AM102)</f>
        <v>0</v>
      </c>
      <c r="AS3" s="48">
        <f>SUM(BP3:BP6)</f>
        <v>0</v>
      </c>
      <c r="AT3" s="49">
        <f>IF(AND(D3="No",C3="100 year permanence period"),AR3*0.95,AR3*0.75)+IF(AO3&gt;0,-AO3,AO3)+(AQ3-AS3)</f>
        <v>0</v>
      </c>
      <c r="AU3" s="26"/>
      <c r="AV3" s="140">
        <f>IF(A3=0,0,IF(B3=0,0,(YEARFRAC(A3,B3,3))))</f>
        <v>0</v>
      </c>
      <c r="AW3" s="141"/>
      <c r="AX3" s="142"/>
      <c r="AY3" s="143" t="str">
        <f>IF(S3&lt;R3,"Yes",IF(Q3="NA","No",IF(P3=Q3,"No",IF(AND(N3="Yes",O3=Q3),"No","Yes"))))</f>
        <v>No</v>
      </c>
      <c r="AZ3" s="144" t="str">
        <f t="shared" ref="AZ3" si="2">M3</f>
        <v>No</v>
      </c>
      <c r="BA3" s="145"/>
      <c r="BB3" s="146">
        <f>IF(Q3="NA",0,IF(N3="No",0,IF(O3=Data!$E$2,Data!$L$2,IF(O3=Data!$E$3,Data!$L$3,IF(O3=Data!$E$4,Data!$L$4,IF(O3=Data!$E$5,Data!$L$5,IF(O3=Data!$E$6,Data!$L$6,IF(O3=Data!$E$7,Data!$L$7,IF(O3=Data!$E$8,Data!$L$8,IF(O3=Data!$E$9,Data!$L$9,IF(O3=Data!$E$10,Data!$L$10,IF(O3=Data!$E$11,Data!$L$11,IF(O3=Data!$E$12,Data!$L$12,IF(O3=Data!$E$13,Data!$L$13,IF(O3=Data!$E$14,Data!$L$14,IF(O3=Data!$E$15,Data!$L$15,IF(O3=Data!$E$16,Data!$L$16,IF(O3=Data!$E$17,Data!$L$17,IF(O3=Data!$E$18,Data!L$18,0)))))))))))))))))))</f>
        <v>0</v>
      </c>
      <c r="BC3" s="147">
        <f>IF(Q3="NA",0,IF(AY3="No",0,IF(N3="Yes",0,IF(P3=Data!$E$2,Data!$L$2,IF(P3=Data!$E$3,Data!$L$3,IF(P3=Data!$E$4,Data!$L$4,IF(P3=Data!$E$5,Data!$L$5,IF(P3=Data!$E$6,Data!$L$6,IF(P3=Data!$E$7,Data!$L$7,IF(P3=Data!$E$8,Data!$L$8,IF(P3=Data!$E$9,Data!$L$9,IF(P3=Data!$E$10,Data!$L$10,IF(P3=Data!$E$11,Data!$L$11,IF(P3=Data!$E$12,Data!$L$12*(EXP(-29.6/R3)),IF(P3=Data!$E$13,Data!$L$13,IF(P3=Data!$E$14,Data!$L$14*(EXP(-29.6/R3)),IF(P3=Data!$E$15,Data!$L$15,IF(P3=Data!$E$16,Data!$L$16,IF(P3=Data!$E$17,Data!$L$17,IF(P3=Data!$E$18,Data!L$18,0))))))))))))))))))))</f>
        <v>0</v>
      </c>
      <c r="BD3" s="148"/>
      <c r="BE3" s="149">
        <f>$E$3/2</f>
        <v>0</v>
      </c>
      <c r="BF3" s="148">
        <f t="shared" ref="BF3:BF34" si="3">IF($E$3=0,0,IF($BE$3&lt;=$AV$6,0,(L3-$AV$6)/($BE$3-$AV$6)))</f>
        <v>0</v>
      </c>
      <c r="BG3" s="148">
        <f t="shared" ref="BG3:BG34" si="4">IF(AND(Q3="Mangroves",BF3&lt;=0.49),1,IF(AND(Q3="Mangroves",BF3&gt;0.49,BF3&lt;=0.68),0.35,IF(AND(Q3="Mangroves",BF3&gt;0.68),0.35,1)))</f>
        <v>1</v>
      </c>
      <c r="BH3" s="148">
        <f t="shared" ref="BH3:BH34" si="5">IF(AND(Q3="Mangroves",BF3&lt;=0.49),1,IF(AND(Q3="Mangroves",BF3&gt;0.49,BF3&lt;=0.68),0.5,IF(AND(Q3="Mangroves",BF3&gt;0.68),0.35,1)))</f>
        <v>1</v>
      </c>
      <c r="BI3" s="148">
        <f>IF(S3=0,0,IF(AND(Q3=Data!$E$12,S3-$AV$3&gt;0),(((Data!$M$12*(EXP(-29.6/S3)))-(Data!$M$12*(EXP(-29.6/(S3-$AV$3)))))),IF(AND(Q3=Data!$E$12,S3-$AV$3&lt;0.5),(Data!$M$12*(EXP(-29.6/S3))),IF(AND(Q3=Data!$E$12,S3&lt;=1),((Data!$M$12*(EXP(-29.6/S3)))),IF(Q3=Data!$E$13,(Data!$M$13),IF(AND(Q3=Data!$E$14,S3-$AV$3&gt;0),(((Data!$M$14*(EXP(-29.6/S3)))-(Data!$M$14*(EXP(-29.6/(S3-$AV$3)))))),IF(AND(Q3=Data!$E$14,S3-$AV$3&lt;1),(Data!$M$14*(EXP(-29.6/S3))),IF(AND(Q3=Data!$E$14,S3&lt;=1),((Data!$M$14*(EXP(-29.6/S3)))),IF(Q3=Data!$E$15,Data!$M$15,IF(Q3=Data!$E$16,Data!$M$16,IF(Q3=Data!$E$17,Data!$M$17,IF(Q3=Data!$E$18,Data!$M$18,0))))))))))))</f>
        <v>0</v>
      </c>
      <c r="BJ3" s="148">
        <f>IF(Q3=Data!$E$12,BI3*0.32,IF(Q3=Data!$E$13,0,IF(Q3=Data!$E$14,BI3*0.32,IF(Q3=Data!$E$15,0,IF(Q3=Data!$E$16,0,IF(Q3=Data!$E$17,0,IF(Q3=Data!$E$18,0,0)))))))</f>
        <v>0</v>
      </c>
      <c r="BK3" s="148">
        <f>IF(Q3=Data!$E$12,Data!$P$12*$AV$3,IF(Q3=Data!$E$13,Data!$P$13*$AV$3,IF(Q3=Data!$E$14,Data!$P$14*$AV$3,IF(Q3=Data!$E$15,Data!$P$15*$AV$3,IF(Q3=Data!$E$16,Data!$P$16*$AV$3,IF(Q3=Data!$E$17,Data!$P$17*$AV$3,IF(Q3=Data!$E$18,Data!$P$18*$AV$3,0)))))))</f>
        <v>0</v>
      </c>
      <c r="BL3" s="147">
        <f>IF(O3=Data!$E$2,Data!$O$2,IF(O3=Data!$E$3,Data!$O$3,IF(O3=Data!$E$4,Data!$O$4,IF(O3=Data!$E$5,Data!$O$5,IF(O3=Data!$E$6,Data!$O$6,IF(O3=Data!$E$7,Data!$O$7,IF(O3=Data!$E$8,Data!$O$8,IF(O3=Data!$E$9,Data!$O$9,IF(O3=Data!$E$10,Data!$O$10,IF(O3=Data!$E$11,Data!$O$11,IF(O3=Data!$E$12,Data!$O$12,IF(O3=Data!$E$13,Data!$O$13,IF(O3=Data!$E$14,Data!$O$14,IF(O3=Data!$E$15,Data!$O$15,IF(O3=Data!$E$16,Data!$O$16,IF(O3=Data!$E$18,Data!$O$18,IF(O3=Data!$E$18,Data!$O$18,0)))))))))))))))))</f>
        <v>0</v>
      </c>
      <c r="BM3" s="150"/>
      <c r="BN3" s="151" t="s">
        <v>152</v>
      </c>
      <c r="BO3" s="152">
        <f>Data!U2</f>
        <v>2.3837400000000004</v>
      </c>
      <c r="BP3" s="153">
        <f>BO3*H3</f>
        <v>0</v>
      </c>
      <c r="BQ3" s="19"/>
      <c r="BR3"/>
      <c r="BS3" s="19"/>
      <c r="BT3" s="19"/>
      <c r="BU3" s="19"/>
    </row>
    <row r="4" spans="1:73" s="11" customFormat="1" ht="15" thickBot="1" x14ac:dyDescent="0.35">
      <c r="A4" s="95"/>
      <c r="B4" s="96"/>
      <c r="C4" s="97"/>
      <c r="D4" s="97"/>
      <c r="E4" s="97"/>
      <c r="F4" s="24"/>
      <c r="G4" s="38" t="s">
        <v>172</v>
      </c>
      <c r="H4" s="103">
        <v>0</v>
      </c>
      <c r="I4" s="24"/>
      <c r="J4" s="36" t="s">
        <v>14</v>
      </c>
      <c r="K4" s="108"/>
      <c r="L4" s="108"/>
      <c r="M4" s="108" t="s">
        <v>3</v>
      </c>
      <c r="N4" s="108" t="s">
        <v>1</v>
      </c>
      <c r="O4" s="109" t="s">
        <v>124</v>
      </c>
      <c r="P4" s="109" t="s">
        <v>124</v>
      </c>
      <c r="Q4" s="110" t="s">
        <v>124</v>
      </c>
      <c r="R4" s="111"/>
      <c r="S4" s="111"/>
      <c r="T4" s="112"/>
      <c r="U4" s="20"/>
      <c r="V4" s="21">
        <f>IF(AZ4="No",0,IF(O4="NA",0,IF(O4=Data!$E$2,Data!$F$2,IF(O4=Data!$E$3,Data!$F$3,IF(O4=Data!$E$4,Data!$F$4,IF(O4=Data!$E$5,Data!$F$5,IF(O4=Data!$E$6,Data!$F$6,IF(O4=Data!$E$7,Data!$F$7,IF(O4=Data!$E$8,Data!$F$8,IF(O4=Data!$E$9,Data!$F$9,IF(O4=Data!$E$10,Data!$F$10,IF(O4=Data!$E$11,Data!$F$11,IF(O4=Data!E13,Data!$F$12,IF(O4=Data!E14,Data!$F$13,IF(O4=Data!E15,Data!$F$14,IF(O4=Data!E16,Data!$F$15,IF(O4=Data!E17,Data!$F$16,IF(O4=Data!E19,Data!F$18,0))))))))))))))))))*K4*$AV$3</f>
        <v>0</v>
      </c>
      <c r="W4" s="23">
        <f>IF(AZ4="No",0,IF(O4="NA",0,IF(O4=Data!$E$2,Data!$G$2,IF(O4=Data!$E$3,Data!$G$3,IF(O4=Data!$E$4,Data!$G$4,IF(O4=Data!$E$5,Data!$G$5,IF(O4=Data!$E$6,Data!$G$6,IF(O4=Data!$E$7,Data!$G$7,IF(O4=Data!$E$8,Data!$G$8,IF(O4=Data!$E$9,Data!$G$9,IF(O4=Data!$E$10,Data!$G$10,IF(O4=Data!$E$11,Data!$G$11,IF(O4=Data!$E$12,Data!$G$12,IF(O4=Data!$E$13,Data!$G$13,IF(O4=Data!$E$14,Data!$G$14,IF(O4=Data!$E$15,Data!$G$15,IF(O4=Data!$E$16,Data!$G$16,IF(O4=Data!$E$17,Data!$G$17,IF(O4=Data!$E$18,Data!G$18,0))))))))))))))))))*K4*$AV$3)</f>
        <v>0</v>
      </c>
      <c r="X4" s="23">
        <f>IF(AZ4="No",0,IF(O4="NA",0,IF(O4=Data!$E$2,Data!$H$2,IF(O4=Data!$E$3,Data!$H$3,IF(O4=Data!$E$4,Data!$H$4,IF(O4=Data!$E$5,Data!$H$5,IF(O4=Data!$E$6,Data!$H$6,IF(O4=Data!$E$7,Data!$H$7,IF(O4=Data!$E$8,Data!$H$8,IF(O4=Data!$E$9,Data!$H$9,IF(O4=Data!$E$10,Data!$H$10,IF(O4=Data!$E$11,Data!$H$11,IF(O4=Data!$E$12,Data!$H$12,IF(O4=Data!$E$13,Data!$H$13,IF(O4=Data!$E$14,Data!$H$14,IF(O4=Data!$E$15,Data!$H$15,IF(O4=Data!$E$16,Data!$H$16,IF(O4=Data!$E$17,Data!$H$17,IF(O4=Data!$E$18,Data!H$18,0)))))))))))))))))))*K4*$AV$3</f>
        <v>0</v>
      </c>
      <c r="Y4" s="23">
        <f>IF(R4&lt;=1,0,IF(Q4=Data!$E$12,Data!$F$12,IF(Q4=Data!$E$13,Data!$F$13,IF(Q4=Data!$E$14,Data!$F$14,IF(Q4=Data!$E$15,Data!$F$15,IF(Q4=Data!$E$16,Data!$F$16,IF(Q4=Data!$E$17,Data!$F$17,IF(Q4=Data!$E$18,Data!$F$18,0))))))))*K4*IF(R4&lt;AV4,R4,$AV$3)</f>
        <v>0</v>
      </c>
      <c r="Z4" s="23">
        <f>IF(R4&lt;=1,0,IF(Q4=Data!$E$12,Data!$G$12,IF(Q4=Data!$E$13,Data!$G$13,IF(Q4=Data!$E$14,Data!$G$14,IF(Q4=Data!$E$15,Data!$G$15,IF(Q4=Data!$E$16,Data!$G$16,IF(Q4=Data!$E$17,Data!$G$17,IF(Q4=Data!$E$18,Data!$G$18,0))))))))*K4*IF(R4&lt;AV4,R4,$AV$3)</f>
        <v>0</v>
      </c>
      <c r="AA4" s="23">
        <f>IF(R4&lt;=1,0,IF(Q4=Data!$E$12,Data!$H$12,IF(Q4=Data!$E$13,Data!$H$13,IF(Q4=Data!$E$14,Data!$H$14,IF(Q4=Data!$E$15,Data!$H$15,IF(Q4=Data!$E$16,Data!$H$16,IF(Q4=Data!$E$17,Data!$H$17,IF(Q4=Data!$E$18,Data!$H$18,0))))))))*K4*IF(R4&lt;AV4,R4,$AV$3)</f>
        <v>0</v>
      </c>
      <c r="AB4" s="22">
        <f t="shared" ref="AB4:AB67" si="6">(BC4+BB4)*K4</f>
        <v>0</v>
      </c>
      <c r="AC4" s="50">
        <f t="shared" ref="AC4:AC67" si="7">(V4+W4+X4)-(AA4+Z4+Y4+AB4)</f>
        <v>0</v>
      </c>
      <c r="AD4" s="13"/>
      <c r="AE4" s="21">
        <f t="shared" ref="AE4:AE67" si="8">BI4*BG4*K4</f>
        <v>0</v>
      </c>
      <c r="AF4" s="22">
        <f t="shared" ref="AF4:AF67" si="9">BJ4*BG4*K4</f>
        <v>0</v>
      </c>
      <c r="AG4" s="50">
        <f t="shared" ref="AG4:AG67" si="10">AE4+AF4</f>
        <v>0</v>
      </c>
      <c r="AH4" s="13"/>
      <c r="AI4" s="21">
        <f>IF(AZ4="No",0,IF(O4="NA",0,IF(Q4=O4,0,IF(O4=Data!$E$2,Data!$J$2,IF(O4=Data!$E$3,Data!$J$3,IF(O4=Data!$E$4,Data!$J$4,IF(O4=Data!$E$5,Data!$J$5,IF(O4=Data!$E$6,Data!$J$6,IF(O4=Data!$E$7,Data!$J$7,IF(O4=Data!$E$8,Data!$J$8,IF(O4=Data!$E$9,Data!$J$9,IF(O4=Data!$E$10,Data!$I$10,IF(O4=Data!$E$11,Data!$J$11,IF(O4=Data!$E$12,Data!$J$12,IF(O4=Data!$E$13,Data!$J$13,IF(O4=Data!$E$14,Data!$J$14,IF(O4=Data!$E$15,Data!$J$15,IF(O4=Data!$E$16,Data!$J$16,IF(O4=Data!$E$17,Data!$J$17,IF(O4=Data!$E$18,Data!J$18,0))))))))))))))))))))*$AV$3</f>
        <v>0</v>
      </c>
      <c r="AJ4" s="23">
        <f>IF(AZ4="No",0,IF(O4="NA",0,IF(O4=Data!$E$2,Data!$K$2,IF(O4=Data!$E$3,Data!$K$3,IF(O4=Data!$E$4,Data!$K$4,IF(O4=Data!$E$5,Data!$K$5,IF(O4=Data!$E$6,Data!$K$6,IF(O4=Data!$E$7,Data!$K$7,IF(O4=Data!$E$8,Data!$K$8,IF(O4=Data!$E$9,Data!$K$9,IF(O4=Data!$E$10,Data!$K$10,IF(O4=Data!$E$11,Data!$K$11,IF(O4=Data!$E$12,Data!$K$12,IF(O4=Data!$E$13,Data!$K$13,IF(O4=Data!$E$14,Data!$K$14,IF(O4=Data!$E$15,Data!$K$15,IF(O4=Data!$E$16,Data!$K$16,IF(O4=Data!$E$17,Data!$K$17,IF(O4=Data!$E$18,Data!K$18,0)))))))))))))))))))*$AV$3</f>
        <v>0</v>
      </c>
      <c r="AK4" s="23">
        <f t="shared" ref="AK4:AK67" si="11">BK4*BH4*K4</f>
        <v>0</v>
      </c>
      <c r="AL4" s="22">
        <f t="shared" ref="AL4:AL67" si="12">0.5*BL4*T4</f>
        <v>0</v>
      </c>
      <c r="AM4" s="22">
        <f t="shared" ref="AM4:AM67" si="13">AK4+AJ4-AI4-AL4</f>
        <v>0</v>
      </c>
      <c r="AN4" s="23"/>
      <c r="AO4" s="120"/>
      <c r="AP4" s="25"/>
      <c r="AQ4" s="25"/>
      <c r="AR4" s="19"/>
      <c r="AS4" s="19"/>
      <c r="AU4" s="19"/>
      <c r="AV4" s="141"/>
      <c r="AW4" s="141"/>
      <c r="AX4" s="142"/>
      <c r="AY4" s="143" t="str">
        <f t="shared" ref="AY4:AY67" si="14">IF(S4&lt;R4,"Yes",IF(Q4="NA","No",IF(P4=Q4,"No",IF(AND(N4="Yes",O4=Q4),"No","Yes"))))</f>
        <v>No</v>
      </c>
      <c r="AZ4" s="144" t="str">
        <f t="shared" ref="AZ4:AZ67" si="15">M4</f>
        <v>No</v>
      </c>
      <c r="BA4" s="145"/>
      <c r="BB4" s="146">
        <f>IF(Q4="NA",0,IF(N4="No",0,IF(O4=Data!$E$2,Data!$L$2,IF(O4=Data!$E$3,Data!$L$3,IF(O4=Data!$E$4,Data!$L$4,IF(O4=Data!$E$5,Data!$L$5,IF(O4=Data!$E$6,Data!$L$6,IF(O4=Data!$E$7,Data!$L$7,IF(O4=Data!$E$8,Data!$L$8,IF(O4=Data!$E$9,Data!$L$9,IF(O4=Data!$E$10,Data!$L$10,IF(O4=Data!$E$11,Data!$L$11,IF(O4=Data!$E$12,Data!$L$12,IF(O4=Data!$E$13,Data!$L$13,IF(O4=Data!$E$14,Data!$L$14,IF(O4=Data!$E$15,Data!$L$15,IF(O4=Data!$E$16,Data!$L$16,IF(O4=Data!$E$17,Data!$L$17,IF(O4=Data!$E$18,Data!L$18,0)))))))))))))))))))</f>
        <v>0</v>
      </c>
      <c r="BC4" s="147">
        <f>IF(Q4="NA",0,IF(AY4="No",0,IF(N4="Yes",0,IF(P4=Data!$E$2,Data!$L$2,IF(P4=Data!$E$3,Data!$L$3,IF(P4=Data!$E$4,Data!$L$4,IF(P4=Data!$E$5,Data!$L$5,IF(P4=Data!$E$6,Data!$L$6,IF(P4=Data!$E$7,Data!$L$7,IF(P4=Data!$E$8,Data!$L$8,IF(P4=Data!$E$9,Data!$L$9,IF(P4=Data!$E$10,Data!$L$10,IF(P4=Data!$E$11,Data!$L$11,IF(P4=Data!$E$12,Data!$L$12*(EXP(-29.6/R4)),IF(P4=Data!$E$13,Data!$L$13,IF(P4=Data!$E$14,Data!$L$14*(EXP(-29.6/R4)),IF(P4=Data!$E$15,Data!$L$15,IF(P4=Data!$E$16,Data!$L$16,IF(P4=Data!$E$17,Data!$L$17,IF(P4=Data!$E$18,Data!L$18,0))))))))))))))))))))</f>
        <v>0</v>
      </c>
      <c r="BD4" s="148"/>
      <c r="BE4" s="146"/>
      <c r="BF4" s="148">
        <f t="shared" si="3"/>
        <v>0</v>
      </c>
      <c r="BG4" s="148">
        <f t="shared" si="4"/>
        <v>1</v>
      </c>
      <c r="BH4" s="148">
        <f t="shared" si="5"/>
        <v>1</v>
      </c>
      <c r="BI4" s="148">
        <f>IF(S4=0,0,IF(AND(Q4=Data!$E$12,S4-$AV$3&gt;0),(((Data!$M$12*(EXP(-29.6/S4)))-(Data!$M$12*(EXP(-29.6/(S4-$AV$3)))))),IF(AND(Q4=Data!$E$12,S4-$AV$3&lt;0.5),(Data!$M$12*(EXP(-29.6/S4))),IF(AND(Q4=Data!$E$12,S4&lt;=1),((Data!$M$12*(EXP(-29.6/S4)))),IF(Q4=Data!$E$13,(Data!$M$13),IF(AND(Q4=Data!$E$14,S4-$AV$3&gt;0),(((Data!$M$14*(EXP(-29.6/S4)))-(Data!$M$14*(EXP(-29.6/(S4-$AV$3)))))),IF(AND(Q4=Data!$E$14,S4-$AV$3&lt;1),(Data!$M$14*(EXP(-29.6/S4))),IF(AND(Q4=Data!$E$14,S4&lt;=1),((Data!$M$14*(EXP(-29.6/S4)))),IF(Q4=Data!$E$15,Data!$M$15,IF(Q4=Data!$E$16,Data!$M$16,IF(Q4=Data!$E$17,Data!$M$17,IF(Q4=Data!$E$18,Data!$M$18,0))))))))))))</f>
        <v>0</v>
      </c>
      <c r="BJ4" s="148">
        <f>IF(Q4=Data!$E$12,BI4*0.32,IF(Q4=Data!$E$13,0,IF(Q4=Data!$E$14,BI4*0.32,IF(Q4=Data!$E$15,0,IF(Q4=Data!$E$16,0,IF(Q4=Data!$E$17,0,IF(Q4=Data!$E$18,0,0)))))))</f>
        <v>0</v>
      </c>
      <c r="BK4" s="148">
        <f>IF(Q4=Data!$E$12,Data!$P$12*$AV$3,IF(Q4=Data!$E$13,Data!$P$13*$AV$3,IF(Q4=Data!$E$14,Data!$P$14*$AV$3,IF(Q4=Data!$E$15,Data!$P$15*$AV$3,IF(Q4=Data!$E$16,Data!$P$16*$AV$3,IF(Q4=Data!$E$17,Data!$P$17*$AV$3,IF(Q4=Data!$E$18,Data!$P$18*$AV$3,0)))))))</f>
        <v>0</v>
      </c>
      <c r="BL4" s="147">
        <f>IF(O4=Data!$E$2,Data!$O$2,IF(O4=Data!$E$3,Data!$O$3,IF(O4=Data!$E$4,Data!$O$4,IF(O4=Data!$E$5,Data!$O$5,IF(O4=Data!$E$6,Data!$O$6,IF(O4=Data!$E$7,Data!$O$7,IF(O4=Data!$E$8,Data!$O$8,IF(O4=Data!$E$9,Data!$O$9,IF(O4=Data!$E$10,Data!$O$10,IF(O4=Data!$E$11,Data!$O$11,IF(O4=Data!$E$12,Data!$O$12,IF(O4=Data!$E$13,Data!$O$13,IF(O4=Data!$E$14,Data!$O$14,IF(O4=Data!$E$15,Data!$O$15,IF(O4=Data!$E$16,Data!$O$16,IF(O4=Data!$E$18,Data!$O$18,IF(O4=Data!$E$18,Data!$O$18,0)))))))))))))))))</f>
        <v>0</v>
      </c>
      <c r="BM4" s="150"/>
      <c r="BN4" s="151" t="s">
        <v>153</v>
      </c>
      <c r="BO4" s="152">
        <f>Data!U3</f>
        <v>2.3126040000000003</v>
      </c>
      <c r="BP4" s="153">
        <f>BO4*H4</f>
        <v>0</v>
      </c>
      <c r="BQ4" s="19"/>
      <c r="BR4" s="19"/>
      <c r="BS4" s="19"/>
      <c r="BT4" s="19"/>
      <c r="BU4" s="19"/>
    </row>
    <row r="5" spans="1:73" s="11" customFormat="1" x14ac:dyDescent="0.3">
      <c r="A5" s="95"/>
      <c r="B5" s="96"/>
      <c r="C5" s="97"/>
      <c r="D5" s="97"/>
      <c r="E5" s="97"/>
      <c r="F5" s="24"/>
      <c r="G5" s="38" t="s">
        <v>173</v>
      </c>
      <c r="H5" s="103">
        <v>0</v>
      </c>
      <c r="I5" s="24"/>
      <c r="J5" s="36" t="s">
        <v>15</v>
      </c>
      <c r="K5" s="108"/>
      <c r="L5" s="108"/>
      <c r="M5" s="108" t="s">
        <v>3</v>
      </c>
      <c r="N5" s="108" t="s">
        <v>1</v>
      </c>
      <c r="O5" s="109" t="s">
        <v>124</v>
      </c>
      <c r="P5" s="109" t="s">
        <v>124</v>
      </c>
      <c r="Q5" s="110" t="s">
        <v>124</v>
      </c>
      <c r="R5" s="111"/>
      <c r="S5" s="111"/>
      <c r="T5" s="112"/>
      <c r="U5" s="20"/>
      <c r="V5" s="21">
        <f>IF(AZ5="No",0,IF(O5="NA",0,IF(O5=Data!$E$2,Data!$F$2,IF(O5=Data!$E$3,Data!$F$3,IF(O5=Data!$E$4,Data!$F$4,IF(O5=Data!$E$5,Data!$F$5,IF(O5=Data!$E$6,Data!$F$6,IF(O5=Data!$E$7,Data!$F$7,IF(O5=Data!$E$8,Data!$F$8,IF(O5=Data!$E$9,Data!$F$9,IF(O5=Data!$E$10,Data!$F$10,IF(O5=Data!$E$11,Data!$F$11,IF(O5=Data!E14,Data!$F$12,IF(O5=Data!E15,Data!$F$13,IF(O5=Data!E16,Data!$F$14,IF(O5=Data!E17,Data!$F$15,IF(O5=Data!E18,Data!$F$16,IF(O5=Data!E20,Data!F$18,0))))))))))))))))))*K5*$AV$3</f>
        <v>0</v>
      </c>
      <c r="W5" s="23">
        <f>IF(AZ5="No",0,IF(O5="NA",0,IF(O5=Data!$E$2,Data!$G$2,IF(O5=Data!$E$3,Data!$G$3,IF(O5=Data!$E$4,Data!$G$4,IF(O5=Data!$E$5,Data!$G$5,IF(O5=Data!$E$6,Data!$G$6,IF(O5=Data!$E$7,Data!$G$7,IF(O5=Data!$E$8,Data!$G$8,IF(O5=Data!$E$9,Data!$G$9,IF(O5=Data!$E$10,Data!$G$10,IF(O5=Data!$E$11,Data!$G$11,IF(O5=Data!$E$12,Data!$G$12,IF(O5=Data!$E$13,Data!$G$13,IF(O5=Data!$E$14,Data!$G$14,IF(O5=Data!$E$15,Data!$G$15,IF(O5=Data!$E$16,Data!$G$16,IF(O5=Data!$E$17,Data!$G$17,IF(O5=Data!$E$18,Data!G$18,0))))))))))))))))))*K5*$AV$3)</f>
        <v>0</v>
      </c>
      <c r="X5" s="23">
        <f>IF(AZ5="No",0,IF(O5="NA",0,IF(O5=Data!$E$2,Data!$H$2,IF(O5=Data!$E$3,Data!$H$3,IF(O5=Data!$E$4,Data!$H$4,IF(O5=Data!$E$5,Data!$H$5,IF(O5=Data!$E$6,Data!$H$6,IF(O5=Data!$E$7,Data!$H$7,IF(O5=Data!$E$8,Data!$H$8,IF(O5=Data!$E$9,Data!$H$9,IF(O5=Data!$E$10,Data!$H$10,IF(O5=Data!$E$11,Data!$H$11,IF(O5=Data!$E$12,Data!$H$12,IF(O5=Data!$E$13,Data!$H$13,IF(O5=Data!$E$14,Data!$H$14,IF(O5=Data!$E$15,Data!$H$15,IF(O5=Data!$E$16,Data!$H$16,IF(O5=Data!$E$17,Data!$H$17,IF(O5=Data!$E$18,Data!H$18,0)))))))))))))))))))*K5*$AV$3</f>
        <v>0</v>
      </c>
      <c r="Y5" s="23">
        <f>IF(R5&lt;=1,0,IF(Q5=Data!$E$12,Data!$F$12,IF(Q5=Data!$E$13,Data!$F$13,IF(Q5=Data!$E$14,Data!$F$14,IF(Q5=Data!$E$15,Data!$F$15,IF(Q5=Data!$E$16,Data!$F$16,IF(Q5=Data!$E$17,Data!$F$17,IF(Q5=Data!$E$18,Data!$F$18,0))))))))*K5*IF(R5&lt;AV5,R5,$AV$3)</f>
        <v>0</v>
      </c>
      <c r="Z5" s="23">
        <f>IF(R5&lt;=1,0,IF(Q5=Data!$E$12,Data!$G$12,IF(Q5=Data!$E$13,Data!$G$13,IF(Q5=Data!$E$14,Data!$G$14,IF(Q5=Data!$E$15,Data!$G$15,IF(Q5=Data!$E$16,Data!$G$16,IF(Q5=Data!$E$17,Data!$G$17,IF(Q5=Data!$E$18,Data!$G$18,0))))))))*K5*IF(R5&lt;AV5,R5,$AV$3)</f>
        <v>0</v>
      </c>
      <c r="AA5" s="23">
        <f>IF(R5&lt;=1,0,IF(Q5=Data!$E$12,Data!$H$12,IF(Q5=Data!$E$13,Data!$H$13,IF(Q5=Data!$E$14,Data!$H$14,IF(Q5=Data!$E$15,Data!$H$15,IF(Q5=Data!$E$16,Data!$H$16,IF(Q5=Data!$E$17,Data!$H$17,IF(Q5=Data!$E$18,Data!$H$18,0))))))))*K5*IF(R5&lt;AV5,R5,$AV$3)</f>
        <v>0</v>
      </c>
      <c r="AB5" s="22">
        <f t="shared" si="6"/>
        <v>0</v>
      </c>
      <c r="AC5" s="50">
        <f t="shared" si="7"/>
        <v>0</v>
      </c>
      <c r="AD5" s="13"/>
      <c r="AE5" s="21">
        <f t="shared" si="8"/>
        <v>0</v>
      </c>
      <c r="AF5" s="22">
        <f t="shared" si="9"/>
        <v>0</v>
      </c>
      <c r="AG5" s="50">
        <f t="shared" si="10"/>
        <v>0</v>
      </c>
      <c r="AH5" s="13"/>
      <c r="AI5" s="21">
        <f>IF(AZ5="No",0,IF(O5="NA",0,IF(Q5=O5,0,IF(O5=Data!$E$2,Data!$J$2,IF(O5=Data!$E$3,Data!$J$3,IF(O5=Data!$E$4,Data!$J$4,IF(O5=Data!$E$5,Data!$J$5,IF(O5=Data!$E$6,Data!$J$6,IF(O5=Data!$E$7,Data!$J$7,IF(O5=Data!$E$8,Data!$J$8,IF(O5=Data!$E$9,Data!$J$9,IF(O5=Data!$E$10,Data!$I$10,IF(O5=Data!$E$11,Data!$J$11,IF(O5=Data!$E$12,Data!$J$12,IF(O5=Data!$E$13,Data!$J$13,IF(O5=Data!$E$14,Data!$J$14,IF(O5=Data!$E$15,Data!$J$15,IF(O5=Data!$E$16,Data!$J$16,IF(O5=Data!$E$17,Data!$J$17,IF(O5=Data!$E$18,Data!J$18,0))))))))))))))))))))*$AV$3</f>
        <v>0</v>
      </c>
      <c r="AJ5" s="23">
        <f>IF(AZ5="No",0,IF(O5="NA",0,IF(O5=Data!$E$2,Data!$K$2,IF(O5=Data!$E$3,Data!$K$3,IF(O5=Data!$E$4,Data!$K$4,IF(O5=Data!$E$5,Data!$K$5,IF(O5=Data!$E$6,Data!$K$6,IF(O5=Data!$E$7,Data!$K$7,IF(O5=Data!$E$8,Data!$K$8,IF(O5=Data!$E$9,Data!$K$9,IF(O5=Data!$E$10,Data!$K$10,IF(O5=Data!$E$11,Data!$K$11,IF(O5=Data!$E$12,Data!$K$12,IF(O5=Data!$E$13,Data!$K$13,IF(O5=Data!$E$14,Data!$K$14,IF(O5=Data!$E$15,Data!$K$15,IF(O5=Data!$E$16,Data!$K$16,IF(O5=Data!$E$17,Data!$K$17,IF(O5=Data!$E$18,Data!K$18,0)))))))))))))))))))*$AV$3</f>
        <v>0</v>
      </c>
      <c r="AK5" s="23">
        <f t="shared" si="11"/>
        <v>0</v>
      </c>
      <c r="AL5" s="22">
        <f t="shared" si="12"/>
        <v>0</v>
      </c>
      <c r="AM5" s="22">
        <f t="shared" si="13"/>
        <v>0</v>
      </c>
      <c r="AN5" s="23"/>
      <c r="AO5" s="120"/>
      <c r="AP5" s="25"/>
      <c r="AQ5" s="25"/>
      <c r="AR5" s="19"/>
      <c r="AS5" s="19"/>
      <c r="AU5" s="19"/>
      <c r="AV5" s="154" t="s">
        <v>115</v>
      </c>
      <c r="AW5" s="141"/>
      <c r="AX5" s="155"/>
      <c r="AY5" s="143" t="str">
        <f t="shared" si="14"/>
        <v>No</v>
      </c>
      <c r="AZ5" s="144" t="str">
        <f t="shared" si="15"/>
        <v>No</v>
      </c>
      <c r="BA5" s="145"/>
      <c r="BB5" s="146">
        <f>IF(Q5="NA",0,IF(N5="No",0,IF(O5=Data!$E$2,Data!$L$2,IF(O5=Data!$E$3,Data!$L$3,IF(O5=Data!$E$4,Data!$L$4,IF(O5=Data!$E$5,Data!$L$5,IF(O5=Data!$E$6,Data!$L$6,IF(O5=Data!$E$7,Data!$L$7,IF(O5=Data!$E$8,Data!$L$8,IF(O5=Data!$E$9,Data!$L$9,IF(O5=Data!$E$10,Data!$L$10,IF(O5=Data!$E$11,Data!$L$11,IF(O5=Data!$E$12,Data!$L$12,IF(O5=Data!$E$13,Data!$L$13,IF(O5=Data!$E$14,Data!$L$14,IF(O5=Data!$E$15,Data!$L$15,IF(O5=Data!$E$16,Data!$L$16,IF(O5=Data!$E$17,Data!$L$17,IF(O5=Data!$E$18,Data!L$18,0)))))))))))))))))))</f>
        <v>0</v>
      </c>
      <c r="BC5" s="147">
        <f>IF(Q5="NA",0,IF(AY5="No",0,IF(N5="Yes",0,IF(P5=Data!$E$2,Data!$L$2,IF(P5=Data!$E$3,Data!$L$3,IF(P5=Data!$E$4,Data!$L$4,IF(P5=Data!$E$5,Data!$L$5,IF(P5=Data!$E$6,Data!$L$6,IF(P5=Data!$E$7,Data!$L$7,IF(P5=Data!$E$8,Data!$L$8,IF(P5=Data!$E$9,Data!$L$9,IF(P5=Data!$E$10,Data!$L$10,IF(P5=Data!$E$11,Data!$L$11,IF(P5=Data!$E$12,Data!$L$12*(EXP(-29.6/R5)),IF(P5=Data!$E$13,Data!$L$13,IF(P5=Data!$E$14,Data!$L$14*(EXP(-29.6/R5)),IF(P5=Data!$E$15,Data!$L$15,IF(P5=Data!$E$16,Data!$L$16,IF(P5=Data!$E$17,Data!$L$17,IF(P5=Data!$E$18,Data!L$18,0))))))))))))))))))))</f>
        <v>0</v>
      </c>
      <c r="BD5" s="148"/>
      <c r="BE5" s="146"/>
      <c r="BF5" s="148">
        <f t="shared" si="3"/>
        <v>0</v>
      </c>
      <c r="BG5" s="148">
        <f t="shared" si="4"/>
        <v>1</v>
      </c>
      <c r="BH5" s="148">
        <f t="shared" si="5"/>
        <v>1</v>
      </c>
      <c r="BI5" s="148">
        <f>IF(S5=0,0,IF(AND(Q5=Data!$E$12,S5-$AV$3&gt;0),(((Data!$M$12*(EXP(-29.6/S5)))-(Data!$M$12*(EXP(-29.6/(S5-$AV$3)))))),IF(AND(Q5=Data!$E$12,S5-$AV$3&lt;0.5),(Data!$M$12*(EXP(-29.6/S5))),IF(AND(Q5=Data!$E$12,S5&lt;=1),((Data!$M$12*(EXP(-29.6/S5)))),IF(Q5=Data!$E$13,(Data!$M$13),IF(AND(Q5=Data!$E$14,S5-$AV$3&gt;0),(((Data!$M$14*(EXP(-29.6/S5)))-(Data!$M$14*(EXP(-29.6/(S5-$AV$3)))))),IF(AND(Q5=Data!$E$14,S5-$AV$3&lt;1),(Data!$M$14*(EXP(-29.6/S5))),IF(AND(Q5=Data!$E$14,S5&lt;=1),((Data!$M$14*(EXP(-29.6/S5)))),IF(Q5=Data!$E$15,Data!$M$15,IF(Q5=Data!$E$16,Data!$M$16,IF(Q5=Data!$E$17,Data!$M$17,IF(Q5=Data!$E$18,Data!$M$18,0))))))))))))</f>
        <v>0</v>
      </c>
      <c r="BJ5" s="148">
        <f>IF(Q5=Data!$E$12,BI5*0.32,IF(Q5=Data!$E$13,0,IF(Q5=Data!$E$14,BI5*0.32,IF(Q5=Data!$E$15,0,IF(Q5=Data!$E$16,0,IF(Q5=Data!$E$17,0,IF(Q5=Data!$E$18,0,0)))))))</f>
        <v>0</v>
      </c>
      <c r="BK5" s="148">
        <f>IF(Q5=Data!$E$12,Data!$P$12*$AV$3,IF(Q5=Data!$E$13,Data!$P$13*$AV$3,IF(Q5=Data!$E$14,Data!$P$14*$AV$3,IF(Q5=Data!$E$15,Data!$P$15*$AV$3,IF(Q5=Data!$E$16,Data!$P$16*$AV$3,IF(Q5=Data!$E$17,Data!$P$17*$AV$3,IF(Q5=Data!$E$18,Data!$P$18*$AV$3,0)))))))</f>
        <v>0</v>
      </c>
      <c r="BL5" s="147">
        <f>IF(O5=Data!$E$2,Data!$O$2,IF(O5=Data!$E$3,Data!$O$3,IF(O5=Data!$E$4,Data!$O$4,IF(O5=Data!$E$5,Data!$O$5,IF(O5=Data!$E$6,Data!$O$6,IF(O5=Data!$E$7,Data!$O$7,IF(O5=Data!$E$8,Data!$O$8,IF(O5=Data!$E$9,Data!$O$9,IF(O5=Data!$E$10,Data!$O$10,IF(O5=Data!$E$11,Data!$O$11,IF(O5=Data!$E$12,Data!$O$12,IF(O5=Data!$E$13,Data!$O$13,IF(O5=Data!$E$14,Data!$O$14,IF(O5=Data!$E$15,Data!$O$15,IF(O5=Data!$E$16,Data!$O$16,IF(O5=Data!$E$18,Data!$O$18,IF(O5=Data!$E$18,Data!$O$18,0)))))))))))))))))</f>
        <v>0</v>
      </c>
      <c r="BM5" s="150"/>
      <c r="BN5" s="151" t="s">
        <v>154</v>
      </c>
      <c r="BO5" s="152">
        <f>Data!U4</f>
        <v>2.7213000000000003</v>
      </c>
      <c r="BP5" s="153">
        <f>BO5*H5</f>
        <v>0</v>
      </c>
      <c r="BQ5" s="19"/>
      <c r="BR5" s="19"/>
      <c r="BS5" s="19"/>
      <c r="BT5" s="19"/>
      <c r="BU5" s="19"/>
    </row>
    <row r="6" spans="1:73" s="11" customFormat="1" ht="15" thickBot="1" x14ac:dyDescent="0.35">
      <c r="A6" s="98"/>
      <c r="B6" s="96"/>
      <c r="C6" s="97"/>
      <c r="D6" s="97"/>
      <c r="E6" s="97"/>
      <c r="F6" s="24"/>
      <c r="G6" s="39" t="s">
        <v>174</v>
      </c>
      <c r="H6" s="87">
        <v>0</v>
      </c>
      <c r="I6" s="24"/>
      <c r="J6" s="36" t="s">
        <v>17</v>
      </c>
      <c r="K6" s="108"/>
      <c r="L6" s="108"/>
      <c r="M6" s="108" t="s">
        <v>3</v>
      </c>
      <c r="N6" s="108" t="s">
        <v>1</v>
      </c>
      <c r="O6" s="109" t="s">
        <v>124</v>
      </c>
      <c r="P6" s="109" t="s">
        <v>124</v>
      </c>
      <c r="Q6" s="110" t="s">
        <v>124</v>
      </c>
      <c r="R6" s="111"/>
      <c r="S6" s="111"/>
      <c r="T6" s="112"/>
      <c r="U6" s="20"/>
      <c r="V6" s="21">
        <f>IF(AZ6="No",0,IF(O6="NA",0,IF(O6=Data!$E$2,Data!$F$2,IF(O6=Data!$E$3,Data!$F$3,IF(O6=Data!$E$4,Data!$F$4,IF(O6=Data!$E$5,Data!$F$5,IF(O6=Data!$E$6,Data!$F$6,IF(O6=Data!$E$7,Data!$F$7,IF(O6=Data!$E$8,Data!$F$8,IF(O6=Data!$E$9,Data!$F$9,IF(O6=Data!$E$10,Data!$F$10,IF(O6=Data!$E$11,Data!$F$11,IF(O6=Data!E15,Data!$F$12,IF(O6=Data!E16,Data!$F$13,IF(O6=Data!E17,Data!$F$14,IF(O6=Data!E18,Data!$F$15,IF(O6=Data!E19,Data!$F$16,IF(O6=Data!E21,Data!F$18,0))))))))))))))))))*K6*$AV$3</f>
        <v>0</v>
      </c>
      <c r="W6" s="23">
        <f>IF(AZ6="No",0,IF(O6="NA",0,IF(O6=Data!$E$2,Data!$G$2,IF(O6=Data!$E$3,Data!$G$3,IF(O6=Data!$E$4,Data!$G$4,IF(O6=Data!$E$5,Data!$G$5,IF(O6=Data!$E$6,Data!$G$6,IF(O6=Data!$E$7,Data!$G$7,IF(O6=Data!$E$8,Data!$G$8,IF(O6=Data!$E$9,Data!$G$9,IF(O6=Data!$E$10,Data!$G$10,IF(O6=Data!$E$11,Data!$G$11,IF(O6=Data!$E$12,Data!$G$12,IF(O6=Data!$E$13,Data!$G$13,IF(O6=Data!$E$14,Data!$G$14,IF(O6=Data!$E$15,Data!$G$15,IF(O6=Data!$E$16,Data!$G$16,IF(O6=Data!$E$17,Data!$G$17,IF(O6=Data!$E$18,Data!G$18,0))))))))))))))))))*K6*$AV$3)</f>
        <v>0</v>
      </c>
      <c r="X6" s="23">
        <f>IF(AZ6="No",0,IF(O6="NA",0,IF(O6=Data!$E$2,Data!$H$2,IF(O6=Data!$E$3,Data!$H$3,IF(O6=Data!$E$4,Data!$H$4,IF(O6=Data!$E$5,Data!$H$5,IF(O6=Data!$E$6,Data!$H$6,IF(O6=Data!$E$7,Data!$H$7,IF(O6=Data!$E$8,Data!$H$8,IF(O6=Data!$E$9,Data!$H$9,IF(O6=Data!$E$10,Data!$H$10,IF(O6=Data!$E$11,Data!$H$11,IF(O6=Data!$E$12,Data!$H$12,IF(O6=Data!$E$13,Data!$H$13,IF(O6=Data!$E$14,Data!$H$14,IF(O6=Data!$E$15,Data!$H$15,IF(O6=Data!$E$16,Data!$H$16,IF(O6=Data!$E$17,Data!$H$17,IF(O6=Data!$E$18,Data!H$18,0)))))))))))))))))))*K6*$AV$3</f>
        <v>0</v>
      </c>
      <c r="Y6" s="23">
        <f>IF(R6&lt;=1,0,IF(Q6=Data!$E$12,Data!$F$12,IF(Q6=Data!$E$13,Data!$F$13,IF(Q6=Data!$E$14,Data!$F$14,IF(Q6=Data!$E$15,Data!$F$15,IF(Q6=Data!$E$16,Data!$F$16,IF(Q6=Data!$E$17,Data!$F$17,IF(Q6=Data!$E$18,Data!$F$18,0))))))))*K6*IF(R6&lt;AV6,R6,$AV$3)</f>
        <v>0</v>
      </c>
      <c r="Z6" s="23">
        <f>IF(R6&lt;=1,0,IF(Q6=Data!$E$12,Data!$G$12,IF(Q6=Data!$E$13,Data!$G$13,IF(Q6=Data!$E$14,Data!$G$14,IF(Q6=Data!$E$15,Data!$G$15,IF(Q6=Data!$E$16,Data!$G$16,IF(Q6=Data!$E$17,Data!$G$17,IF(Q6=Data!$E$18,Data!$G$18,0))))))))*K6*IF(R6&lt;AV6,R6,$AV$3)</f>
        <v>0</v>
      </c>
      <c r="AA6" s="23">
        <f>IF(R6&lt;=1,0,IF(Q6=Data!$E$12,Data!$H$12,IF(Q6=Data!$E$13,Data!$H$13,IF(Q6=Data!$E$14,Data!$H$14,IF(Q6=Data!$E$15,Data!$H$15,IF(Q6=Data!$E$16,Data!$H$16,IF(Q6=Data!$E$17,Data!$H$17,IF(Q6=Data!$E$18,Data!$H$18,0))))))))*K6*IF(R6&lt;AV6,R6,$AV$3)</f>
        <v>0</v>
      </c>
      <c r="AB6" s="22">
        <f t="shared" si="6"/>
        <v>0</v>
      </c>
      <c r="AC6" s="50">
        <f t="shared" si="7"/>
        <v>0</v>
      </c>
      <c r="AD6" s="13"/>
      <c r="AE6" s="21">
        <f t="shared" si="8"/>
        <v>0</v>
      </c>
      <c r="AF6" s="22">
        <f t="shared" si="9"/>
        <v>0</v>
      </c>
      <c r="AG6" s="50">
        <f t="shared" si="10"/>
        <v>0</v>
      </c>
      <c r="AH6" s="13"/>
      <c r="AI6" s="21">
        <f>IF(AZ6="No",0,IF(O6="NA",0,IF(Q6=O6,0,IF(O6=Data!$E$2,Data!$J$2,IF(O6=Data!$E$3,Data!$J$3,IF(O6=Data!$E$4,Data!$J$4,IF(O6=Data!$E$5,Data!$J$5,IF(O6=Data!$E$6,Data!$J$6,IF(O6=Data!$E$7,Data!$J$7,IF(O6=Data!$E$8,Data!$J$8,IF(O6=Data!$E$9,Data!$J$9,IF(O6=Data!$E$10,Data!$I$10,IF(O6=Data!$E$11,Data!$J$11,IF(O6=Data!$E$12,Data!$J$12,IF(O6=Data!$E$13,Data!$J$13,IF(O6=Data!$E$14,Data!$J$14,IF(O6=Data!$E$15,Data!$J$15,IF(O6=Data!$E$16,Data!$J$16,IF(O6=Data!$E$17,Data!$J$17,IF(O6=Data!$E$18,Data!J$18,0))))))))))))))))))))*$AV$3</f>
        <v>0</v>
      </c>
      <c r="AJ6" s="23">
        <f>IF(AZ6="No",0,IF(O6="NA",0,IF(O6=Data!$E$2,Data!$K$2,IF(O6=Data!$E$3,Data!$K$3,IF(O6=Data!$E$4,Data!$K$4,IF(O6=Data!$E$5,Data!$K$5,IF(O6=Data!$E$6,Data!$K$6,IF(O6=Data!$E$7,Data!$K$7,IF(O6=Data!$E$8,Data!$K$8,IF(O6=Data!$E$9,Data!$K$9,IF(O6=Data!$E$10,Data!$K$10,IF(O6=Data!$E$11,Data!$K$11,IF(O6=Data!$E$12,Data!$K$12,IF(O6=Data!$E$13,Data!$K$13,IF(O6=Data!$E$14,Data!$K$14,IF(O6=Data!$E$15,Data!$K$15,IF(O6=Data!$E$16,Data!$K$16,IF(O6=Data!$E$17,Data!$K$17,IF(O6=Data!$E$18,Data!K$18,0)))))))))))))))))))*$AV$3</f>
        <v>0</v>
      </c>
      <c r="AK6" s="23">
        <f t="shared" si="11"/>
        <v>0</v>
      </c>
      <c r="AL6" s="22">
        <f t="shared" si="12"/>
        <v>0</v>
      </c>
      <c r="AM6" s="22">
        <f t="shared" si="13"/>
        <v>0</v>
      </c>
      <c r="AN6" s="23"/>
      <c r="AO6" s="120"/>
      <c r="AP6" s="25"/>
      <c r="AQ6" s="25"/>
      <c r="AR6" s="19"/>
      <c r="AS6" s="19"/>
      <c r="AU6" s="19"/>
      <c r="AV6" s="156">
        <v>0</v>
      </c>
      <c r="AW6" s="141"/>
      <c r="AX6" s="155"/>
      <c r="AY6" s="143" t="str">
        <f t="shared" si="14"/>
        <v>No</v>
      </c>
      <c r="AZ6" s="144" t="str">
        <f t="shared" si="15"/>
        <v>No</v>
      </c>
      <c r="BA6" s="145"/>
      <c r="BB6" s="146">
        <f>IF(Q6="NA",0,IF(N6="No",0,IF(O6=Data!$E$2,Data!$L$2,IF(O6=Data!$E$3,Data!$L$3,IF(O6=Data!$E$4,Data!$L$4,IF(O6=Data!$E$5,Data!$L$5,IF(O6=Data!$E$6,Data!$L$6,IF(O6=Data!$E$7,Data!$L$7,IF(O6=Data!$E$8,Data!$L$8,IF(O6=Data!$E$9,Data!$L$9,IF(O6=Data!$E$10,Data!$L$10,IF(O6=Data!$E$11,Data!$L$11,IF(O6=Data!$E$12,Data!$L$12,IF(O6=Data!$E$13,Data!$L$13,IF(O6=Data!$E$14,Data!$L$14,IF(O6=Data!$E$15,Data!$L$15,IF(O6=Data!$E$16,Data!$L$16,IF(O6=Data!$E$17,Data!$L$17,IF(O6=Data!$E$18,Data!L$18,0)))))))))))))))))))</f>
        <v>0</v>
      </c>
      <c r="BC6" s="147">
        <f>IF(Q6="NA",0,IF(AY6="No",0,IF(N6="Yes",0,IF(P6=Data!$E$2,Data!$L$2,IF(P6=Data!$E$3,Data!$L$3,IF(P6=Data!$E$4,Data!$L$4,IF(P6=Data!$E$5,Data!$L$5,IF(P6=Data!$E$6,Data!$L$6,IF(P6=Data!$E$7,Data!$L$7,IF(P6=Data!$E$8,Data!$L$8,IF(P6=Data!$E$9,Data!$L$9,IF(P6=Data!$E$10,Data!$L$10,IF(P6=Data!$E$11,Data!$L$11,IF(P6=Data!$E$12,Data!$L$12*(EXP(-29.6/R6)),IF(P6=Data!$E$13,Data!$L$13,IF(P6=Data!$E$14,Data!$L$14*(EXP(-29.6/R6)),IF(P6=Data!$E$15,Data!$L$15,IF(P6=Data!$E$16,Data!$L$16,IF(P6=Data!$E$17,Data!$L$17,IF(P6=Data!$E$18,Data!L$18,0))))))))))))))))))))</f>
        <v>0</v>
      </c>
      <c r="BD6" s="148"/>
      <c r="BE6" s="146"/>
      <c r="BF6" s="148">
        <f t="shared" si="3"/>
        <v>0</v>
      </c>
      <c r="BG6" s="148">
        <f t="shared" si="4"/>
        <v>1</v>
      </c>
      <c r="BH6" s="148">
        <f t="shared" si="5"/>
        <v>1</v>
      </c>
      <c r="BI6" s="148">
        <f>IF(S6=0,0,IF(AND(Q6=Data!$E$12,S6-$AV$3&gt;0),(((Data!$M$12*(EXP(-29.6/S6)))-(Data!$M$12*(EXP(-29.6/(S6-$AV$3)))))),IF(AND(Q6=Data!$E$12,S6-$AV$3&lt;0.5),(Data!$M$12*(EXP(-29.6/S6))),IF(AND(Q6=Data!$E$12,S6&lt;=1),((Data!$M$12*(EXP(-29.6/S6)))),IF(Q6=Data!$E$13,(Data!$M$13),IF(AND(Q6=Data!$E$14,S6-$AV$3&gt;0),(((Data!$M$14*(EXP(-29.6/S6)))-(Data!$M$14*(EXP(-29.6/(S6-$AV$3)))))),IF(AND(Q6=Data!$E$14,S6-$AV$3&lt;1),(Data!$M$14*(EXP(-29.6/S6))),IF(AND(Q6=Data!$E$14,S6&lt;=1),((Data!$M$14*(EXP(-29.6/S6)))),IF(Q6=Data!$E$15,Data!$M$15,IF(Q6=Data!$E$16,Data!$M$16,IF(Q6=Data!$E$17,Data!$M$17,IF(Q6=Data!$E$18,Data!$M$18,0))))))))))))</f>
        <v>0</v>
      </c>
      <c r="BJ6" s="148">
        <f>IF(Q6=Data!$E$12,BI6*0.32,IF(Q6=Data!$E$13,0,IF(Q6=Data!$E$14,BI6*0.32,IF(Q6=Data!$E$15,0,IF(Q6=Data!$E$16,0,IF(Q6=Data!$E$17,0,IF(Q6=Data!$E$18,0,0)))))))</f>
        <v>0</v>
      </c>
      <c r="BK6" s="148">
        <f>IF(Q6=Data!$E$12,Data!$P$12*$AV$3,IF(Q6=Data!$E$13,Data!$P$13*$AV$3,IF(Q6=Data!$E$14,Data!$P$14*$AV$3,IF(Q6=Data!$E$15,Data!$P$15*$AV$3,IF(Q6=Data!$E$16,Data!$P$16*$AV$3,IF(Q6=Data!$E$17,Data!$P$17*$AV$3,IF(Q6=Data!$E$18,Data!$P$18*$AV$3,0)))))))</f>
        <v>0</v>
      </c>
      <c r="BL6" s="147">
        <f>IF(O6=Data!$E$2,Data!$O$2,IF(O6=Data!$E$3,Data!$O$3,IF(O6=Data!$E$4,Data!$O$4,IF(O6=Data!$E$5,Data!$O$5,IF(O6=Data!$E$6,Data!$O$6,IF(O6=Data!$E$7,Data!$O$7,IF(O6=Data!$E$8,Data!$O$8,IF(O6=Data!$E$9,Data!$O$9,IF(O6=Data!$E$10,Data!$O$10,IF(O6=Data!$E$11,Data!$O$11,IF(O6=Data!$E$12,Data!$O$12,IF(O6=Data!$E$13,Data!$O$13,IF(O6=Data!$E$14,Data!$O$14,IF(O6=Data!$E$15,Data!$O$15,IF(O6=Data!$E$16,Data!$O$16,IF(O6=Data!$E$18,Data!$O$18,IF(O6=Data!$E$18,Data!$O$18,0)))))))))))))))))</f>
        <v>0</v>
      </c>
      <c r="BM6" s="150"/>
      <c r="BN6" s="151" t="s">
        <v>155</v>
      </c>
      <c r="BO6" s="152">
        <f>Data!U5</f>
        <v>2.721686</v>
      </c>
      <c r="BP6" s="153">
        <f>BO6*H6</f>
        <v>0</v>
      </c>
      <c r="BQ6" s="19"/>
      <c r="BR6" s="19"/>
      <c r="BS6" s="19"/>
      <c r="BT6" s="19"/>
      <c r="BU6" s="19"/>
    </row>
    <row r="7" spans="1:73" s="11" customFormat="1" ht="15" thickBot="1" x14ac:dyDescent="0.35">
      <c r="A7" s="98"/>
      <c r="B7" s="96"/>
      <c r="C7" s="97"/>
      <c r="D7" s="97"/>
      <c r="E7" s="97"/>
      <c r="F7" s="24"/>
      <c r="G7" s="12"/>
      <c r="H7" s="104"/>
      <c r="I7" s="24"/>
      <c r="J7" s="36" t="s">
        <v>18</v>
      </c>
      <c r="K7" s="108"/>
      <c r="L7" s="108"/>
      <c r="M7" s="108" t="s">
        <v>3</v>
      </c>
      <c r="N7" s="108" t="s">
        <v>1</v>
      </c>
      <c r="O7" s="109" t="s">
        <v>124</v>
      </c>
      <c r="P7" s="109" t="s">
        <v>124</v>
      </c>
      <c r="Q7" s="110" t="s">
        <v>124</v>
      </c>
      <c r="R7" s="111"/>
      <c r="S7" s="111"/>
      <c r="T7" s="112"/>
      <c r="U7" s="20"/>
      <c r="V7" s="21">
        <f>IF(AZ7="No",0,IF(O7="NA",0,IF(O7=Data!$E$2,Data!$F$2,IF(O7=Data!$E$3,Data!$F$3,IF(O7=Data!$E$4,Data!$F$4,IF(O7=Data!$E$5,Data!$F$5,IF(O7=Data!$E$6,Data!$F$6,IF(O7=Data!$E$7,Data!$F$7,IF(O7=Data!$E$8,Data!$F$8,IF(O7=Data!$E$9,Data!$F$9,IF(O7=Data!$E$10,Data!$F$10,IF(O7=Data!$E$11,Data!$F$11,IF(O7=Data!E16,Data!$F$12,IF(O7=Data!E17,Data!$F$13,IF(O7=Data!E18,Data!$F$14,IF(O7=Data!E19,Data!$F$15,IF(O7=Data!E20,Data!$F$16,IF(O7=Data!E22,Data!F$18,0))))))))))))))))))*K7*$AV$3</f>
        <v>0</v>
      </c>
      <c r="W7" s="23">
        <f>IF(AZ7="No",0,IF(O7="NA",0,IF(O7=Data!$E$2,Data!$G$2,IF(O7=Data!$E$3,Data!$G$3,IF(O7=Data!$E$4,Data!$G$4,IF(O7=Data!$E$5,Data!$G$5,IF(O7=Data!$E$6,Data!$G$6,IF(O7=Data!$E$7,Data!$G$7,IF(O7=Data!$E$8,Data!$G$8,IF(O7=Data!$E$9,Data!$G$9,IF(O7=Data!$E$10,Data!$G$10,IF(O7=Data!$E$11,Data!$G$11,IF(O7=Data!$E$12,Data!$G$12,IF(O7=Data!$E$13,Data!$G$13,IF(O7=Data!$E$14,Data!$G$14,IF(O7=Data!$E$15,Data!$G$15,IF(O7=Data!$E$16,Data!$G$16,IF(O7=Data!$E$17,Data!$G$17,IF(O7=Data!$E$18,Data!G$18,0))))))))))))))))))*K7*$AV$3)</f>
        <v>0</v>
      </c>
      <c r="X7" s="23">
        <f>IF(AZ7="No",0,IF(O7="NA",0,IF(O7=Data!$E$2,Data!$H$2,IF(O7=Data!$E$3,Data!$H$3,IF(O7=Data!$E$4,Data!$H$4,IF(O7=Data!$E$5,Data!$H$5,IF(O7=Data!$E$6,Data!$H$6,IF(O7=Data!$E$7,Data!$H$7,IF(O7=Data!$E$8,Data!$H$8,IF(O7=Data!$E$9,Data!$H$9,IF(O7=Data!$E$10,Data!$H$10,IF(O7=Data!$E$11,Data!$H$11,IF(O7=Data!$E$12,Data!$H$12,IF(O7=Data!$E$13,Data!$H$13,IF(O7=Data!$E$14,Data!$H$14,IF(O7=Data!$E$15,Data!$H$15,IF(O7=Data!$E$16,Data!$H$16,IF(O7=Data!$E$17,Data!$H$17,IF(O7=Data!$E$18,Data!H$18,0)))))))))))))))))))*K7*$AV$3</f>
        <v>0</v>
      </c>
      <c r="Y7" s="23">
        <f>IF(R7&lt;=1,0,IF(Q7=Data!$E$12,Data!$F$12,IF(Q7=Data!$E$13,Data!$F$13,IF(Q7=Data!$E$14,Data!$F$14,IF(Q7=Data!$E$15,Data!$F$15,IF(Q7=Data!$E$16,Data!$F$16,IF(Q7=Data!$E$17,Data!$F$17,IF(Q7=Data!$E$18,Data!$F$18,0))))))))*K7*IF(R7&lt;AV7,R7,$AV$3)</f>
        <v>0</v>
      </c>
      <c r="Z7" s="23">
        <f>IF(R7&lt;=1,0,IF(Q7=Data!$E$12,Data!$G$12,IF(Q7=Data!$E$13,Data!$G$13,IF(Q7=Data!$E$14,Data!$G$14,IF(Q7=Data!$E$15,Data!$G$15,IF(Q7=Data!$E$16,Data!$G$16,IF(Q7=Data!$E$17,Data!$G$17,IF(Q7=Data!$E$18,Data!$G$18,0))))))))*K7*IF(R7&lt;AV7,R7,$AV$3)</f>
        <v>0</v>
      </c>
      <c r="AA7" s="23">
        <f>IF(R7&lt;=1,0,IF(Q7=Data!$E$12,Data!$H$12,IF(Q7=Data!$E$13,Data!$H$13,IF(Q7=Data!$E$14,Data!$H$14,IF(Q7=Data!$E$15,Data!$H$15,IF(Q7=Data!$E$16,Data!$H$16,IF(Q7=Data!$E$17,Data!$H$17,IF(Q7=Data!$E$18,Data!$H$18,0))))))))*K7*IF(R7&lt;AV7,R7,$AV$3)</f>
        <v>0</v>
      </c>
      <c r="AB7" s="22">
        <f t="shared" si="6"/>
        <v>0</v>
      </c>
      <c r="AC7" s="50">
        <f t="shared" si="7"/>
        <v>0</v>
      </c>
      <c r="AD7" s="13"/>
      <c r="AE7" s="21">
        <f t="shared" si="8"/>
        <v>0</v>
      </c>
      <c r="AF7" s="22">
        <f t="shared" si="9"/>
        <v>0</v>
      </c>
      <c r="AG7" s="50">
        <f t="shared" si="10"/>
        <v>0</v>
      </c>
      <c r="AH7" s="13"/>
      <c r="AI7" s="21">
        <f>IF(AZ7="No",0,IF(O7="NA",0,IF(Q7=O7,0,IF(O7=Data!$E$2,Data!$J$2,IF(O7=Data!$E$3,Data!$J$3,IF(O7=Data!$E$4,Data!$J$4,IF(O7=Data!$E$5,Data!$J$5,IF(O7=Data!$E$6,Data!$J$6,IF(O7=Data!$E$7,Data!$J$7,IF(O7=Data!$E$8,Data!$J$8,IF(O7=Data!$E$9,Data!$J$9,IF(O7=Data!$E$10,Data!$I$10,IF(O7=Data!$E$11,Data!$J$11,IF(O7=Data!$E$12,Data!$J$12,IF(O7=Data!$E$13,Data!$J$13,IF(O7=Data!$E$14,Data!$J$14,IF(O7=Data!$E$15,Data!$J$15,IF(O7=Data!$E$16,Data!$J$16,IF(O7=Data!$E$17,Data!$J$17,IF(O7=Data!$E$18,Data!J$18,0))))))))))))))))))))*$AV$3</f>
        <v>0</v>
      </c>
      <c r="AJ7" s="23">
        <f>IF(AZ7="No",0,IF(O7="NA",0,IF(O7=Data!$E$2,Data!$K$2,IF(O7=Data!$E$3,Data!$K$3,IF(O7=Data!$E$4,Data!$K$4,IF(O7=Data!$E$5,Data!$K$5,IF(O7=Data!$E$6,Data!$K$6,IF(O7=Data!$E$7,Data!$K$7,IF(O7=Data!$E$8,Data!$K$8,IF(O7=Data!$E$9,Data!$K$9,IF(O7=Data!$E$10,Data!$K$10,IF(O7=Data!$E$11,Data!$K$11,IF(O7=Data!$E$12,Data!$K$12,IF(O7=Data!$E$13,Data!$K$13,IF(O7=Data!$E$14,Data!$K$14,IF(O7=Data!$E$15,Data!$K$15,IF(O7=Data!$E$16,Data!$K$16,IF(O7=Data!$E$17,Data!$K$17,IF(O7=Data!$E$18,Data!K$18,0)))))))))))))))))))*$AV$3</f>
        <v>0</v>
      </c>
      <c r="AK7" s="23">
        <f t="shared" si="11"/>
        <v>0</v>
      </c>
      <c r="AL7" s="22">
        <f t="shared" si="12"/>
        <v>0</v>
      </c>
      <c r="AM7" s="22">
        <f t="shared" si="13"/>
        <v>0</v>
      </c>
      <c r="AN7" s="23"/>
      <c r="AO7" s="120"/>
      <c r="AP7" s="25"/>
      <c r="AQ7" s="25"/>
      <c r="AR7" s="19"/>
      <c r="AS7" s="19"/>
      <c r="AU7" s="19"/>
      <c r="AV7" s="141"/>
      <c r="AW7" s="141"/>
      <c r="AX7" s="155"/>
      <c r="AY7" s="143" t="str">
        <f t="shared" si="14"/>
        <v>No</v>
      </c>
      <c r="AZ7" s="144" t="str">
        <f t="shared" si="15"/>
        <v>No</v>
      </c>
      <c r="BA7" s="145"/>
      <c r="BB7" s="146">
        <f>IF(Q7="NA",0,IF(N7="No",0,IF(O7=Data!$E$2,Data!$L$2,IF(O7=Data!$E$3,Data!$L$3,IF(O7=Data!$E$4,Data!$L$4,IF(O7=Data!$E$5,Data!$L$5,IF(O7=Data!$E$6,Data!$L$6,IF(O7=Data!$E$7,Data!$L$7,IF(O7=Data!$E$8,Data!$L$8,IF(O7=Data!$E$9,Data!$L$9,IF(O7=Data!$E$10,Data!$L$10,IF(O7=Data!$E$11,Data!$L$11,IF(O7=Data!$E$12,Data!$L$12,IF(O7=Data!$E$13,Data!$L$13,IF(O7=Data!$E$14,Data!$L$14,IF(O7=Data!$E$15,Data!$L$15,IF(O7=Data!$E$16,Data!$L$16,IF(O7=Data!$E$17,Data!$L$17,IF(O7=Data!$E$18,Data!L$18,0)))))))))))))))))))</f>
        <v>0</v>
      </c>
      <c r="BC7" s="147">
        <f>IF(Q7="NA",0,IF(AY7="No",0,IF(N7="Yes",0,IF(P7=Data!$E$2,Data!$L$2,IF(P7=Data!$E$3,Data!$L$3,IF(P7=Data!$E$4,Data!$L$4,IF(P7=Data!$E$5,Data!$L$5,IF(P7=Data!$E$6,Data!$L$6,IF(P7=Data!$E$7,Data!$L$7,IF(P7=Data!$E$8,Data!$L$8,IF(P7=Data!$E$9,Data!$L$9,IF(P7=Data!$E$10,Data!$L$10,IF(P7=Data!$E$11,Data!$L$11,IF(P7=Data!$E$12,Data!$L$12*(EXP(-29.6/R7)),IF(P7=Data!$E$13,Data!$L$13,IF(P7=Data!$E$14,Data!$L$14*(EXP(-29.6/R7)),IF(P7=Data!$E$15,Data!$L$15,IF(P7=Data!$E$16,Data!$L$16,IF(P7=Data!$E$17,Data!$L$17,IF(P7=Data!$E$18,Data!L$18,0))))))))))))))))))))</f>
        <v>0</v>
      </c>
      <c r="BD7" s="148"/>
      <c r="BE7" s="146"/>
      <c r="BF7" s="148">
        <f t="shared" si="3"/>
        <v>0</v>
      </c>
      <c r="BG7" s="148">
        <f t="shared" si="4"/>
        <v>1</v>
      </c>
      <c r="BH7" s="148">
        <f t="shared" si="5"/>
        <v>1</v>
      </c>
      <c r="BI7" s="148">
        <f>IF(S7=0,0,IF(AND(Q7=Data!$E$12,S7-$AV$3&gt;0),(((Data!$M$12*(EXP(-29.6/S7)))-(Data!$M$12*(EXP(-29.6/(S7-$AV$3)))))),IF(AND(Q7=Data!$E$12,S7-$AV$3&lt;0.5),(Data!$M$12*(EXP(-29.6/S7))),IF(AND(Q7=Data!$E$12,S7&lt;=1),((Data!$M$12*(EXP(-29.6/S7)))),IF(Q7=Data!$E$13,(Data!$M$13),IF(AND(Q7=Data!$E$14,S7-$AV$3&gt;0),(((Data!$M$14*(EXP(-29.6/S7)))-(Data!$M$14*(EXP(-29.6/(S7-$AV$3)))))),IF(AND(Q7=Data!$E$14,S7-$AV$3&lt;1),(Data!$M$14*(EXP(-29.6/S7))),IF(AND(Q7=Data!$E$14,S7&lt;=1),((Data!$M$14*(EXP(-29.6/S7)))),IF(Q7=Data!$E$15,Data!$M$15,IF(Q7=Data!$E$16,Data!$M$16,IF(Q7=Data!$E$17,Data!$M$17,IF(Q7=Data!$E$18,Data!$M$18,0))))))))))))</f>
        <v>0</v>
      </c>
      <c r="BJ7" s="148">
        <f>IF(Q7=Data!$E$12,BI7*0.32,IF(Q7=Data!$E$13,0,IF(Q7=Data!$E$14,BI7*0.32,IF(Q7=Data!$E$15,0,IF(Q7=Data!$E$16,0,IF(Q7=Data!$E$17,0,IF(Q7=Data!$E$18,0,0)))))))</f>
        <v>0</v>
      </c>
      <c r="BK7" s="148">
        <f>IF(Q7=Data!$E$12,Data!$P$12*$AV$3,IF(Q7=Data!$E$13,Data!$P$13*$AV$3,IF(Q7=Data!$E$14,Data!$P$14*$AV$3,IF(Q7=Data!$E$15,Data!$P$15*$AV$3,IF(Q7=Data!$E$16,Data!$P$16*$AV$3,IF(Q7=Data!$E$17,Data!$P$17*$AV$3,IF(Q7=Data!$E$18,Data!$P$18*$AV$3,0)))))))</f>
        <v>0</v>
      </c>
      <c r="BL7" s="147">
        <f>IF(O7=Data!$E$2,Data!$O$2,IF(O7=Data!$E$3,Data!$O$3,IF(O7=Data!$E$4,Data!$O$4,IF(O7=Data!$E$5,Data!$O$5,IF(O7=Data!$E$6,Data!$O$6,IF(O7=Data!$E$7,Data!$O$7,IF(O7=Data!$E$8,Data!$O$8,IF(O7=Data!$E$9,Data!$O$9,IF(O7=Data!$E$10,Data!$O$10,IF(O7=Data!$E$11,Data!$O$11,IF(O7=Data!$E$12,Data!$O$12,IF(O7=Data!$E$13,Data!$O$13,IF(O7=Data!$E$14,Data!$O$14,IF(O7=Data!$E$15,Data!$O$15,IF(O7=Data!$E$16,Data!$O$16,IF(O7=Data!$E$18,Data!$O$18,IF(O7=Data!$E$18,Data!$O$18,0)))))))))))))))))</f>
        <v>0</v>
      </c>
      <c r="BM7" s="150"/>
      <c r="BN7" s="151"/>
      <c r="BO7" s="157"/>
      <c r="BP7" s="153"/>
      <c r="BQ7" s="19"/>
      <c r="BR7" s="19"/>
      <c r="BS7" s="19"/>
      <c r="BT7" s="19"/>
      <c r="BU7" s="19"/>
    </row>
    <row r="8" spans="1:73" s="11" customFormat="1" ht="15" thickBot="1" x14ac:dyDescent="0.35">
      <c r="A8" s="98"/>
      <c r="B8" s="96"/>
      <c r="C8" s="97"/>
      <c r="D8" s="97"/>
      <c r="E8" s="97"/>
      <c r="F8" s="24"/>
      <c r="G8" s="12"/>
      <c r="H8" s="105"/>
      <c r="I8" s="24"/>
      <c r="J8" s="36" t="s">
        <v>19</v>
      </c>
      <c r="K8" s="108"/>
      <c r="L8" s="108"/>
      <c r="M8" s="108" t="s">
        <v>3</v>
      </c>
      <c r="N8" s="108" t="s">
        <v>1</v>
      </c>
      <c r="O8" s="109" t="s">
        <v>124</v>
      </c>
      <c r="P8" s="109" t="s">
        <v>124</v>
      </c>
      <c r="Q8" s="110" t="s">
        <v>124</v>
      </c>
      <c r="R8" s="111"/>
      <c r="S8" s="111"/>
      <c r="T8" s="112"/>
      <c r="U8" s="20"/>
      <c r="V8" s="21">
        <f>IF(AZ8="No",0,IF(O8="NA",0,IF(O8=Data!$E$2,Data!$F$2,IF(O8=Data!$E$3,Data!$F$3,IF(O8=Data!$E$4,Data!$F$4,IF(O8=Data!$E$5,Data!$F$5,IF(O8=Data!$E$6,Data!$F$6,IF(O8=Data!$E$7,Data!$F$7,IF(O8=Data!$E$8,Data!$F$8,IF(O8=Data!$E$9,Data!$F$9,IF(O8=Data!$E$10,Data!$F$10,IF(O8=Data!$E$11,Data!$F$11,IF(O8=Data!E17,Data!$F$12,IF(O8=Data!E18,Data!$F$13,IF(O8=Data!E19,Data!$F$14,IF(O8=Data!E20,Data!$F$15,IF(O8=Data!E21,Data!$F$16,IF(O8=Data!E23,Data!F$18,0))))))))))))))))))*K8*$AV$3</f>
        <v>0</v>
      </c>
      <c r="W8" s="23">
        <f>IF(AZ8="No",0,IF(O8="NA",0,IF(O8=Data!$E$2,Data!$G$2,IF(O8=Data!$E$3,Data!$G$3,IF(O8=Data!$E$4,Data!$G$4,IF(O8=Data!$E$5,Data!$G$5,IF(O8=Data!$E$6,Data!$G$6,IF(O8=Data!$E$7,Data!$G$7,IF(O8=Data!$E$8,Data!$G$8,IF(O8=Data!$E$9,Data!$G$9,IF(O8=Data!$E$10,Data!$G$10,IF(O8=Data!$E$11,Data!$G$11,IF(O8=Data!$E$12,Data!$G$12,IF(O8=Data!$E$13,Data!$G$13,IF(O8=Data!$E$14,Data!$G$14,IF(O8=Data!$E$15,Data!$G$15,IF(O8=Data!$E$16,Data!$G$16,IF(O8=Data!$E$17,Data!$G$17,IF(O8=Data!$E$18,Data!G$18,0))))))))))))))))))*K8*$AV$3)</f>
        <v>0</v>
      </c>
      <c r="X8" s="23">
        <f>IF(AZ8="No",0,IF(O8="NA",0,IF(O8=Data!$E$2,Data!$H$2,IF(O8=Data!$E$3,Data!$H$3,IF(O8=Data!$E$4,Data!$H$4,IF(O8=Data!$E$5,Data!$H$5,IF(O8=Data!$E$6,Data!$H$6,IF(O8=Data!$E$7,Data!$H$7,IF(O8=Data!$E$8,Data!$H$8,IF(O8=Data!$E$9,Data!$H$9,IF(O8=Data!$E$10,Data!$H$10,IF(O8=Data!$E$11,Data!$H$11,IF(O8=Data!$E$12,Data!$H$12,IF(O8=Data!$E$13,Data!$H$13,IF(O8=Data!$E$14,Data!$H$14,IF(O8=Data!$E$15,Data!$H$15,IF(O8=Data!$E$16,Data!$H$16,IF(O8=Data!$E$17,Data!$H$17,IF(O8=Data!$E$18,Data!H$18,0)))))))))))))))))))*K8*$AV$3</f>
        <v>0</v>
      </c>
      <c r="Y8" s="23">
        <f>IF(R8&lt;=1,0,IF(Q8=Data!$E$12,Data!$F$12,IF(Q8=Data!$E$13,Data!$F$13,IF(Q8=Data!$E$14,Data!$F$14,IF(Q8=Data!$E$15,Data!$F$15,IF(Q8=Data!$E$16,Data!$F$16,IF(Q8=Data!$E$17,Data!$F$17,IF(Q8=Data!$E$18,Data!$F$18,0))))))))*K8*IF(R8&lt;AV8,R8,$AV$3)</f>
        <v>0</v>
      </c>
      <c r="Z8" s="23">
        <f>IF(R8&lt;=1,0,IF(Q8=Data!$E$12,Data!$G$12,IF(Q8=Data!$E$13,Data!$G$13,IF(Q8=Data!$E$14,Data!$G$14,IF(Q8=Data!$E$15,Data!$G$15,IF(Q8=Data!$E$16,Data!$G$16,IF(Q8=Data!$E$17,Data!$G$17,IF(Q8=Data!$E$18,Data!$G$18,0))))))))*K8*IF(R8&lt;AV8,R8,$AV$3)</f>
        <v>0</v>
      </c>
      <c r="AA8" s="23">
        <f>IF(R8&lt;=1,0,IF(Q8=Data!$E$12,Data!$H$12,IF(Q8=Data!$E$13,Data!$H$13,IF(Q8=Data!$E$14,Data!$H$14,IF(Q8=Data!$E$15,Data!$H$15,IF(Q8=Data!$E$16,Data!$H$16,IF(Q8=Data!$E$17,Data!$H$17,IF(Q8=Data!$E$18,Data!$H$18,0))))))))*K8*IF(R8&lt;AV8,R8,$AV$3)</f>
        <v>0</v>
      </c>
      <c r="AB8" s="22">
        <f t="shared" si="6"/>
        <v>0</v>
      </c>
      <c r="AC8" s="50">
        <f t="shared" si="7"/>
        <v>0</v>
      </c>
      <c r="AD8" s="13"/>
      <c r="AE8" s="21">
        <f t="shared" si="8"/>
        <v>0</v>
      </c>
      <c r="AF8" s="22">
        <f t="shared" si="9"/>
        <v>0</v>
      </c>
      <c r="AG8" s="50">
        <f t="shared" si="10"/>
        <v>0</v>
      </c>
      <c r="AH8" s="13"/>
      <c r="AI8" s="21">
        <f>IF(AZ8="No",0,IF(O8="NA",0,IF(Q8=O8,0,IF(O8=Data!$E$2,Data!$J$2,IF(O8=Data!$E$3,Data!$J$3,IF(O8=Data!$E$4,Data!$J$4,IF(O8=Data!$E$5,Data!$J$5,IF(O8=Data!$E$6,Data!$J$6,IF(O8=Data!$E$7,Data!$J$7,IF(O8=Data!$E$8,Data!$J$8,IF(O8=Data!$E$9,Data!$J$9,IF(O8=Data!$E$10,Data!$I$10,IF(O8=Data!$E$11,Data!$J$11,IF(O8=Data!$E$12,Data!$J$12,IF(O8=Data!$E$13,Data!$J$13,IF(O8=Data!$E$14,Data!$J$14,IF(O8=Data!$E$15,Data!$J$15,IF(O8=Data!$E$16,Data!$J$16,IF(O8=Data!$E$17,Data!$J$17,IF(O8=Data!$E$18,Data!J$18,0))))))))))))))))))))*$AV$3</f>
        <v>0</v>
      </c>
      <c r="AJ8" s="23">
        <f>IF(AZ8="No",0,IF(O8="NA",0,IF(O8=Data!$E$2,Data!$K$2,IF(O8=Data!$E$3,Data!$K$3,IF(O8=Data!$E$4,Data!$K$4,IF(O8=Data!$E$5,Data!$K$5,IF(O8=Data!$E$6,Data!$K$6,IF(O8=Data!$E$7,Data!$K$7,IF(O8=Data!$E$8,Data!$K$8,IF(O8=Data!$E$9,Data!$K$9,IF(O8=Data!$E$10,Data!$K$10,IF(O8=Data!$E$11,Data!$K$11,IF(O8=Data!$E$12,Data!$K$12,IF(O8=Data!$E$13,Data!$K$13,IF(O8=Data!$E$14,Data!$K$14,IF(O8=Data!$E$15,Data!$K$15,IF(O8=Data!$E$16,Data!$K$16,IF(O8=Data!$E$17,Data!$K$17,IF(O8=Data!$E$18,Data!K$18,0)))))))))))))))))))*$AV$3</f>
        <v>0</v>
      </c>
      <c r="AK8" s="23">
        <f t="shared" si="11"/>
        <v>0</v>
      </c>
      <c r="AL8" s="22">
        <f t="shared" si="12"/>
        <v>0</v>
      </c>
      <c r="AM8" s="22">
        <f t="shared" si="13"/>
        <v>0</v>
      </c>
      <c r="AN8" s="23"/>
      <c r="AO8" s="120"/>
      <c r="AP8" s="25"/>
      <c r="AQ8" s="25"/>
      <c r="AR8" s="19"/>
      <c r="AS8" s="19"/>
      <c r="AU8" s="19"/>
      <c r="AV8" s="158" t="s">
        <v>137</v>
      </c>
      <c r="AW8" s="159" t="s">
        <v>140</v>
      </c>
      <c r="AX8" s="155"/>
      <c r="AY8" s="143" t="str">
        <f t="shared" si="14"/>
        <v>No</v>
      </c>
      <c r="AZ8" s="144" t="str">
        <f t="shared" si="15"/>
        <v>No</v>
      </c>
      <c r="BA8" s="145"/>
      <c r="BB8" s="146">
        <f>IF(Q8="NA",0,IF(N8="No",0,IF(O8=Data!$E$2,Data!$L$2,IF(O8=Data!$E$3,Data!$L$3,IF(O8=Data!$E$4,Data!$L$4,IF(O8=Data!$E$5,Data!$L$5,IF(O8=Data!$E$6,Data!$L$6,IF(O8=Data!$E$7,Data!$L$7,IF(O8=Data!$E$8,Data!$L$8,IF(O8=Data!$E$9,Data!$L$9,IF(O8=Data!$E$10,Data!$L$10,IF(O8=Data!$E$11,Data!$L$11,IF(O8=Data!$E$12,Data!$L$12,IF(O8=Data!$E$13,Data!$L$13,IF(O8=Data!$E$14,Data!$L$14,IF(O8=Data!$E$15,Data!$L$15,IF(O8=Data!$E$16,Data!$L$16,IF(O8=Data!$E$17,Data!$L$17,IF(O8=Data!$E$18,Data!L$18,0)))))))))))))))))))</f>
        <v>0</v>
      </c>
      <c r="BC8" s="147">
        <f>IF(Q8="NA",0,IF(AY8="No",0,IF(N8="Yes",0,IF(P8=Data!$E$2,Data!$L$2,IF(P8=Data!$E$3,Data!$L$3,IF(P8=Data!$E$4,Data!$L$4,IF(P8=Data!$E$5,Data!$L$5,IF(P8=Data!$E$6,Data!$L$6,IF(P8=Data!$E$7,Data!$L$7,IF(P8=Data!$E$8,Data!$L$8,IF(P8=Data!$E$9,Data!$L$9,IF(P8=Data!$E$10,Data!$L$10,IF(P8=Data!$E$11,Data!$L$11,IF(P8=Data!$E$12,Data!$L$12*(EXP(-29.6/R8)),IF(P8=Data!$E$13,Data!$L$13,IF(P8=Data!$E$14,Data!$L$14*(EXP(-29.6/R8)),IF(P8=Data!$E$15,Data!$L$15,IF(P8=Data!$E$16,Data!$L$16,IF(P8=Data!$E$17,Data!$L$17,IF(P8=Data!$E$18,Data!L$18,0))))))))))))))))))))</f>
        <v>0</v>
      </c>
      <c r="BD8" s="148"/>
      <c r="BE8" s="146"/>
      <c r="BF8" s="148">
        <f t="shared" si="3"/>
        <v>0</v>
      </c>
      <c r="BG8" s="148">
        <f t="shared" si="4"/>
        <v>1</v>
      </c>
      <c r="BH8" s="148">
        <f t="shared" si="5"/>
        <v>1</v>
      </c>
      <c r="BI8" s="148">
        <f>IF(S8=0,0,IF(AND(Q8=Data!$E$12,S8-$AV$3&gt;0),(((Data!$M$12*(EXP(-29.6/S8)))-(Data!$M$12*(EXP(-29.6/(S8-$AV$3)))))),IF(AND(Q8=Data!$E$12,S8-$AV$3&lt;0.5),(Data!$M$12*(EXP(-29.6/S8))),IF(AND(Q8=Data!$E$12,S8&lt;=1),((Data!$M$12*(EXP(-29.6/S8)))),IF(Q8=Data!$E$13,(Data!$M$13),IF(AND(Q8=Data!$E$14,S8-$AV$3&gt;0),(((Data!$M$14*(EXP(-29.6/S8)))-(Data!$M$14*(EXP(-29.6/(S8-$AV$3)))))),IF(AND(Q8=Data!$E$14,S8-$AV$3&lt;1),(Data!$M$14*(EXP(-29.6/S8))),IF(AND(Q8=Data!$E$14,S8&lt;=1),((Data!$M$14*(EXP(-29.6/S8)))),IF(Q8=Data!$E$15,Data!$M$15,IF(Q8=Data!$E$16,Data!$M$16,IF(Q8=Data!$E$17,Data!$M$17,IF(Q8=Data!$E$18,Data!$M$18,0))))))))))))</f>
        <v>0</v>
      </c>
      <c r="BJ8" s="148">
        <f>IF(Q8=Data!$E$12,BI8*0.32,IF(Q8=Data!$E$13,0,IF(Q8=Data!$E$14,BI8*0.32,IF(Q8=Data!$E$15,0,IF(Q8=Data!$E$16,0,IF(Q8=Data!$E$17,0,IF(Q8=Data!$E$18,0,0)))))))</f>
        <v>0</v>
      </c>
      <c r="BK8" s="148">
        <f>IF(Q8=Data!$E$12,Data!$P$12*$AV$3,IF(Q8=Data!$E$13,Data!$P$13*$AV$3,IF(Q8=Data!$E$14,Data!$P$14*$AV$3,IF(Q8=Data!$E$15,Data!$P$15*$AV$3,IF(Q8=Data!$E$16,Data!$P$16*$AV$3,IF(Q8=Data!$E$17,Data!$P$17*$AV$3,IF(Q8=Data!$E$18,Data!$P$18*$AV$3,0)))))))</f>
        <v>0</v>
      </c>
      <c r="BL8" s="147">
        <f>IF(O8=Data!$E$2,Data!$O$2,IF(O8=Data!$E$3,Data!$O$3,IF(O8=Data!$E$4,Data!$O$4,IF(O8=Data!$E$5,Data!$O$5,IF(O8=Data!$E$6,Data!$O$6,IF(O8=Data!$E$7,Data!$O$7,IF(O8=Data!$E$8,Data!$O$8,IF(O8=Data!$E$9,Data!$O$9,IF(O8=Data!$E$10,Data!$O$10,IF(O8=Data!$E$11,Data!$O$11,IF(O8=Data!$E$12,Data!$O$12,IF(O8=Data!$E$13,Data!$O$13,IF(O8=Data!$E$14,Data!$O$14,IF(O8=Data!$E$15,Data!$O$15,IF(O8=Data!$E$16,Data!$O$16,IF(O8=Data!$E$18,Data!$O$18,IF(O8=Data!$E$18,Data!$O$18,0)))))))))))))))))</f>
        <v>0</v>
      </c>
      <c r="BM8" s="150"/>
      <c r="BN8" s="151"/>
      <c r="BO8" s="157"/>
      <c r="BP8" s="153"/>
      <c r="BQ8" s="19"/>
      <c r="BR8" s="19"/>
      <c r="BS8" s="19"/>
      <c r="BT8" s="19"/>
      <c r="BU8" s="19"/>
    </row>
    <row r="9" spans="1:73" s="11" customFormat="1" x14ac:dyDescent="0.3">
      <c r="A9" s="98"/>
      <c r="B9" s="96"/>
      <c r="C9" s="97"/>
      <c r="D9" s="97"/>
      <c r="E9" s="97"/>
      <c r="F9" s="24"/>
      <c r="G9" s="12"/>
      <c r="H9" s="105"/>
      <c r="I9" s="24"/>
      <c r="J9" s="36" t="s">
        <v>20</v>
      </c>
      <c r="K9" s="108"/>
      <c r="L9" s="108"/>
      <c r="M9" s="108" t="s">
        <v>3</v>
      </c>
      <c r="N9" s="108" t="s">
        <v>1</v>
      </c>
      <c r="O9" s="109" t="s">
        <v>124</v>
      </c>
      <c r="P9" s="109" t="s">
        <v>124</v>
      </c>
      <c r="Q9" s="110" t="s">
        <v>124</v>
      </c>
      <c r="R9" s="111"/>
      <c r="S9" s="111"/>
      <c r="T9" s="112"/>
      <c r="U9" s="20"/>
      <c r="V9" s="21">
        <f>IF(AZ9="No",0,IF(O9="NA",0,IF(O9=Data!$E$2,Data!$F$2,IF(O9=Data!$E$3,Data!$F$3,IF(O9=Data!$E$4,Data!$F$4,IF(O9=Data!$E$5,Data!$F$5,IF(O9=Data!$E$6,Data!$F$6,IF(O9=Data!$E$7,Data!$F$7,IF(O9=Data!$E$8,Data!$F$8,IF(O9=Data!$E$9,Data!$F$9,IF(O9=Data!$E$10,Data!$F$10,IF(O9=Data!$E$11,Data!$F$11,IF(O9=Data!E18,Data!$F$12,IF(O9=Data!E19,Data!$F$13,IF(O9=Data!E20,Data!$F$14,IF(O9=Data!E21,Data!$F$15,IF(O9=Data!E22,Data!$F$16,IF(O9=Data!E24,Data!F$18,0))))))))))))))))))*K9*$AV$3</f>
        <v>0</v>
      </c>
      <c r="W9" s="23">
        <f>IF(AZ9="No",0,IF(O9="NA",0,IF(O9=Data!$E$2,Data!$G$2,IF(O9=Data!$E$3,Data!$G$3,IF(O9=Data!$E$4,Data!$G$4,IF(O9=Data!$E$5,Data!$G$5,IF(O9=Data!$E$6,Data!$G$6,IF(O9=Data!$E$7,Data!$G$7,IF(O9=Data!$E$8,Data!$G$8,IF(O9=Data!$E$9,Data!$G$9,IF(O9=Data!$E$10,Data!$G$10,IF(O9=Data!$E$11,Data!$G$11,IF(O9=Data!$E$12,Data!$G$12,IF(O9=Data!$E$13,Data!$G$13,IF(O9=Data!$E$14,Data!$G$14,IF(O9=Data!$E$15,Data!$G$15,IF(O9=Data!$E$16,Data!$G$16,IF(O9=Data!$E$17,Data!$G$17,IF(O9=Data!$E$18,Data!G$18,0))))))))))))))))))*K9*$AV$3)</f>
        <v>0</v>
      </c>
      <c r="X9" s="23">
        <f>IF(AZ9="No",0,IF(O9="NA",0,IF(O9=Data!$E$2,Data!$H$2,IF(O9=Data!$E$3,Data!$H$3,IF(O9=Data!$E$4,Data!$H$4,IF(O9=Data!$E$5,Data!$H$5,IF(O9=Data!$E$6,Data!$H$6,IF(O9=Data!$E$7,Data!$H$7,IF(O9=Data!$E$8,Data!$H$8,IF(O9=Data!$E$9,Data!$H$9,IF(O9=Data!$E$10,Data!$H$10,IF(O9=Data!$E$11,Data!$H$11,IF(O9=Data!$E$12,Data!$H$12,IF(O9=Data!$E$13,Data!$H$13,IF(O9=Data!$E$14,Data!$H$14,IF(O9=Data!$E$15,Data!$H$15,IF(O9=Data!$E$16,Data!$H$16,IF(O9=Data!$E$17,Data!$H$17,IF(O9=Data!$E$18,Data!H$18,0)))))))))))))))))))*K9*$AV$3</f>
        <v>0</v>
      </c>
      <c r="Y9" s="23">
        <f>IF(R9&lt;=1,0,IF(Q9=Data!$E$12,Data!$F$12,IF(Q9=Data!$E$13,Data!$F$13,IF(Q9=Data!$E$14,Data!$F$14,IF(Q9=Data!$E$15,Data!$F$15,IF(Q9=Data!$E$16,Data!$F$16,IF(Q9=Data!$E$17,Data!$F$17,IF(Q9=Data!$E$18,Data!$F$18,0))))))))*K9*IF(R9&lt;AV9,R9,$AV$3)</f>
        <v>0</v>
      </c>
      <c r="Z9" s="23">
        <f>IF(R9&lt;=1,0,IF(Q9=Data!$E$12,Data!$G$12,IF(Q9=Data!$E$13,Data!$G$13,IF(Q9=Data!$E$14,Data!$G$14,IF(Q9=Data!$E$15,Data!$G$15,IF(Q9=Data!$E$16,Data!$G$16,IF(Q9=Data!$E$17,Data!$G$17,IF(Q9=Data!$E$18,Data!$G$18,0))))))))*K9*IF(R9&lt;AV9,R9,$AV$3)</f>
        <v>0</v>
      </c>
      <c r="AA9" s="23">
        <f>IF(R9&lt;=1,0,IF(Q9=Data!$E$12,Data!$H$12,IF(Q9=Data!$E$13,Data!$H$13,IF(Q9=Data!$E$14,Data!$H$14,IF(Q9=Data!$E$15,Data!$H$15,IF(Q9=Data!$E$16,Data!$H$16,IF(Q9=Data!$E$17,Data!$H$17,IF(Q9=Data!$E$18,Data!$H$18,0))))))))*K9*IF(R9&lt;AV9,R9,$AV$3)</f>
        <v>0</v>
      </c>
      <c r="AB9" s="22">
        <f t="shared" si="6"/>
        <v>0</v>
      </c>
      <c r="AC9" s="50">
        <f t="shared" si="7"/>
        <v>0</v>
      </c>
      <c r="AD9" s="13"/>
      <c r="AE9" s="21">
        <f t="shared" si="8"/>
        <v>0</v>
      </c>
      <c r="AF9" s="22">
        <f t="shared" si="9"/>
        <v>0</v>
      </c>
      <c r="AG9" s="50">
        <f t="shared" si="10"/>
        <v>0</v>
      </c>
      <c r="AH9" s="13"/>
      <c r="AI9" s="21">
        <f>IF(AZ9="No",0,IF(O9="NA",0,IF(Q9=O9,0,IF(O9=Data!$E$2,Data!$J$2,IF(O9=Data!$E$3,Data!$J$3,IF(O9=Data!$E$4,Data!$J$4,IF(O9=Data!$E$5,Data!$J$5,IF(O9=Data!$E$6,Data!$J$6,IF(O9=Data!$E$7,Data!$J$7,IF(O9=Data!$E$8,Data!$J$8,IF(O9=Data!$E$9,Data!$J$9,IF(O9=Data!$E$10,Data!$I$10,IF(O9=Data!$E$11,Data!$J$11,IF(O9=Data!$E$12,Data!$J$12,IF(O9=Data!$E$13,Data!$J$13,IF(O9=Data!$E$14,Data!$J$14,IF(O9=Data!$E$15,Data!$J$15,IF(O9=Data!$E$16,Data!$J$16,IF(O9=Data!$E$17,Data!$J$17,IF(O9=Data!$E$18,Data!J$18,0))))))))))))))))))))*$AV$3</f>
        <v>0</v>
      </c>
      <c r="AJ9" s="23">
        <f>IF(AZ9="No",0,IF(O9="NA",0,IF(O9=Data!$E$2,Data!$K$2,IF(O9=Data!$E$3,Data!$K$3,IF(O9=Data!$E$4,Data!$K$4,IF(O9=Data!$E$5,Data!$K$5,IF(O9=Data!$E$6,Data!$K$6,IF(O9=Data!$E$7,Data!$K$7,IF(O9=Data!$E$8,Data!$K$8,IF(O9=Data!$E$9,Data!$K$9,IF(O9=Data!$E$10,Data!$K$10,IF(O9=Data!$E$11,Data!$K$11,IF(O9=Data!$E$12,Data!$K$12,IF(O9=Data!$E$13,Data!$K$13,IF(O9=Data!$E$14,Data!$K$14,IF(O9=Data!$E$15,Data!$K$15,IF(O9=Data!$E$16,Data!$K$16,IF(O9=Data!$E$17,Data!$K$17,IF(O9=Data!$E$18,Data!K$18,0)))))))))))))))))))*$AV$3</f>
        <v>0</v>
      </c>
      <c r="AK9" s="23">
        <f t="shared" si="11"/>
        <v>0</v>
      </c>
      <c r="AL9" s="22">
        <f t="shared" si="12"/>
        <v>0</v>
      </c>
      <c r="AM9" s="22">
        <f t="shared" si="13"/>
        <v>0</v>
      </c>
      <c r="AN9" s="23"/>
      <c r="AO9" s="120"/>
      <c r="AP9" s="25"/>
      <c r="AQ9" s="25"/>
      <c r="AR9" s="19"/>
      <c r="AS9" s="19"/>
      <c r="AU9" s="19"/>
      <c r="AV9" s="160" t="s">
        <v>139</v>
      </c>
      <c r="AW9" s="161">
        <v>5</v>
      </c>
      <c r="AX9" s="155"/>
      <c r="AY9" s="143" t="str">
        <f t="shared" si="14"/>
        <v>No</v>
      </c>
      <c r="AZ9" s="144" t="str">
        <f t="shared" si="15"/>
        <v>No</v>
      </c>
      <c r="BA9" s="145"/>
      <c r="BB9" s="146">
        <f>IF(Q9="NA",0,IF(N9="No",0,IF(O9=Data!$E$2,Data!$L$2,IF(O9=Data!$E$3,Data!$L$3,IF(O9=Data!$E$4,Data!$L$4,IF(O9=Data!$E$5,Data!$L$5,IF(O9=Data!$E$6,Data!$L$6,IF(O9=Data!$E$7,Data!$L$7,IF(O9=Data!$E$8,Data!$L$8,IF(O9=Data!$E$9,Data!$L$9,IF(O9=Data!$E$10,Data!$L$10,IF(O9=Data!$E$11,Data!$L$11,IF(O9=Data!$E$12,Data!$L$12,IF(O9=Data!$E$13,Data!$L$13,IF(O9=Data!$E$14,Data!$L$14,IF(O9=Data!$E$15,Data!$L$15,IF(O9=Data!$E$16,Data!$L$16,IF(O9=Data!$E$17,Data!$L$17,IF(O9=Data!$E$18,Data!L$18,0)))))))))))))))))))</f>
        <v>0</v>
      </c>
      <c r="BC9" s="147">
        <f>IF(Q9="NA",0,IF(AY9="No",0,IF(N9="Yes",0,IF(P9=Data!$E$2,Data!$L$2,IF(P9=Data!$E$3,Data!$L$3,IF(P9=Data!$E$4,Data!$L$4,IF(P9=Data!$E$5,Data!$L$5,IF(P9=Data!$E$6,Data!$L$6,IF(P9=Data!$E$7,Data!$L$7,IF(P9=Data!$E$8,Data!$L$8,IF(P9=Data!$E$9,Data!$L$9,IF(P9=Data!$E$10,Data!$L$10,IF(P9=Data!$E$11,Data!$L$11,IF(P9=Data!$E$12,Data!$L$12*(EXP(-29.6/R9)),IF(P9=Data!$E$13,Data!$L$13,IF(P9=Data!$E$14,Data!$L$14*(EXP(-29.6/R9)),IF(P9=Data!$E$15,Data!$L$15,IF(P9=Data!$E$16,Data!$L$16,IF(P9=Data!$E$17,Data!$L$17,IF(P9=Data!$E$18,Data!L$18,0))))))))))))))))))))</f>
        <v>0</v>
      </c>
      <c r="BD9" s="148"/>
      <c r="BE9" s="146"/>
      <c r="BF9" s="148">
        <f t="shared" si="3"/>
        <v>0</v>
      </c>
      <c r="BG9" s="148">
        <f t="shared" si="4"/>
        <v>1</v>
      </c>
      <c r="BH9" s="148">
        <f t="shared" si="5"/>
        <v>1</v>
      </c>
      <c r="BI9" s="148">
        <f>IF(S9=0,0,IF(AND(Q9=Data!$E$12,S9-$AV$3&gt;0),(((Data!$M$12*(EXP(-29.6/S9)))-(Data!$M$12*(EXP(-29.6/(S9-$AV$3)))))),IF(AND(Q9=Data!$E$12,S9-$AV$3&lt;0.5),(Data!$M$12*(EXP(-29.6/S9))),IF(AND(Q9=Data!$E$12,S9&lt;=1),((Data!$M$12*(EXP(-29.6/S9)))),IF(Q9=Data!$E$13,(Data!$M$13),IF(AND(Q9=Data!$E$14,S9-$AV$3&gt;0),(((Data!$M$14*(EXP(-29.6/S9)))-(Data!$M$14*(EXP(-29.6/(S9-$AV$3)))))),IF(AND(Q9=Data!$E$14,S9-$AV$3&lt;1),(Data!$M$14*(EXP(-29.6/S9))),IF(AND(Q9=Data!$E$14,S9&lt;=1),((Data!$M$14*(EXP(-29.6/S9)))),IF(Q9=Data!$E$15,Data!$M$15,IF(Q9=Data!$E$16,Data!$M$16,IF(Q9=Data!$E$17,Data!$M$17,IF(Q9=Data!$E$18,Data!$M$18,0))))))))))))</f>
        <v>0</v>
      </c>
      <c r="BJ9" s="148">
        <f>IF(Q9=Data!$E$12,BI9*0.32,IF(Q9=Data!$E$13,0,IF(Q9=Data!$E$14,BI9*0.32,IF(Q9=Data!$E$15,0,IF(Q9=Data!$E$16,0,IF(Q9=Data!$E$17,0,IF(Q9=Data!$E$18,0,0)))))))</f>
        <v>0</v>
      </c>
      <c r="BK9" s="148">
        <f>IF(Q9=Data!$E$12,Data!$P$12*$AV$3,IF(Q9=Data!$E$13,Data!$P$13*$AV$3,IF(Q9=Data!$E$14,Data!$P$14*$AV$3,IF(Q9=Data!$E$15,Data!$P$15*$AV$3,IF(Q9=Data!$E$16,Data!$P$16*$AV$3,IF(Q9=Data!$E$17,Data!$P$17*$AV$3,IF(Q9=Data!$E$18,Data!$P$18*$AV$3,0)))))))</f>
        <v>0</v>
      </c>
      <c r="BL9" s="147">
        <f>IF(O9=Data!$E$2,Data!$O$2,IF(O9=Data!$E$3,Data!$O$3,IF(O9=Data!$E$4,Data!$O$4,IF(O9=Data!$E$5,Data!$O$5,IF(O9=Data!$E$6,Data!$O$6,IF(O9=Data!$E$7,Data!$O$7,IF(O9=Data!$E$8,Data!$O$8,IF(O9=Data!$E$9,Data!$O$9,IF(O9=Data!$E$10,Data!$O$10,IF(O9=Data!$E$11,Data!$O$11,IF(O9=Data!$E$12,Data!$O$12,IF(O9=Data!$E$13,Data!$O$13,IF(O9=Data!$E$14,Data!$O$14,IF(O9=Data!$E$15,Data!$O$15,IF(O9=Data!$E$16,Data!$O$16,IF(O9=Data!$E$18,Data!$O$18,IF(O9=Data!$E$18,Data!$O$18,0)))))))))))))))))</f>
        <v>0</v>
      </c>
      <c r="BM9" s="150"/>
      <c r="BN9" s="151"/>
      <c r="BO9" s="157"/>
      <c r="BP9" s="153"/>
      <c r="BQ9" s="19"/>
      <c r="BR9" s="19"/>
      <c r="BS9" s="19"/>
      <c r="BT9" s="19"/>
      <c r="BU9" s="19"/>
    </row>
    <row r="10" spans="1:73" s="11" customFormat="1" x14ac:dyDescent="0.3">
      <c r="A10" s="98"/>
      <c r="B10" s="96"/>
      <c r="C10" s="97"/>
      <c r="D10" s="97"/>
      <c r="E10" s="97"/>
      <c r="F10" s="24"/>
      <c r="G10" s="12"/>
      <c r="H10" s="105"/>
      <c r="I10" s="24"/>
      <c r="J10" s="36" t="s">
        <v>21</v>
      </c>
      <c r="K10" s="108"/>
      <c r="L10" s="108"/>
      <c r="M10" s="108" t="s">
        <v>3</v>
      </c>
      <c r="N10" s="108" t="s">
        <v>1</v>
      </c>
      <c r="O10" s="109" t="s">
        <v>124</v>
      </c>
      <c r="P10" s="109" t="s">
        <v>124</v>
      </c>
      <c r="Q10" s="110" t="s">
        <v>124</v>
      </c>
      <c r="R10" s="111"/>
      <c r="S10" s="111"/>
      <c r="T10" s="112"/>
      <c r="U10" s="20"/>
      <c r="V10" s="21">
        <f>IF(AZ10="No",0,IF(O10="NA",0,IF(O10=Data!$E$2,Data!$F$2,IF(O10=Data!$E$3,Data!$F$3,IF(O10=Data!$E$4,Data!$F$4,IF(O10=Data!$E$5,Data!$F$5,IF(O10=Data!$E$6,Data!$F$6,IF(O10=Data!$E$7,Data!$F$7,IF(O10=Data!$E$8,Data!$F$8,IF(O10=Data!$E$9,Data!$F$9,IF(O10=Data!$E$10,Data!$F$10,IF(O10=Data!$E$11,Data!$F$11,IF(O10=Data!E19,Data!$F$12,IF(O10=Data!E20,Data!$F$13,IF(O10=Data!E21,Data!$F$14,IF(O10=Data!E22,Data!$F$15,IF(O10=Data!E23,Data!$F$16,IF(O10=Data!E25,Data!F$18,0))))))))))))))))))*K10*$AV$3</f>
        <v>0</v>
      </c>
      <c r="W10" s="23">
        <f>IF(AZ10="No",0,IF(O10="NA",0,IF(O10=Data!$E$2,Data!$G$2,IF(O10=Data!$E$3,Data!$G$3,IF(O10=Data!$E$4,Data!$G$4,IF(O10=Data!$E$5,Data!$G$5,IF(O10=Data!$E$6,Data!$G$6,IF(O10=Data!$E$7,Data!$G$7,IF(O10=Data!$E$8,Data!$G$8,IF(O10=Data!$E$9,Data!$G$9,IF(O10=Data!$E$10,Data!$G$10,IF(O10=Data!$E$11,Data!$G$11,IF(O10=Data!$E$12,Data!$G$12,IF(O10=Data!$E$13,Data!$G$13,IF(O10=Data!$E$14,Data!$G$14,IF(O10=Data!$E$15,Data!$G$15,IF(O10=Data!$E$16,Data!$G$16,IF(O10=Data!$E$17,Data!$G$17,IF(O10=Data!$E$18,Data!G$18,0))))))))))))))))))*K10*$AV$3)</f>
        <v>0</v>
      </c>
      <c r="X10" s="23">
        <f>IF(AZ10="No",0,IF(O10="NA",0,IF(O10=Data!$E$2,Data!$H$2,IF(O10=Data!$E$3,Data!$H$3,IF(O10=Data!$E$4,Data!$H$4,IF(O10=Data!$E$5,Data!$H$5,IF(O10=Data!$E$6,Data!$H$6,IF(O10=Data!$E$7,Data!$H$7,IF(O10=Data!$E$8,Data!$H$8,IF(O10=Data!$E$9,Data!$H$9,IF(O10=Data!$E$10,Data!$H$10,IF(O10=Data!$E$11,Data!$H$11,IF(O10=Data!$E$12,Data!$H$12,IF(O10=Data!$E$13,Data!$H$13,IF(O10=Data!$E$14,Data!$H$14,IF(O10=Data!$E$15,Data!$H$15,IF(O10=Data!$E$16,Data!$H$16,IF(O10=Data!$E$17,Data!$H$17,IF(O10=Data!$E$18,Data!H$18,0)))))))))))))))))))*K10*$AV$3</f>
        <v>0</v>
      </c>
      <c r="Y10" s="23">
        <f>IF(R10&lt;=1,0,IF(Q10=Data!$E$12,Data!$F$12,IF(Q10=Data!$E$13,Data!$F$13,IF(Q10=Data!$E$14,Data!$F$14,IF(Q10=Data!$E$15,Data!$F$15,IF(Q10=Data!$E$16,Data!$F$16,IF(Q10=Data!$E$17,Data!$F$17,IF(Q10=Data!$E$18,Data!$F$18,0))))))))*K10*IF(R10&lt;AV10,R10,$AV$3)</f>
        <v>0</v>
      </c>
      <c r="Z10" s="23">
        <f>IF(R10&lt;=1,0,IF(Q10=Data!$E$12,Data!$G$12,IF(Q10=Data!$E$13,Data!$G$13,IF(Q10=Data!$E$14,Data!$G$14,IF(Q10=Data!$E$15,Data!$G$15,IF(Q10=Data!$E$16,Data!$G$16,IF(Q10=Data!$E$17,Data!$G$17,IF(Q10=Data!$E$18,Data!$G$18,0))))))))*K10*IF(R10&lt;AV10,R10,$AV$3)</f>
        <v>0</v>
      </c>
      <c r="AA10" s="23">
        <f>IF(R10&lt;=1,0,IF(Q10=Data!$E$12,Data!$H$12,IF(Q10=Data!$E$13,Data!$H$13,IF(Q10=Data!$E$14,Data!$H$14,IF(Q10=Data!$E$15,Data!$H$15,IF(Q10=Data!$E$16,Data!$H$16,IF(Q10=Data!$E$17,Data!$H$17,IF(Q10=Data!$E$18,Data!$H$18,0))))))))*K10*IF(R10&lt;AV10,R10,$AV$3)</f>
        <v>0</v>
      </c>
      <c r="AB10" s="22">
        <f t="shared" si="6"/>
        <v>0</v>
      </c>
      <c r="AC10" s="50">
        <f t="shared" si="7"/>
        <v>0</v>
      </c>
      <c r="AD10" s="13"/>
      <c r="AE10" s="21">
        <f t="shared" si="8"/>
        <v>0</v>
      </c>
      <c r="AF10" s="22">
        <f t="shared" si="9"/>
        <v>0</v>
      </c>
      <c r="AG10" s="50">
        <f t="shared" si="10"/>
        <v>0</v>
      </c>
      <c r="AH10" s="13"/>
      <c r="AI10" s="21">
        <f>IF(AZ10="No",0,IF(O10="NA",0,IF(Q10=O10,0,IF(O10=Data!$E$2,Data!$J$2,IF(O10=Data!$E$3,Data!$J$3,IF(O10=Data!$E$4,Data!$J$4,IF(O10=Data!$E$5,Data!$J$5,IF(O10=Data!$E$6,Data!$J$6,IF(O10=Data!$E$7,Data!$J$7,IF(O10=Data!$E$8,Data!$J$8,IF(O10=Data!$E$9,Data!$J$9,IF(O10=Data!$E$10,Data!$I$10,IF(O10=Data!$E$11,Data!$J$11,IF(O10=Data!$E$12,Data!$J$12,IF(O10=Data!$E$13,Data!$J$13,IF(O10=Data!$E$14,Data!$J$14,IF(O10=Data!$E$15,Data!$J$15,IF(O10=Data!$E$16,Data!$J$16,IF(O10=Data!$E$17,Data!$J$17,IF(O10=Data!$E$18,Data!J$18,0))))))))))))))))))))*$AV$3</f>
        <v>0</v>
      </c>
      <c r="AJ10" s="23">
        <f>IF(AZ10="No",0,IF(O10="NA",0,IF(O10=Data!$E$2,Data!$K$2,IF(O10=Data!$E$3,Data!$K$3,IF(O10=Data!$E$4,Data!$K$4,IF(O10=Data!$E$5,Data!$K$5,IF(O10=Data!$E$6,Data!$K$6,IF(O10=Data!$E$7,Data!$K$7,IF(O10=Data!$E$8,Data!$K$8,IF(O10=Data!$E$9,Data!$K$9,IF(O10=Data!$E$10,Data!$K$10,IF(O10=Data!$E$11,Data!$K$11,IF(O10=Data!$E$12,Data!$K$12,IF(O10=Data!$E$13,Data!$K$13,IF(O10=Data!$E$14,Data!$K$14,IF(O10=Data!$E$15,Data!$K$15,IF(O10=Data!$E$16,Data!$K$16,IF(O10=Data!$E$17,Data!$K$17,IF(O10=Data!$E$18,Data!K$18,0)))))))))))))))))))*$AV$3</f>
        <v>0</v>
      </c>
      <c r="AK10" s="23">
        <f t="shared" si="11"/>
        <v>0</v>
      </c>
      <c r="AL10" s="22">
        <f t="shared" si="12"/>
        <v>0</v>
      </c>
      <c r="AM10" s="22">
        <f t="shared" si="13"/>
        <v>0</v>
      </c>
      <c r="AN10" s="23"/>
      <c r="AO10" s="120"/>
      <c r="AP10" s="25"/>
      <c r="AQ10" s="25"/>
      <c r="AR10" s="19"/>
      <c r="AS10" s="19"/>
      <c r="AU10" s="19"/>
      <c r="AV10" s="160" t="s">
        <v>142</v>
      </c>
      <c r="AW10" s="161">
        <v>25</v>
      </c>
      <c r="AX10" s="155"/>
      <c r="AY10" s="143" t="str">
        <f t="shared" si="14"/>
        <v>No</v>
      </c>
      <c r="AZ10" s="144" t="str">
        <f t="shared" si="15"/>
        <v>No</v>
      </c>
      <c r="BA10" s="145"/>
      <c r="BB10" s="146">
        <f>IF(Q10="NA",0,IF(N10="No",0,IF(O10=Data!$E$2,Data!$L$2,IF(O10=Data!$E$3,Data!$L$3,IF(O10=Data!$E$4,Data!$L$4,IF(O10=Data!$E$5,Data!$L$5,IF(O10=Data!$E$6,Data!$L$6,IF(O10=Data!$E$7,Data!$L$7,IF(O10=Data!$E$8,Data!$L$8,IF(O10=Data!$E$9,Data!$L$9,IF(O10=Data!$E$10,Data!$L$10,IF(O10=Data!$E$11,Data!$L$11,IF(O10=Data!$E$12,Data!$L$12,IF(O10=Data!$E$13,Data!$L$13,IF(O10=Data!$E$14,Data!$L$14,IF(O10=Data!$E$15,Data!$L$15,IF(O10=Data!$E$16,Data!$L$16,IF(O10=Data!$E$17,Data!$L$17,IF(O10=Data!$E$18,Data!L$18,0)))))))))))))))))))</f>
        <v>0</v>
      </c>
      <c r="BC10" s="147">
        <f>IF(Q10="NA",0,IF(AY10="No",0,IF(N10="Yes",0,IF(P10=Data!$E$2,Data!$L$2,IF(P10=Data!$E$3,Data!$L$3,IF(P10=Data!$E$4,Data!$L$4,IF(P10=Data!$E$5,Data!$L$5,IF(P10=Data!$E$6,Data!$L$6,IF(P10=Data!$E$7,Data!$L$7,IF(P10=Data!$E$8,Data!$L$8,IF(P10=Data!$E$9,Data!$L$9,IF(P10=Data!$E$10,Data!$L$10,IF(P10=Data!$E$11,Data!$L$11,IF(P10=Data!$E$12,Data!$L$12*(EXP(-29.6/R10)),IF(P10=Data!$E$13,Data!$L$13,IF(P10=Data!$E$14,Data!$L$14*(EXP(-29.6/R10)),IF(P10=Data!$E$15,Data!$L$15,IF(P10=Data!$E$16,Data!$L$16,IF(P10=Data!$E$17,Data!$L$17,IF(P10=Data!$E$18,Data!L$18,0))))))))))))))))))))</f>
        <v>0</v>
      </c>
      <c r="BD10" s="148"/>
      <c r="BE10" s="146"/>
      <c r="BF10" s="148">
        <f t="shared" si="3"/>
        <v>0</v>
      </c>
      <c r="BG10" s="148">
        <f t="shared" si="4"/>
        <v>1</v>
      </c>
      <c r="BH10" s="148">
        <f t="shared" si="5"/>
        <v>1</v>
      </c>
      <c r="BI10" s="148">
        <f>IF(S10=0,0,IF(AND(Q10=Data!$E$12,S10-$AV$3&gt;0),(((Data!$M$12*(EXP(-29.6/S10)))-(Data!$M$12*(EXP(-29.6/(S10-$AV$3)))))),IF(AND(Q10=Data!$E$12,S10-$AV$3&lt;0.5),(Data!$M$12*(EXP(-29.6/S10))),IF(AND(Q10=Data!$E$12,S10&lt;=1),((Data!$M$12*(EXP(-29.6/S10)))),IF(Q10=Data!$E$13,(Data!$M$13),IF(AND(Q10=Data!$E$14,S10-$AV$3&gt;0),(((Data!$M$14*(EXP(-29.6/S10)))-(Data!$M$14*(EXP(-29.6/(S10-$AV$3)))))),IF(AND(Q10=Data!$E$14,S10-$AV$3&lt;1),(Data!$M$14*(EXP(-29.6/S10))),IF(AND(Q10=Data!$E$14,S10&lt;=1),((Data!$M$14*(EXP(-29.6/S10)))),IF(Q10=Data!$E$15,Data!$M$15,IF(Q10=Data!$E$16,Data!$M$16,IF(Q10=Data!$E$17,Data!$M$17,IF(Q10=Data!$E$18,Data!$M$18,0))))))))))))</f>
        <v>0</v>
      </c>
      <c r="BJ10" s="148">
        <f>IF(Q10=Data!$E$12,BI10*0.32,IF(Q10=Data!$E$13,0,IF(Q10=Data!$E$14,BI10*0.32,IF(Q10=Data!$E$15,0,IF(Q10=Data!$E$16,0,IF(Q10=Data!$E$17,0,IF(Q10=Data!$E$18,0,0)))))))</f>
        <v>0</v>
      </c>
      <c r="BK10" s="148">
        <f>IF(Q10=Data!$E$12,Data!$P$12*$AV$3,IF(Q10=Data!$E$13,Data!$P$13*$AV$3,IF(Q10=Data!$E$14,Data!$P$14*$AV$3,IF(Q10=Data!$E$15,Data!$P$15*$AV$3,IF(Q10=Data!$E$16,Data!$P$16*$AV$3,IF(Q10=Data!$E$17,Data!$P$17*$AV$3,IF(Q10=Data!$E$18,Data!$P$18*$AV$3,0)))))))</f>
        <v>0</v>
      </c>
      <c r="BL10" s="147">
        <f>IF(O10=Data!$E$2,Data!$O$2,IF(O10=Data!$E$3,Data!$O$3,IF(O10=Data!$E$4,Data!$O$4,IF(O10=Data!$E$5,Data!$O$5,IF(O10=Data!$E$6,Data!$O$6,IF(O10=Data!$E$7,Data!$O$7,IF(O10=Data!$E$8,Data!$O$8,IF(O10=Data!$E$9,Data!$O$9,IF(O10=Data!$E$10,Data!$O$10,IF(O10=Data!$E$11,Data!$O$11,IF(O10=Data!$E$12,Data!$O$12,IF(O10=Data!$E$13,Data!$O$13,IF(O10=Data!$E$14,Data!$O$14,IF(O10=Data!$E$15,Data!$O$15,IF(O10=Data!$E$16,Data!$O$16,IF(O10=Data!$E$18,Data!$O$18,IF(O10=Data!$E$18,Data!$O$18,0)))))))))))))))))</f>
        <v>0</v>
      </c>
      <c r="BM10" s="150"/>
      <c r="BN10" s="151"/>
      <c r="BO10" s="157"/>
      <c r="BP10" s="153"/>
      <c r="BQ10" s="19"/>
      <c r="BR10" s="19"/>
      <c r="BS10" s="19"/>
      <c r="BT10" s="19"/>
      <c r="BU10" s="19"/>
    </row>
    <row r="11" spans="1:73" s="11" customFormat="1" x14ac:dyDescent="0.3">
      <c r="A11" s="98"/>
      <c r="B11" s="96"/>
      <c r="C11" s="97"/>
      <c r="D11" s="97"/>
      <c r="E11" s="97"/>
      <c r="F11" s="24"/>
      <c r="G11" s="12"/>
      <c r="H11" s="104"/>
      <c r="I11" s="24"/>
      <c r="J11" s="36" t="s">
        <v>22</v>
      </c>
      <c r="K11" s="108"/>
      <c r="L11" s="108"/>
      <c r="M11" s="108" t="s">
        <v>3</v>
      </c>
      <c r="N11" s="108" t="s">
        <v>1</v>
      </c>
      <c r="O11" s="109" t="s">
        <v>124</v>
      </c>
      <c r="P11" s="109" t="s">
        <v>124</v>
      </c>
      <c r="Q11" s="110" t="s">
        <v>124</v>
      </c>
      <c r="R11" s="111"/>
      <c r="S11" s="111"/>
      <c r="T11" s="112"/>
      <c r="U11" s="20"/>
      <c r="V11" s="21">
        <f>IF(AZ11="No",0,IF(O11="NA",0,IF(O11=Data!$E$2,Data!$F$2,IF(O11=Data!$E$3,Data!$F$3,IF(O11=Data!$E$4,Data!$F$4,IF(O11=Data!$E$5,Data!$F$5,IF(O11=Data!$E$6,Data!$F$6,IF(O11=Data!$E$7,Data!$F$7,IF(O11=Data!$E$8,Data!$F$8,IF(O11=Data!$E$9,Data!$F$9,IF(O11=Data!$E$10,Data!$F$10,IF(O11=Data!$E$11,Data!$F$11,IF(O11=Data!E20,Data!$F$12,IF(O11=Data!E21,Data!$F$13,IF(O11=Data!E22,Data!$F$14,IF(O11=Data!E23,Data!$F$15,IF(O11=Data!E24,Data!$F$16,IF(O11=Data!E26,Data!F$18,0))))))))))))))))))*K11*$AV$3</f>
        <v>0</v>
      </c>
      <c r="W11" s="23">
        <f>IF(AZ11="No",0,IF(O11="NA",0,IF(O11=Data!$E$2,Data!$G$2,IF(O11=Data!$E$3,Data!$G$3,IF(O11=Data!$E$4,Data!$G$4,IF(O11=Data!$E$5,Data!$G$5,IF(O11=Data!$E$6,Data!$G$6,IF(O11=Data!$E$7,Data!$G$7,IF(O11=Data!$E$8,Data!$G$8,IF(O11=Data!$E$9,Data!$G$9,IF(O11=Data!$E$10,Data!$G$10,IF(O11=Data!$E$11,Data!$G$11,IF(O11=Data!$E$12,Data!$G$12,IF(O11=Data!$E$13,Data!$G$13,IF(O11=Data!$E$14,Data!$G$14,IF(O11=Data!$E$15,Data!$G$15,IF(O11=Data!$E$16,Data!$G$16,IF(O11=Data!$E$17,Data!$G$17,IF(O11=Data!$E$18,Data!G$18,0))))))))))))))))))*K11*$AV$3)</f>
        <v>0</v>
      </c>
      <c r="X11" s="23">
        <f>IF(AZ11="No",0,IF(O11="NA",0,IF(O11=Data!$E$2,Data!$H$2,IF(O11=Data!$E$3,Data!$H$3,IF(O11=Data!$E$4,Data!$H$4,IF(O11=Data!$E$5,Data!$H$5,IF(O11=Data!$E$6,Data!$H$6,IF(O11=Data!$E$7,Data!$H$7,IF(O11=Data!$E$8,Data!$H$8,IF(O11=Data!$E$9,Data!$H$9,IF(O11=Data!$E$10,Data!$H$10,IF(O11=Data!$E$11,Data!$H$11,IF(O11=Data!$E$12,Data!$H$12,IF(O11=Data!$E$13,Data!$H$13,IF(O11=Data!$E$14,Data!$H$14,IF(O11=Data!$E$15,Data!$H$15,IF(O11=Data!$E$16,Data!$H$16,IF(O11=Data!$E$17,Data!$H$17,IF(O11=Data!$E$18,Data!H$18,0)))))))))))))))))))*K11*$AV$3</f>
        <v>0</v>
      </c>
      <c r="Y11" s="23">
        <f>IF(R11&lt;=1,0,IF(Q11=Data!$E$12,Data!$F$12,IF(Q11=Data!$E$13,Data!$F$13,IF(Q11=Data!$E$14,Data!$F$14,IF(Q11=Data!$E$15,Data!$F$15,IF(Q11=Data!$E$16,Data!$F$16,IF(Q11=Data!$E$17,Data!$F$17,IF(Q11=Data!$E$18,Data!$F$18,0))))))))*K11*IF(R11&lt;AV11,R11,$AV$3)</f>
        <v>0</v>
      </c>
      <c r="Z11" s="23">
        <f>IF(R11&lt;=1,0,IF(Q11=Data!$E$12,Data!$G$12,IF(Q11=Data!$E$13,Data!$G$13,IF(Q11=Data!$E$14,Data!$G$14,IF(Q11=Data!$E$15,Data!$G$15,IF(Q11=Data!$E$16,Data!$G$16,IF(Q11=Data!$E$17,Data!$G$17,IF(Q11=Data!$E$18,Data!$G$18,0))))))))*K11*IF(R11&lt;AV11,R11,$AV$3)</f>
        <v>0</v>
      </c>
      <c r="AA11" s="23">
        <f>IF(R11&lt;=1,0,IF(Q11=Data!$E$12,Data!$H$12,IF(Q11=Data!$E$13,Data!$H$13,IF(Q11=Data!$E$14,Data!$H$14,IF(Q11=Data!$E$15,Data!$H$15,IF(Q11=Data!$E$16,Data!$H$16,IF(Q11=Data!$E$17,Data!$H$17,IF(Q11=Data!$E$18,Data!$H$18,0))))))))*K11*IF(R11&lt;AV11,R11,$AV$3)</f>
        <v>0</v>
      </c>
      <c r="AB11" s="22">
        <f t="shared" si="6"/>
        <v>0</v>
      </c>
      <c r="AC11" s="50">
        <f t="shared" si="7"/>
        <v>0</v>
      </c>
      <c r="AD11" s="13"/>
      <c r="AE11" s="21">
        <f t="shared" si="8"/>
        <v>0</v>
      </c>
      <c r="AF11" s="22">
        <f t="shared" si="9"/>
        <v>0</v>
      </c>
      <c r="AG11" s="50">
        <f t="shared" si="10"/>
        <v>0</v>
      </c>
      <c r="AH11" s="13"/>
      <c r="AI11" s="21">
        <f>IF(AZ11="No",0,IF(O11="NA",0,IF(Q11=O11,0,IF(O11=Data!$E$2,Data!$J$2,IF(O11=Data!$E$3,Data!$J$3,IF(O11=Data!$E$4,Data!$J$4,IF(O11=Data!$E$5,Data!$J$5,IF(O11=Data!$E$6,Data!$J$6,IF(O11=Data!$E$7,Data!$J$7,IF(O11=Data!$E$8,Data!$J$8,IF(O11=Data!$E$9,Data!$J$9,IF(O11=Data!$E$10,Data!$I$10,IF(O11=Data!$E$11,Data!$J$11,IF(O11=Data!$E$12,Data!$J$12,IF(O11=Data!$E$13,Data!$J$13,IF(O11=Data!$E$14,Data!$J$14,IF(O11=Data!$E$15,Data!$J$15,IF(O11=Data!$E$16,Data!$J$16,IF(O11=Data!$E$17,Data!$J$17,IF(O11=Data!$E$18,Data!J$18,0))))))))))))))))))))*$AV$3</f>
        <v>0</v>
      </c>
      <c r="AJ11" s="23">
        <f>IF(AZ11="No",0,IF(O11="NA",0,IF(O11=Data!$E$2,Data!$K$2,IF(O11=Data!$E$3,Data!$K$3,IF(O11=Data!$E$4,Data!$K$4,IF(O11=Data!$E$5,Data!$K$5,IF(O11=Data!$E$6,Data!$K$6,IF(O11=Data!$E$7,Data!$K$7,IF(O11=Data!$E$8,Data!$K$8,IF(O11=Data!$E$9,Data!$K$9,IF(O11=Data!$E$10,Data!$K$10,IF(O11=Data!$E$11,Data!$K$11,IF(O11=Data!$E$12,Data!$K$12,IF(O11=Data!$E$13,Data!$K$13,IF(O11=Data!$E$14,Data!$K$14,IF(O11=Data!$E$15,Data!$K$15,IF(O11=Data!$E$16,Data!$K$16,IF(O11=Data!$E$17,Data!$K$17,IF(O11=Data!$E$18,Data!K$18,0)))))))))))))))))))*$AV$3</f>
        <v>0</v>
      </c>
      <c r="AK11" s="23">
        <f t="shared" si="11"/>
        <v>0</v>
      </c>
      <c r="AL11" s="22">
        <f t="shared" si="12"/>
        <v>0</v>
      </c>
      <c r="AM11" s="22">
        <f t="shared" si="13"/>
        <v>0</v>
      </c>
      <c r="AN11" s="23"/>
      <c r="AO11" s="120"/>
      <c r="AP11" s="25"/>
      <c r="AQ11" s="25"/>
      <c r="AR11" s="19"/>
      <c r="AS11" s="19"/>
      <c r="AU11" s="19"/>
      <c r="AV11" s="160" t="s">
        <v>138</v>
      </c>
      <c r="AW11" s="161">
        <v>25</v>
      </c>
      <c r="AX11" s="155"/>
      <c r="AY11" s="143" t="str">
        <f t="shared" si="14"/>
        <v>No</v>
      </c>
      <c r="AZ11" s="144" t="str">
        <f t="shared" si="15"/>
        <v>No</v>
      </c>
      <c r="BA11" s="145"/>
      <c r="BB11" s="146">
        <f>IF(Q11="NA",0,IF(N11="No",0,IF(O11=Data!$E$2,Data!$L$2,IF(O11=Data!$E$3,Data!$L$3,IF(O11=Data!$E$4,Data!$L$4,IF(O11=Data!$E$5,Data!$L$5,IF(O11=Data!$E$6,Data!$L$6,IF(O11=Data!$E$7,Data!$L$7,IF(O11=Data!$E$8,Data!$L$8,IF(O11=Data!$E$9,Data!$L$9,IF(O11=Data!$E$10,Data!$L$10,IF(O11=Data!$E$11,Data!$L$11,IF(O11=Data!$E$12,Data!$L$12,IF(O11=Data!$E$13,Data!$L$13,IF(O11=Data!$E$14,Data!$L$14,IF(O11=Data!$E$15,Data!$L$15,IF(O11=Data!$E$16,Data!$L$16,IF(O11=Data!$E$17,Data!$L$17,IF(O11=Data!$E$18,Data!L$18,0)))))))))))))))))))</f>
        <v>0</v>
      </c>
      <c r="BC11" s="147">
        <f>IF(Q11="NA",0,IF(AY11="No",0,IF(N11="Yes",0,IF(P11=Data!$E$2,Data!$L$2,IF(P11=Data!$E$3,Data!$L$3,IF(P11=Data!$E$4,Data!$L$4,IF(P11=Data!$E$5,Data!$L$5,IF(P11=Data!$E$6,Data!$L$6,IF(P11=Data!$E$7,Data!$L$7,IF(P11=Data!$E$8,Data!$L$8,IF(P11=Data!$E$9,Data!$L$9,IF(P11=Data!$E$10,Data!$L$10,IF(P11=Data!$E$11,Data!$L$11,IF(P11=Data!$E$12,Data!$L$12*(EXP(-29.6/R11)),IF(P11=Data!$E$13,Data!$L$13,IF(P11=Data!$E$14,Data!$L$14*(EXP(-29.6/R11)),IF(P11=Data!$E$15,Data!$L$15,IF(P11=Data!$E$16,Data!$L$16,IF(P11=Data!$E$17,Data!$L$17,IF(P11=Data!$E$18,Data!L$18,0))))))))))))))))))))</f>
        <v>0</v>
      </c>
      <c r="BD11" s="148"/>
      <c r="BE11" s="146"/>
      <c r="BF11" s="148">
        <f t="shared" si="3"/>
        <v>0</v>
      </c>
      <c r="BG11" s="148">
        <f t="shared" si="4"/>
        <v>1</v>
      </c>
      <c r="BH11" s="148">
        <f t="shared" si="5"/>
        <v>1</v>
      </c>
      <c r="BI11" s="148">
        <f>IF(S11=0,0,IF(AND(Q11=Data!$E$12,S11-$AV$3&gt;0),(((Data!$M$12*(EXP(-29.6/S11)))-(Data!$M$12*(EXP(-29.6/(S11-$AV$3)))))),IF(AND(Q11=Data!$E$12,S11-$AV$3&lt;0.5),(Data!$M$12*(EXP(-29.6/S11))),IF(AND(Q11=Data!$E$12,S11&lt;=1),((Data!$M$12*(EXP(-29.6/S11)))),IF(Q11=Data!$E$13,(Data!$M$13),IF(AND(Q11=Data!$E$14,S11-$AV$3&gt;0),(((Data!$M$14*(EXP(-29.6/S11)))-(Data!$M$14*(EXP(-29.6/(S11-$AV$3)))))),IF(AND(Q11=Data!$E$14,S11-$AV$3&lt;1),(Data!$M$14*(EXP(-29.6/S11))),IF(AND(Q11=Data!$E$14,S11&lt;=1),((Data!$M$14*(EXP(-29.6/S11)))),IF(Q11=Data!$E$15,Data!$M$15,IF(Q11=Data!$E$16,Data!$M$16,IF(Q11=Data!$E$17,Data!$M$17,IF(Q11=Data!$E$18,Data!$M$18,0))))))))))))</f>
        <v>0</v>
      </c>
      <c r="BJ11" s="148">
        <f>IF(Q11=Data!$E$12,BI11*0.32,IF(Q11=Data!$E$13,0,IF(Q11=Data!$E$14,BI11*0.32,IF(Q11=Data!$E$15,0,IF(Q11=Data!$E$16,0,IF(Q11=Data!$E$17,0,IF(Q11=Data!$E$18,0,0)))))))</f>
        <v>0</v>
      </c>
      <c r="BK11" s="148">
        <f>IF(Q11=Data!$E$12,Data!$P$12*$AV$3,IF(Q11=Data!$E$13,Data!$P$13*$AV$3,IF(Q11=Data!$E$14,Data!$P$14*$AV$3,IF(Q11=Data!$E$15,Data!$P$15*$AV$3,IF(Q11=Data!$E$16,Data!$P$16*$AV$3,IF(Q11=Data!$E$17,Data!$P$17*$AV$3,IF(Q11=Data!$E$18,Data!$P$18*$AV$3,0)))))))</f>
        <v>0</v>
      </c>
      <c r="BL11" s="147">
        <f>IF(O11=Data!$E$2,Data!$O$2,IF(O11=Data!$E$3,Data!$O$3,IF(O11=Data!$E$4,Data!$O$4,IF(O11=Data!$E$5,Data!$O$5,IF(O11=Data!$E$6,Data!$O$6,IF(O11=Data!$E$7,Data!$O$7,IF(O11=Data!$E$8,Data!$O$8,IF(O11=Data!$E$9,Data!$O$9,IF(O11=Data!$E$10,Data!$O$10,IF(O11=Data!$E$11,Data!$O$11,IF(O11=Data!$E$12,Data!$O$12,IF(O11=Data!$E$13,Data!$O$13,IF(O11=Data!$E$14,Data!$O$14,IF(O11=Data!$E$15,Data!$O$15,IF(O11=Data!$E$16,Data!$O$16,IF(O11=Data!$E$18,Data!$O$18,IF(O11=Data!$E$18,Data!$O$18,0)))))))))))))))))</f>
        <v>0</v>
      </c>
      <c r="BM11" s="150"/>
      <c r="BN11" s="151"/>
      <c r="BO11" s="157"/>
      <c r="BP11" s="153"/>
      <c r="BQ11" s="19"/>
      <c r="BR11" s="19"/>
      <c r="BS11" s="19"/>
      <c r="BT11" s="19"/>
      <c r="BU11" s="19"/>
    </row>
    <row r="12" spans="1:73" s="11" customFormat="1" ht="15" thickBot="1" x14ac:dyDescent="0.35">
      <c r="A12" s="96"/>
      <c r="B12" s="96"/>
      <c r="C12" s="97"/>
      <c r="D12" s="97"/>
      <c r="E12" s="97"/>
      <c r="F12" s="24"/>
      <c r="G12" s="12"/>
      <c r="H12" s="104"/>
      <c r="I12" s="24"/>
      <c r="J12" s="36" t="s">
        <v>23</v>
      </c>
      <c r="K12" s="108"/>
      <c r="L12" s="108"/>
      <c r="M12" s="108" t="s">
        <v>3</v>
      </c>
      <c r="N12" s="108" t="s">
        <v>1</v>
      </c>
      <c r="O12" s="109" t="s">
        <v>124</v>
      </c>
      <c r="P12" s="109" t="s">
        <v>124</v>
      </c>
      <c r="Q12" s="110" t="s">
        <v>124</v>
      </c>
      <c r="R12" s="111"/>
      <c r="S12" s="111"/>
      <c r="T12" s="112"/>
      <c r="U12" s="20"/>
      <c r="V12" s="21">
        <f>IF(AZ12="No",0,IF(O12="NA",0,IF(O12=Data!$E$2,Data!$F$2,IF(O12=Data!$E$3,Data!$F$3,IF(O12=Data!$E$4,Data!$F$4,IF(O12=Data!$E$5,Data!$F$5,IF(O12=Data!$E$6,Data!$F$6,IF(O12=Data!$E$7,Data!$F$7,IF(O12=Data!$E$8,Data!$F$8,IF(O12=Data!$E$9,Data!$F$9,IF(O12=Data!$E$10,Data!$F$10,IF(O12=Data!$E$11,Data!$F$11,IF(O12=Data!E21,Data!$F$12,IF(O12=Data!E22,Data!$F$13,IF(O12=Data!E23,Data!$F$14,IF(O12=Data!E24,Data!$F$15,IF(O12=Data!E25,Data!$F$16,IF(O12=Data!E27,Data!F$18,0))))))))))))))))))*K12*$AV$3</f>
        <v>0</v>
      </c>
      <c r="W12" s="23">
        <f>IF(AZ12="No",0,IF(O12="NA",0,IF(O12=Data!$E$2,Data!$G$2,IF(O12=Data!$E$3,Data!$G$3,IF(O12=Data!$E$4,Data!$G$4,IF(O12=Data!$E$5,Data!$G$5,IF(O12=Data!$E$6,Data!$G$6,IF(O12=Data!$E$7,Data!$G$7,IF(O12=Data!$E$8,Data!$G$8,IF(O12=Data!$E$9,Data!$G$9,IF(O12=Data!$E$10,Data!$G$10,IF(O12=Data!$E$11,Data!$G$11,IF(O12=Data!$E$12,Data!$G$12,IF(O12=Data!$E$13,Data!$G$13,IF(O12=Data!$E$14,Data!$G$14,IF(O12=Data!$E$15,Data!$G$15,IF(O12=Data!$E$16,Data!$G$16,IF(O12=Data!$E$17,Data!$G$17,IF(O12=Data!$E$18,Data!G$18,0))))))))))))))))))*K12*$AV$3)</f>
        <v>0</v>
      </c>
      <c r="X12" s="23">
        <f>IF(AZ12="No",0,IF(O12="NA",0,IF(O12=Data!$E$2,Data!$H$2,IF(O12=Data!$E$3,Data!$H$3,IF(O12=Data!$E$4,Data!$H$4,IF(O12=Data!$E$5,Data!$H$5,IF(O12=Data!$E$6,Data!$H$6,IF(O12=Data!$E$7,Data!$H$7,IF(O12=Data!$E$8,Data!$H$8,IF(O12=Data!$E$9,Data!$H$9,IF(O12=Data!$E$10,Data!$H$10,IF(O12=Data!$E$11,Data!$H$11,IF(O12=Data!$E$12,Data!$H$12,IF(O12=Data!$E$13,Data!$H$13,IF(O12=Data!$E$14,Data!$H$14,IF(O12=Data!$E$15,Data!$H$15,IF(O12=Data!$E$16,Data!$H$16,IF(O12=Data!$E$17,Data!$H$17,IF(O12=Data!$E$18,Data!H$18,0)))))))))))))))))))*K12*$AV$3</f>
        <v>0</v>
      </c>
      <c r="Y12" s="23">
        <f>IF(R12&lt;=1,0,IF(Q12=Data!$E$12,Data!$F$12,IF(Q12=Data!$E$13,Data!$F$13,IF(Q12=Data!$E$14,Data!$F$14,IF(Q12=Data!$E$15,Data!$F$15,IF(Q12=Data!$E$16,Data!$F$16,IF(Q12=Data!$E$17,Data!$F$17,IF(Q12=Data!$E$18,Data!$F$18,0))))))))*K12*IF(R12&lt;AV12,R12,$AV$3)</f>
        <v>0</v>
      </c>
      <c r="Z12" s="23">
        <f>IF(R12&lt;=1,0,IF(Q12=Data!$E$12,Data!$G$12,IF(Q12=Data!$E$13,Data!$G$13,IF(Q12=Data!$E$14,Data!$G$14,IF(Q12=Data!$E$15,Data!$G$15,IF(Q12=Data!$E$16,Data!$G$16,IF(Q12=Data!$E$17,Data!$G$17,IF(Q12=Data!$E$18,Data!$G$18,0))))))))*K12*IF(R12&lt;AV12,R12,$AV$3)</f>
        <v>0</v>
      </c>
      <c r="AA12" s="23">
        <f>IF(R12&lt;=1,0,IF(Q12=Data!$E$12,Data!$H$12,IF(Q12=Data!$E$13,Data!$H$13,IF(Q12=Data!$E$14,Data!$H$14,IF(Q12=Data!$E$15,Data!$H$15,IF(Q12=Data!$E$16,Data!$H$16,IF(Q12=Data!$E$17,Data!$H$17,IF(Q12=Data!$E$18,Data!$H$18,0))))))))*K12*IF(R12&lt;AV12,R12,$AV$3)</f>
        <v>0</v>
      </c>
      <c r="AB12" s="22">
        <f t="shared" si="6"/>
        <v>0</v>
      </c>
      <c r="AC12" s="50">
        <f t="shared" si="7"/>
        <v>0</v>
      </c>
      <c r="AD12" s="13"/>
      <c r="AE12" s="21">
        <f t="shared" si="8"/>
        <v>0</v>
      </c>
      <c r="AF12" s="22">
        <f t="shared" si="9"/>
        <v>0</v>
      </c>
      <c r="AG12" s="50">
        <f t="shared" si="10"/>
        <v>0</v>
      </c>
      <c r="AH12" s="13"/>
      <c r="AI12" s="21">
        <f>IF(AZ12="No",0,IF(O12="NA",0,IF(Q12=O12,0,IF(O12=Data!$E$2,Data!$J$2,IF(O12=Data!$E$3,Data!$J$3,IF(O12=Data!$E$4,Data!$J$4,IF(O12=Data!$E$5,Data!$J$5,IF(O12=Data!$E$6,Data!$J$6,IF(O12=Data!$E$7,Data!$J$7,IF(O12=Data!$E$8,Data!$J$8,IF(O12=Data!$E$9,Data!$J$9,IF(O12=Data!$E$10,Data!$I$10,IF(O12=Data!$E$11,Data!$J$11,IF(O12=Data!$E$12,Data!$J$12,IF(O12=Data!$E$13,Data!$J$13,IF(O12=Data!$E$14,Data!$J$14,IF(O12=Data!$E$15,Data!$J$15,IF(O12=Data!$E$16,Data!$J$16,IF(O12=Data!$E$17,Data!$J$17,IF(O12=Data!$E$18,Data!J$18,0))))))))))))))))))))*$AV$3</f>
        <v>0</v>
      </c>
      <c r="AJ12" s="23">
        <f>IF(AZ12="No",0,IF(O12="NA",0,IF(O12=Data!$E$2,Data!$K$2,IF(O12=Data!$E$3,Data!$K$3,IF(O12=Data!$E$4,Data!$K$4,IF(O12=Data!$E$5,Data!$K$5,IF(O12=Data!$E$6,Data!$K$6,IF(O12=Data!$E$7,Data!$K$7,IF(O12=Data!$E$8,Data!$K$8,IF(O12=Data!$E$9,Data!$K$9,IF(O12=Data!$E$10,Data!$K$10,IF(O12=Data!$E$11,Data!$K$11,IF(O12=Data!$E$12,Data!$K$12,IF(O12=Data!$E$13,Data!$K$13,IF(O12=Data!$E$14,Data!$K$14,IF(O12=Data!$E$15,Data!$K$15,IF(O12=Data!$E$16,Data!$K$16,IF(O12=Data!$E$17,Data!$K$17,IF(O12=Data!$E$18,Data!K$18,0)))))))))))))))))))*$AV$3</f>
        <v>0</v>
      </c>
      <c r="AK12" s="23">
        <f t="shared" si="11"/>
        <v>0</v>
      </c>
      <c r="AL12" s="22">
        <f t="shared" si="12"/>
        <v>0</v>
      </c>
      <c r="AM12" s="22">
        <f t="shared" si="13"/>
        <v>0</v>
      </c>
      <c r="AN12" s="23"/>
      <c r="AO12" s="120"/>
      <c r="AP12" s="25"/>
      <c r="AQ12" s="25"/>
      <c r="AR12" s="19"/>
      <c r="AS12" s="19"/>
      <c r="AU12" s="19"/>
      <c r="AV12" s="162" t="s">
        <v>143</v>
      </c>
      <c r="AW12" s="163">
        <v>25</v>
      </c>
      <c r="AX12" s="155"/>
      <c r="AY12" s="143" t="str">
        <f t="shared" si="14"/>
        <v>No</v>
      </c>
      <c r="AZ12" s="144" t="str">
        <f t="shared" si="15"/>
        <v>No</v>
      </c>
      <c r="BA12" s="150"/>
      <c r="BB12" s="146">
        <f>IF(Q12="NA",0,IF(N12="No",0,IF(O12=Data!$E$2,Data!$L$2,IF(O12=Data!$E$3,Data!$L$3,IF(O12=Data!$E$4,Data!$L$4,IF(O12=Data!$E$5,Data!$L$5,IF(O12=Data!$E$6,Data!$L$6,IF(O12=Data!$E$7,Data!$L$7,IF(O12=Data!$E$8,Data!$L$8,IF(O12=Data!$E$9,Data!$L$9,IF(O12=Data!$E$10,Data!$L$10,IF(O12=Data!$E$11,Data!$L$11,IF(O12=Data!$E$12,Data!$L$12,IF(O12=Data!$E$13,Data!$L$13,IF(O12=Data!$E$14,Data!$L$14,IF(O12=Data!$E$15,Data!$L$15,IF(O12=Data!$E$16,Data!$L$16,IF(O12=Data!$E$17,Data!$L$17,IF(O12=Data!$E$18,Data!L$18,0)))))))))))))))))))</f>
        <v>0</v>
      </c>
      <c r="BC12" s="147">
        <f>IF(Q12="NA",0,IF(AY12="No",0,IF(N12="Yes",0,IF(P12=Data!$E$2,Data!$L$2,IF(P12=Data!$E$3,Data!$L$3,IF(P12=Data!$E$4,Data!$L$4,IF(P12=Data!$E$5,Data!$L$5,IF(P12=Data!$E$6,Data!$L$6,IF(P12=Data!$E$7,Data!$L$7,IF(P12=Data!$E$8,Data!$L$8,IF(P12=Data!$E$9,Data!$L$9,IF(P12=Data!$E$10,Data!$L$10,IF(P12=Data!$E$11,Data!$L$11,IF(P12=Data!$E$12,Data!$L$12*(EXP(-29.6/R12)),IF(P12=Data!$E$13,Data!$L$13,IF(P12=Data!$E$14,Data!$L$14*(EXP(-29.6/R12)),IF(P12=Data!$E$15,Data!$L$15,IF(P12=Data!$E$16,Data!$L$16,IF(P12=Data!$E$17,Data!$L$17,IF(P12=Data!$E$18,Data!L$18,0))))))))))))))))))))</f>
        <v>0</v>
      </c>
      <c r="BD12" s="148"/>
      <c r="BE12" s="146"/>
      <c r="BF12" s="148">
        <f t="shared" si="3"/>
        <v>0</v>
      </c>
      <c r="BG12" s="148">
        <f t="shared" si="4"/>
        <v>1</v>
      </c>
      <c r="BH12" s="148">
        <f t="shared" si="5"/>
        <v>1</v>
      </c>
      <c r="BI12" s="148">
        <f>IF(S12=0,0,IF(AND(Q12=Data!$E$12,S12-$AV$3&gt;0),(((Data!$M$12*(EXP(-29.6/S12)))-(Data!$M$12*(EXP(-29.6/(S12-$AV$3)))))),IF(AND(Q12=Data!$E$12,S12-$AV$3&lt;0.5),(Data!$M$12*(EXP(-29.6/S12))),IF(AND(Q12=Data!$E$12,S12&lt;=1),((Data!$M$12*(EXP(-29.6/S12)))),IF(Q12=Data!$E$13,(Data!$M$13),IF(AND(Q12=Data!$E$14,S12-$AV$3&gt;0),(((Data!$M$14*(EXP(-29.6/S12)))-(Data!$M$14*(EXP(-29.6/(S12-$AV$3)))))),IF(AND(Q12=Data!$E$14,S12-$AV$3&lt;1),(Data!$M$14*(EXP(-29.6/S12))),IF(AND(Q12=Data!$E$14,S12&lt;=1),((Data!$M$14*(EXP(-29.6/S12)))),IF(Q12=Data!$E$15,Data!$M$15,IF(Q12=Data!$E$16,Data!$M$16,IF(Q12=Data!$E$17,Data!$M$17,IF(Q12=Data!$E$18,Data!$M$18,0))))))))))))</f>
        <v>0</v>
      </c>
      <c r="BJ12" s="148">
        <f>IF(Q12=Data!$E$12,BI12*0.32,IF(Q12=Data!$E$13,0,IF(Q12=Data!$E$14,BI12*0.32,IF(Q12=Data!$E$15,0,IF(Q12=Data!$E$16,0,IF(Q12=Data!$E$17,0,IF(Q12=Data!$E$18,0,0)))))))</f>
        <v>0</v>
      </c>
      <c r="BK12" s="148">
        <f>IF(Q12=Data!$E$12,Data!$P$12*$AV$3,IF(Q12=Data!$E$13,Data!$P$13*$AV$3,IF(Q12=Data!$E$14,Data!$P$14*$AV$3,IF(Q12=Data!$E$15,Data!$P$15*$AV$3,IF(Q12=Data!$E$16,Data!$P$16*$AV$3,IF(Q12=Data!$E$17,Data!$P$17*$AV$3,IF(Q12=Data!$E$18,Data!$P$18*$AV$3,0)))))))</f>
        <v>0</v>
      </c>
      <c r="BL12" s="147">
        <f>IF(O12=Data!$E$2,Data!$O$2,IF(O12=Data!$E$3,Data!$O$3,IF(O12=Data!$E$4,Data!$O$4,IF(O12=Data!$E$5,Data!$O$5,IF(O12=Data!$E$6,Data!$O$6,IF(O12=Data!$E$7,Data!$O$7,IF(O12=Data!$E$8,Data!$O$8,IF(O12=Data!$E$9,Data!$O$9,IF(O12=Data!$E$10,Data!$O$10,IF(O12=Data!$E$11,Data!$O$11,IF(O12=Data!$E$12,Data!$O$12,IF(O12=Data!$E$13,Data!$O$13,IF(O12=Data!$E$14,Data!$O$14,IF(O12=Data!$E$15,Data!$O$15,IF(O12=Data!$E$16,Data!$O$16,IF(O12=Data!$E$18,Data!$O$18,IF(O12=Data!$E$18,Data!$O$18,0)))))))))))))))))</f>
        <v>0</v>
      </c>
      <c r="BM12" s="150"/>
      <c r="BN12" s="164"/>
      <c r="BO12" s="165"/>
      <c r="BP12" s="166"/>
      <c r="BQ12" s="19"/>
      <c r="BR12" s="19"/>
      <c r="BS12" s="19"/>
      <c r="BT12" s="19"/>
      <c r="BU12" s="19"/>
    </row>
    <row r="13" spans="1:73" s="11" customFormat="1" x14ac:dyDescent="0.3">
      <c r="A13" s="96"/>
      <c r="B13" s="96"/>
      <c r="C13" s="97"/>
      <c r="D13" s="97"/>
      <c r="E13" s="97"/>
      <c r="F13" s="13"/>
      <c r="G13" s="12"/>
      <c r="H13" s="106"/>
      <c r="I13" s="24"/>
      <c r="J13" s="36" t="s">
        <v>24</v>
      </c>
      <c r="K13" s="108"/>
      <c r="L13" s="108"/>
      <c r="M13" s="108" t="s">
        <v>3</v>
      </c>
      <c r="N13" s="108" t="s">
        <v>1</v>
      </c>
      <c r="O13" s="109" t="s">
        <v>124</v>
      </c>
      <c r="P13" s="109" t="s">
        <v>124</v>
      </c>
      <c r="Q13" s="110" t="s">
        <v>124</v>
      </c>
      <c r="R13" s="111"/>
      <c r="S13" s="111"/>
      <c r="T13" s="112"/>
      <c r="U13" s="20"/>
      <c r="V13" s="21">
        <f>IF(AZ13="No",0,IF(O13="NA",0,IF(O13=Data!$E$2,Data!$F$2,IF(O13=Data!$E$3,Data!$F$3,IF(O13=Data!$E$4,Data!$F$4,IF(O13=Data!$E$5,Data!$F$5,IF(O13=Data!$E$6,Data!$F$6,IF(O13=Data!$E$7,Data!$F$7,IF(O13=Data!$E$8,Data!$F$8,IF(O13=Data!$E$9,Data!$F$9,IF(O13=Data!$E$10,Data!$F$10,IF(O13=Data!$E$11,Data!$F$11,IF(O13=Data!E22,Data!$F$12,IF(O13=Data!E23,Data!$F$13,IF(O13=Data!E24,Data!$F$14,IF(O13=Data!E25,Data!$F$15,IF(O13=Data!E26,Data!$F$16,IF(O13=Data!E28,Data!F$18,0))))))))))))))))))*K13*$AV$3</f>
        <v>0</v>
      </c>
      <c r="W13" s="23">
        <f>IF(AZ13="No",0,IF(O13="NA",0,IF(O13=Data!$E$2,Data!$G$2,IF(O13=Data!$E$3,Data!$G$3,IF(O13=Data!$E$4,Data!$G$4,IF(O13=Data!$E$5,Data!$G$5,IF(O13=Data!$E$6,Data!$G$6,IF(O13=Data!$E$7,Data!$G$7,IF(O13=Data!$E$8,Data!$G$8,IF(O13=Data!$E$9,Data!$G$9,IF(O13=Data!$E$10,Data!$G$10,IF(O13=Data!$E$11,Data!$G$11,IF(O13=Data!$E$12,Data!$G$12,IF(O13=Data!$E$13,Data!$G$13,IF(O13=Data!$E$14,Data!$G$14,IF(O13=Data!$E$15,Data!$G$15,IF(O13=Data!$E$16,Data!$G$16,IF(O13=Data!$E$17,Data!$G$17,IF(O13=Data!$E$18,Data!G$18,0))))))))))))))))))*K13*$AV$3)</f>
        <v>0</v>
      </c>
      <c r="X13" s="23">
        <f>IF(AZ13="No",0,IF(O13="NA",0,IF(O13=Data!$E$2,Data!$H$2,IF(O13=Data!$E$3,Data!$H$3,IF(O13=Data!$E$4,Data!$H$4,IF(O13=Data!$E$5,Data!$H$5,IF(O13=Data!$E$6,Data!$H$6,IF(O13=Data!$E$7,Data!$H$7,IF(O13=Data!$E$8,Data!$H$8,IF(O13=Data!$E$9,Data!$H$9,IF(O13=Data!$E$10,Data!$H$10,IF(O13=Data!$E$11,Data!$H$11,IF(O13=Data!$E$12,Data!$H$12,IF(O13=Data!$E$13,Data!$H$13,IF(O13=Data!$E$14,Data!$H$14,IF(O13=Data!$E$15,Data!$H$15,IF(O13=Data!$E$16,Data!$H$16,IF(O13=Data!$E$17,Data!$H$17,IF(O13=Data!$E$18,Data!H$18,0)))))))))))))))))))*K13*$AV$3</f>
        <v>0</v>
      </c>
      <c r="Y13" s="23">
        <f>IF(R13&lt;=1,0,IF(Q13=Data!$E$12,Data!$F$12,IF(Q13=Data!$E$13,Data!$F$13,IF(Q13=Data!$E$14,Data!$F$14,IF(Q13=Data!$E$15,Data!$F$15,IF(Q13=Data!$E$16,Data!$F$16,IF(Q13=Data!$E$17,Data!$F$17,IF(Q13=Data!$E$18,Data!$F$18,0))))))))*K13*IF(R13&lt;AV13,R13,$AV$3)</f>
        <v>0</v>
      </c>
      <c r="Z13" s="23">
        <f>IF(R13&lt;=1,0,IF(Q13=Data!$E$12,Data!$G$12,IF(Q13=Data!$E$13,Data!$G$13,IF(Q13=Data!$E$14,Data!$G$14,IF(Q13=Data!$E$15,Data!$G$15,IF(Q13=Data!$E$16,Data!$G$16,IF(Q13=Data!$E$17,Data!$G$17,IF(Q13=Data!$E$18,Data!$G$18,0))))))))*K13*IF(R13&lt;AV13,R13,$AV$3)</f>
        <v>0</v>
      </c>
      <c r="AA13" s="23">
        <f>IF(R13&lt;=1,0,IF(Q13=Data!$E$12,Data!$H$12,IF(Q13=Data!$E$13,Data!$H$13,IF(Q13=Data!$E$14,Data!$H$14,IF(Q13=Data!$E$15,Data!$H$15,IF(Q13=Data!$E$16,Data!$H$16,IF(Q13=Data!$E$17,Data!$H$17,IF(Q13=Data!$E$18,Data!$H$18,0))))))))*K13*IF(R13&lt;AV13,R13,$AV$3)</f>
        <v>0</v>
      </c>
      <c r="AB13" s="22">
        <f t="shared" si="6"/>
        <v>0</v>
      </c>
      <c r="AC13" s="50">
        <f t="shared" si="7"/>
        <v>0</v>
      </c>
      <c r="AD13" s="13"/>
      <c r="AE13" s="21">
        <f t="shared" si="8"/>
        <v>0</v>
      </c>
      <c r="AF13" s="22">
        <f t="shared" si="9"/>
        <v>0</v>
      </c>
      <c r="AG13" s="50">
        <f t="shared" si="10"/>
        <v>0</v>
      </c>
      <c r="AH13" s="13"/>
      <c r="AI13" s="21">
        <f>IF(AZ13="No",0,IF(O13="NA",0,IF(Q13=O13,0,IF(O13=Data!$E$2,Data!$J$2,IF(O13=Data!$E$3,Data!$J$3,IF(O13=Data!$E$4,Data!$J$4,IF(O13=Data!$E$5,Data!$J$5,IF(O13=Data!$E$6,Data!$J$6,IF(O13=Data!$E$7,Data!$J$7,IF(O13=Data!$E$8,Data!$J$8,IF(O13=Data!$E$9,Data!$J$9,IF(O13=Data!$E$10,Data!$I$10,IF(O13=Data!$E$11,Data!$J$11,IF(O13=Data!$E$12,Data!$J$12,IF(O13=Data!$E$13,Data!$J$13,IF(O13=Data!$E$14,Data!$J$14,IF(O13=Data!$E$15,Data!$J$15,IF(O13=Data!$E$16,Data!$J$16,IF(O13=Data!$E$17,Data!$J$17,IF(O13=Data!$E$18,Data!J$18,0))))))))))))))))))))*$AV$3</f>
        <v>0</v>
      </c>
      <c r="AJ13" s="23">
        <f>IF(AZ13="No",0,IF(O13="NA",0,IF(O13=Data!$E$2,Data!$K$2,IF(O13=Data!$E$3,Data!$K$3,IF(O13=Data!$E$4,Data!$K$4,IF(O13=Data!$E$5,Data!$K$5,IF(O13=Data!$E$6,Data!$K$6,IF(O13=Data!$E$7,Data!$K$7,IF(O13=Data!$E$8,Data!$K$8,IF(O13=Data!$E$9,Data!$K$9,IF(O13=Data!$E$10,Data!$K$10,IF(O13=Data!$E$11,Data!$K$11,IF(O13=Data!$E$12,Data!$K$12,IF(O13=Data!$E$13,Data!$K$13,IF(O13=Data!$E$14,Data!$K$14,IF(O13=Data!$E$15,Data!$K$15,IF(O13=Data!$E$16,Data!$K$16,IF(O13=Data!$E$17,Data!$K$17,IF(O13=Data!$E$18,Data!K$18,0)))))))))))))))))))*$AV$3</f>
        <v>0</v>
      </c>
      <c r="AK13" s="23">
        <f t="shared" si="11"/>
        <v>0</v>
      </c>
      <c r="AL13" s="22">
        <f t="shared" si="12"/>
        <v>0</v>
      </c>
      <c r="AM13" s="22">
        <f t="shared" si="13"/>
        <v>0</v>
      </c>
      <c r="AN13" s="23"/>
      <c r="AO13" s="120"/>
      <c r="AP13" s="25"/>
      <c r="AQ13" s="25"/>
      <c r="AR13" s="19"/>
      <c r="AS13" s="19"/>
      <c r="AU13" s="19"/>
      <c r="AV13" s="167"/>
      <c r="AW13" s="168"/>
      <c r="AX13" s="155"/>
      <c r="AY13" s="143" t="str">
        <f t="shared" si="14"/>
        <v>No</v>
      </c>
      <c r="AZ13" s="144" t="str">
        <f t="shared" si="15"/>
        <v>No</v>
      </c>
      <c r="BA13" s="150"/>
      <c r="BB13" s="146">
        <f>IF(Q13="NA",0,IF(N13="No",0,IF(O13=Data!$E$2,Data!$L$2,IF(O13=Data!$E$3,Data!$L$3,IF(O13=Data!$E$4,Data!$L$4,IF(O13=Data!$E$5,Data!$L$5,IF(O13=Data!$E$6,Data!$L$6,IF(O13=Data!$E$7,Data!$L$7,IF(O13=Data!$E$8,Data!$L$8,IF(O13=Data!$E$9,Data!$L$9,IF(O13=Data!$E$10,Data!$L$10,IF(O13=Data!$E$11,Data!$L$11,IF(O13=Data!$E$12,Data!$L$12,IF(O13=Data!$E$13,Data!$L$13,IF(O13=Data!$E$14,Data!$L$14,IF(O13=Data!$E$15,Data!$L$15,IF(O13=Data!$E$16,Data!$L$16,IF(O13=Data!$E$17,Data!$L$17,IF(O13=Data!$E$18,Data!L$18,0)))))))))))))))))))</f>
        <v>0</v>
      </c>
      <c r="BC13" s="147">
        <f>IF(Q13="NA",0,IF(AY13="No",0,IF(N13="Yes",0,IF(P13=Data!$E$2,Data!$L$2,IF(P13=Data!$E$3,Data!$L$3,IF(P13=Data!$E$4,Data!$L$4,IF(P13=Data!$E$5,Data!$L$5,IF(P13=Data!$E$6,Data!$L$6,IF(P13=Data!$E$7,Data!$L$7,IF(P13=Data!$E$8,Data!$L$8,IF(P13=Data!$E$9,Data!$L$9,IF(P13=Data!$E$10,Data!$L$10,IF(P13=Data!$E$11,Data!$L$11,IF(P13=Data!$E$12,Data!$L$12*(EXP(-29.6/R13)),IF(P13=Data!$E$13,Data!$L$13,IF(P13=Data!$E$14,Data!$L$14*(EXP(-29.6/R13)),IF(P13=Data!$E$15,Data!$L$15,IF(P13=Data!$E$16,Data!$L$16,IF(P13=Data!$E$17,Data!$L$17,IF(P13=Data!$E$18,Data!L$18,0))))))))))))))))))))</f>
        <v>0</v>
      </c>
      <c r="BD13" s="148"/>
      <c r="BE13" s="146"/>
      <c r="BF13" s="148">
        <f t="shared" si="3"/>
        <v>0</v>
      </c>
      <c r="BG13" s="148">
        <f t="shared" si="4"/>
        <v>1</v>
      </c>
      <c r="BH13" s="148">
        <f t="shared" si="5"/>
        <v>1</v>
      </c>
      <c r="BI13" s="148">
        <f>IF(S13=0,0,IF(AND(Q13=Data!$E$12,S13-$AV$3&gt;0),(((Data!$M$12*(EXP(-29.6/S13)))-(Data!$M$12*(EXP(-29.6/(S13-$AV$3)))))),IF(AND(Q13=Data!$E$12,S13-$AV$3&lt;0.5),(Data!$M$12*(EXP(-29.6/S13))),IF(AND(Q13=Data!$E$12,S13&lt;=1),((Data!$M$12*(EXP(-29.6/S13)))),IF(Q13=Data!$E$13,(Data!$M$13),IF(AND(Q13=Data!$E$14,S13-$AV$3&gt;0),(((Data!$M$14*(EXP(-29.6/S13)))-(Data!$M$14*(EXP(-29.6/(S13-$AV$3)))))),IF(AND(Q13=Data!$E$14,S13-$AV$3&lt;1),(Data!$M$14*(EXP(-29.6/S13))),IF(AND(Q13=Data!$E$14,S13&lt;=1),((Data!$M$14*(EXP(-29.6/S13)))),IF(Q13=Data!$E$15,Data!$M$15,IF(Q13=Data!$E$16,Data!$M$16,IF(Q13=Data!$E$17,Data!$M$17,IF(Q13=Data!$E$18,Data!$M$18,0))))))))))))</f>
        <v>0</v>
      </c>
      <c r="BJ13" s="148">
        <f>IF(Q13=Data!$E$12,BI13*0.32,IF(Q13=Data!$E$13,0,IF(Q13=Data!$E$14,BI13*0.32,IF(Q13=Data!$E$15,0,IF(Q13=Data!$E$16,0,IF(Q13=Data!$E$17,0,IF(Q13=Data!$E$18,0,0)))))))</f>
        <v>0</v>
      </c>
      <c r="BK13" s="148">
        <f>IF(Q13=Data!$E$12,Data!$P$12*$AV$3,IF(Q13=Data!$E$13,Data!$P$13*$AV$3,IF(Q13=Data!$E$14,Data!$P$14*$AV$3,IF(Q13=Data!$E$15,Data!$P$15*$AV$3,IF(Q13=Data!$E$16,Data!$P$16*$AV$3,IF(Q13=Data!$E$17,Data!$P$17*$AV$3,IF(Q13=Data!$E$18,Data!$P$18*$AV$3,0)))))))</f>
        <v>0</v>
      </c>
      <c r="BL13" s="147">
        <f>IF(O13=Data!$E$2,Data!$O$2,IF(O13=Data!$E$3,Data!$O$3,IF(O13=Data!$E$4,Data!$O$4,IF(O13=Data!$E$5,Data!$O$5,IF(O13=Data!$E$6,Data!$O$6,IF(O13=Data!$E$7,Data!$O$7,IF(O13=Data!$E$8,Data!$O$8,IF(O13=Data!$E$9,Data!$O$9,IF(O13=Data!$E$10,Data!$O$10,IF(O13=Data!$E$11,Data!$O$11,IF(O13=Data!$E$12,Data!$O$12,IF(O13=Data!$E$13,Data!$O$13,IF(O13=Data!$E$14,Data!$O$14,IF(O13=Data!$E$15,Data!$O$15,IF(O13=Data!$E$16,Data!$O$16,IF(O13=Data!$E$18,Data!$O$18,IF(O13=Data!$E$18,Data!$O$18,0)))))))))))))))))</f>
        <v>0</v>
      </c>
      <c r="BM13" s="150"/>
      <c r="BN13" s="145"/>
      <c r="BO13" s="145"/>
      <c r="BP13" s="145"/>
      <c r="BQ13" s="19"/>
      <c r="BR13" s="19"/>
      <c r="BS13" s="19"/>
      <c r="BT13" s="19"/>
      <c r="BU13" s="19"/>
    </row>
    <row r="14" spans="1:73" x14ac:dyDescent="0.3">
      <c r="A14" s="99"/>
      <c r="B14" s="99"/>
      <c r="C14" s="100"/>
      <c r="D14" s="100"/>
      <c r="E14" s="100"/>
      <c r="I14" s="24"/>
      <c r="J14" s="36" t="s">
        <v>25</v>
      </c>
      <c r="K14" s="108"/>
      <c r="L14" s="108"/>
      <c r="M14" s="108" t="s">
        <v>3</v>
      </c>
      <c r="N14" s="108" t="s">
        <v>1</v>
      </c>
      <c r="O14" s="109" t="s">
        <v>124</v>
      </c>
      <c r="P14" s="109" t="s">
        <v>124</v>
      </c>
      <c r="Q14" s="110" t="s">
        <v>124</v>
      </c>
      <c r="R14" s="111"/>
      <c r="S14" s="111"/>
      <c r="T14" s="112"/>
      <c r="U14" s="20"/>
      <c r="V14" s="21">
        <f>IF(AZ14="No",0,IF(O14="NA",0,IF(O14=Data!$E$2,Data!$F$2,IF(O14=Data!$E$3,Data!$F$3,IF(O14=Data!$E$4,Data!$F$4,IF(O14=Data!$E$5,Data!$F$5,IF(O14=Data!$E$6,Data!$F$6,IF(O14=Data!$E$7,Data!$F$7,IF(O14=Data!$E$8,Data!$F$8,IF(O14=Data!$E$9,Data!$F$9,IF(O14=Data!$E$10,Data!$F$10,IF(O14=Data!$E$11,Data!$F$11,IF(O14=Data!E23,Data!$F$12,IF(O14=Data!E24,Data!$F$13,IF(O14=Data!E25,Data!$F$14,IF(O14=Data!E26,Data!$F$15,IF(O14=Data!E27,Data!$F$16,IF(O14=Data!E29,Data!F$18,0))))))))))))))))))*K14*$AV$3</f>
        <v>0</v>
      </c>
      <c r="W14" s="23">
        <f>IF(AZ14="No",0,IF(O14="NA",0,IF(O14=Data!$E$2,Data!$G$2,IF(O14=Data!$E$3,Data!$G$3,IF(O14=Data!$E$4,Data!$G$4,IF(O14=Data!$E$5,Data!$G$5,IF(O14=Data!$E$6,Data!$G$6,IF(O14=Data!$E$7,Data!$G$7,IF(O14=Data!$E$8,Data!$G$8,IF(O14=Data!$E$9,Data!$G$9,IF(O14=Data!$E$10,Data!$G$10,IF(O14=Data!$E$11,Data!$G$11,IF(O14=Data!$E$12,Data!$G$12,IF(O14=Data!$E$13,Data!$G$13,IF(O14=Data!$E$14,Data!$G$14,IF(O14=Data!$E$15,Data!$G$15,IF(O14=Data!$E$16,Data!$G$16,IF(O14=Data!$E$17,Data!$G$17,IF(O14=Data!$E$18,Data!G$18,0))))))))))))))))))*K14*$AV$3)</f>
        <v>0</v>
      </c>
      <c r="X14" s="23">
        <f>IF(AZ14="No",0,IF(O14="NA",0,IF(O14=Data!$E$2,Data!$H$2,IF(O14=Data!$E$3,Data!$H$3,IF(O14=Data!$E$4,Data!$H$4,IF(O14=Data!$E$5,Data!$H$5,IF(O14=Data!$E$6,Data!$H$6,IF(O14=Data!$E$7,Data!$H$7,IF(O14=Data!$E$8,Data!$H$8,IF(O14=Data!$E$9,Data!$H$9,IF(O14=Data!$E$10,Data!$H$10,IF(O14=Data!$E$11,Data!$H$11,IF(O14=Data!$E$12,Data!$H$12,IF(O14=Data!$E$13,Data!$H$13,IF(O14=Data!$E$14,Data!$H$14,IF(O14=Data!$E$15,Data!$H$15,IF(O14=Data!$E$16,Data!$H$16,IF(O14=Data!$E$17,Data!$H$17,IF(O14=Data!$E$18,Data!H$18,0)))))))))))))))))))*K14*$AV$3</f>
        <v>0</v>
      </c>
      <c r="Y14" s="23">
        <f>IF(R14&lt;=1,0,IF(Q14=Data!$E$12,Data!$F$12,IF(Q14=Data!$E$13,Data!$F$13,IF(Q14=Data!$E$14,Data!$F$14,IF(Q14=Data!$E$15,Data!$F$15,IF(Q14=Data!$E$16,Data!$F$16,IF(Q14=Data!$E$17,Data!$F$17,IF(Q14=Data!$E$18,Data!$F$18,0))))))))*K14*IF(R14&lt;AV14,R14,$AV$3)</f>
        <v>0</v>
      </c>
      <c r="Z14" s="23">
        <f>IF(R14&lt;=1,0,IF(Q14=Data!$E$12,Data!$G$12,IF(Q14=Data!$E$13,Data!$G$13,IF(Q14=Data!$E$14,Data!$G$14,IF(Q14=Data!$E$15,Data!$G$15,IF(Q14=Data!$E$16,Data!$G$16,IF(Q14=Data!$E$17,Data!$G$17,IF(Q14=Data!$E$18,Data!$G$18,0))))))))*K14*IF(R14&lt;AV14,R14,$AV$3)</f>
        <v>0</v>
      </c>
      <c r="AA14" s="23">
        <f>IF(R14&lt;=1,0,IF(Q14=Data!$E$12,Data!$H$12,IF(Q14=Data!$E$13,Data!$H$13,IF(Q14=Data!$E$14,Data!$H$14,IF(Q14=Data!$E$15,Data!$H$15,IF(Q14=Data!$E$16,Data!$H$16,IF(Q14=Data!$E$17,Data!$H$17,IF(Q14=Data!$E$18,Data!$H$18,0))))))))*K14*IF(R14&lt;AV14,R14,$AV$3)</f>
        <v>0</v>
      </c>
      <c r="AB14" s="22">
        <f t="shared" si="6"/>
        <v>0</v>
      </c>
      <c r="AC14" s="50">
        <f t="shared" si="7"/>
        <v>0</v>
      </c>
      <c r="AD14" s="46"/>
      <c r="AE14" s="21">
        <f t="shared" si="8"/>
        <v>0</v>
      </c>
      <c r="AF14" s="22">
        <f t="shared" si="9"/>
        <v>0</v>
      </c>
      <c r="AG14" s="50">
        <f t="shared" si="10"/>
        <v>0</v>
      </c>
      <c r="AH14" s="46"/>
      <c r="AI14" s="21">
        <f>IF(AZ14="No",0,IF(O14="NA",0,IF(Q14=O14,0,IF(O14=Data!$E$2,Data!$J$2,IF(O14=Data!$E$3,Data!$J$3,IF(O14=Data!$E$4,Data!$J$4,IF(O14=Data!$E$5,Data!$J$5,IF(O14=Data!$E$6,Data!$J$6,IF(O14=Data!$E$7,Data!$J$7,IF(O14=Data!$E$8,Data!$J$8,IF(O14=Data!$E$9,Data!$J$9,IF(O14=Data!$E$10,Data!$I$10,IF(O14=Data!$E$11,Data!$J$11,IF(O14=Data!$E$12,Data!$J$12,IF(O14=Data!$E$13,Data!$J$13,IF(O14=Data!$E$14,Data!$J$14,IF(O14=Data!$E$15,Data!$J$15,IF(O14=Data!$E$16,Data!$J$16,IF(O14=Data!$E$17,Data!$J$17,IF(O14=Data!$E$18,Data!J$18,0))))))))))))))))))))*$AV$3</f>
        <v>0</v>
      </c>
      <c r="AJ14" s="23">
        <f>IF(AZ14="No",0,IF(O14="NA",0,IF(O14=Data!$E$2,Data!$K$2,IF(O14=Data!$E$3,Data!$K$3,IF(O14=Data!$E$4,Data!$K$4,IF(O14=Data!$E$5,Data!$K$5,IF(O14=Data!$E$6,Data!$K$6,IF(O14=Data!$E$7,Data!$K$7,IF(O14=Data!$E$8,Data!$K$8,IF(O14=Data!$E$9,Data!$K$9,IF(O14=Data!$E$10,Data!$K$10,IF(O14=Data!$E$11,Data!$K$11,IF(O14=Data!$E$12,Data!$K$12,IF(O14=Data!$E$13,Data!$K$13,IF(O14=Data!$E$14,Data!$K$14,IF(O14=Data!$E$15,Data!$K$15,IF(O14=Data!$E$16,Data!$K$16,IF(O14=Data!$E$17,Data!$K$17,IF(O14=Data!$E$18,Data!K$18,0)))))))))))))))))))*$AV$3</f>
        <v>0</v>
      </c>
      <c r="AK14" s="23">
        <f t="shared" si="11"/>
        <v>0</v>
      </c>
      <c r="AL14" s="22">
        <f t="shared" si="12"/>
        <v>0</v>
      </c>
      <c r="AM14" s="22">
        <f t="shared" si="13"/>
        <v>0</v>
      </c>
      <c r="AN14" s="23"/>
      <c r="AO14" s="120"/>
      <c r="AP14" s="25"/>
      <c r="AQ14" s="25"/>
      <c r="AT14"/>
      <c r="AY14" s="143" t="str">
        <f t="shared" si="14"/>
        <v>No</v>
      </c>
      <c r="AZ14" s="144" t="str">
        <f t="shared" si="15"/>
        <v>No</v>
      </c>
      <c r="BA14" s="150"/>
      <c r="BB14" s="146">
        <f>IF(Q14="NA",0,IF(N14="No",0,IF(O14=Data!$E$2,Data!$L$2,IF(O14=Data!$E$3,Data!$L$3,IF(O14=Data!$E$4,Data!$L$4,IF(O14=Data!$E$5,Data!$L$5,IF(O14=Data!$E$6,Data!$L$6,IF(O14=Data!$E$7,Data!$L$7,IF(O14=Data!$E$8,Data!$L$8,IF(O14=Data!$E$9,Data!$L$9,IF(O14=Data!$E$10,Data!$L$10,IF(O14=Data!$E$11,Data!$L$11,IF(O14=Data!$E$12,Data!$L$12,IF(O14=Data!$E$13,Data!$L$13,IF(O14=Data!$E$14,Data!$L$14,IF(O14=Data!$E$15,Data!$L$15,IF(O14=Data!$E$16,Data!$L$16,IF(O14=Data!$E$17,Data!$L$17,IF(O14=Data!$E$18,Data!L$18,0)))))))))))))))))))</f>
        <v>0</v>
      </c>
      <c r="BC14" s="147">
        <f>IF(Q14="NA",0,IF(AY14="No",0,IF(N14="Yes",0,IF(P14=Data!$E$2,Data!$L$2,IF(P14=Data!$E$3,Data!$L$3,IF(P14=Data!$E$4,Data!$L$4,IF(P14=Data!$E$5,Data!$L$5,IF(P14=Data!$E$6,Data!$L$6,IF(P14=Data!$E$7,Data!$L$7,IF(P14=Data!$E$8,Data!$L$8,IF(P14=Data!$E$9,Data!$L$9,IF(P14=Data!$E$10,Data!$L$10,IF(P14=Data!$E$11,Data!$L$11,IF(P14=Data!$E$12,Data!$L$12*(EXP(-29.6/R14)),IF(P14=Data!$E$13,Data!$L$13,IF(P14=Data!$E$14,Data!$L$14*(EXP(-29.6/R14)),IF(P14=Data!$E$15,Data!$L$15,IF(P14=Data!$E$16,Data!$L$16,IF(P14=Data!$E$17,Data!$L$17,IF(P14=Data!$E$18,Data!L$18,0))))))))))))))))))))</f>
        <v>0</v>
      </c>
      <c r="BD14" s="148"/>
      <c r="BE14" s="146"/>
      <c r="BF14" s="148">
        <f t="shared" si="3"/>
        <v>0</v>
      </c>
      <c r="BG14" s="148">
        <f t="shared" si="4"/>
        <v>1</v>
      </c>
      <c r="BH14" s="148">
        <f t="shared" si="5"/>
        <v>1</v>
      </c>
      <c r="BI14" s="148">
        <f>IF(S14=0,0,IF(AND(Q14=Data!$E$12,S14-$AV$3&gt;0),(((Data!$M$12*(EXP(-29.6/S14)))-(Data!$M$12*(EXP(-29.6/(S14-$AV$3)))))),IF(AND(Q14=Data!$E$12,S14-$AV$3&lt;0.5),(Data!$M$12*(EXP(-29.6/S14))),IF(AND(Q14=Data!$E$12,S14&lt;=1),((Data!$M$12*(EXP(-29.6/S14)))),IF(Q14=Data!$E$13,(Data!$M$13),IF(AND(Q14=Data!$E$14,S14-$AV$3&gt;0),(((Data!$M$14*(EXP(-29.6/S14)))-(Data!$M$14*(EXP(-29.6/(S14-$AV$3)))))),IF(AND(Q14=Data!$E$14,S14-$AV$3&lt;1),(Data!$M$14*(EXP(-29.6/S14))),IF(AND(Q14=Data!$E$14,S14&lt;=1),((Data!$M$14*(EXP(-29.6/S14)))),IF(Q14=Data!$E$15,Data!$M$15,IF(Q14=Data!$E$16,Data!$M$16,IF(Q14=Data!$E$17,Data!$M$17,IF(Q14=Data!$E$18,Data!$M$18,0))))))))))))</f>
        <v>0</v>
      </c>
      <c r="BJ14" s="148">
        <f>IF(Q14=Data!$E$12,BI14*0.32,IF(Q14=Data!$E$13,0,IF(Q14=Data!$E$14,BI14*0.32,IF(Q14=Data!$E$15,0,IF(Q14=Data!$E$16,0,IF(Q14=Data!$E$17,0,IF(Q14=Data!$E$18,0,0)))))))</f>
        <v>0</v>
      </c>
      <c r="BK14" s="148">
        <f>IF(Q14=Data!$E$12,Data!$P$12*$AV$3,IF(Q14=Data!$E$13,Data!$P$13*$AV$3,IF(Q14=Data!$E$14,Data!$P$14*$AV$3,IF(Q14=Data!$E$15,Data!$P$15*$AV$3,IF(Q14=Data!$E$16,Data!$P$16*$AV$3,IF(Q14=Data!$E$17,Data!$P$17*$AV$3,IF(Q14=Data!$E$18,Data!$P$18*$AV$3,0)))))))</f>
        <v>0</v>
      </c>
      <c r="BL14" s="147">
        <f>IF(O14=Data!$E$2,Data!$O$2,IF(O14=Data!$E$3,Data!$O$3,IF(O14=Data!$E$4,Data!$O$4,IF(O14=Data!$E$5,Data!$O$5,IF(O14=Data!$E$6,Data!$O$6,IF(O14=Data!$E$7,Data!$O$7,IF(O14=Data!$E$8,Data!$O$8,IF(O14=Data!$E$9,Data!$O$9,IF(O14=Data!$E$10,Data!$O$10,IF(O14=Data!$E$11,Data!$O$11,IF(O14=Data!$E$12,Data!$O$12,IF(O14=Data!$E$13,Data!$O$13,IF(O14=Data!$E$14,Data!$O$14,IF(O14=Data!$E$15,Data!$O$15,IF(O14=Data!$E$16,Data!$O$16,IF(O14=Data!$E$18,Data!$O$18,IF(O14=Data!$E$18,Data!$O$18,0)))))))))))))))))</f>
        <v>0</v>
      </c>
      <c r="BM14" s="169"/>
      <c r="BN14" s="169"/>
      <c r="BO14" s="169"/>
      <c r="BP14" s="169"/>
    </row>
    <row r="15" spans="1:73" x14ac:dyDescent="0.3">
      <c r="I15" s="24"/>
      <c r="J15" s="36" t="s">
        <v>26</v>
      </c>
      <c r="K15" s="108"/>
      <c r="L15" s="108"/>
      <c r="M15" s="108" t="s">
        <v>3</v>
      </c>
      <c r="N15" s="108" t="s">
        <v>1</v>
      </c>
      <c r="O15" s="109" t="s">
        <v>124</v>
      </c>
      <c r="P15" s="109" t="s">
        <v>124</v>
      </c>
      <c r="Q15" s="110" t="s">
        <v>124</v>
      </c>
      <c r="R15" s="111"/>
      <c r="S15" s="111"/>
      <c r="T15" s="112"/>
      <c r="U15" s="20"/>
      <c r="V15" s="21">
        <f>IF(AZ15="No",0,IF(O15="NA",0,IF(O15=Data!$E$2,Data!$F$2,IF(O15=Data!$E$3,Data!$F$3,IF(O15=Data!$E$4,Data!$F$4,IF(O15=Data!$E$5,Data!$F$5,IF(O15=Data!$E$6,Data!$F$6,IF(O15=Data!$E$7,Data!$F$7,IF(O15=Data!$E$8,Data!$F$8,IF(O15=Data!$E$9,Data!$F$9,IF(O15=Data!$E$10,Data!$F$10,IF(O15=Data!$E$11,Data!$F$11,IF(O15=Data!E24,Data!$F$12,IF(O15=Data!E25,Data!$F$13,IF(O15=Data!E26,Data!$F$14,IF(O15=Data!E27,Data!$F$15,IF(O15=Data!E28,Data!$F$16,IF(O15=Data!E30,Data!F$18,0))))))))))))))))))*K15*$AV$3</f>
        <v>0</v>
      </c>
      <c r="W15" s="23">
        <f>IF(AZ15="No",0,IF(O15="NA",0,IF(O15=Data!$E$2,Data!$G$2,IF(O15=Data!$E$3,Data!$G$3,IF(O15=Data!$E$4,Data!$G$4,IF(O15=Data!$E$5,Data!$G$5,IF(O15=Data!$E$6,Data!$G$6,IF(O15=Data!$E$7,Data!$G$7,IF(O15=Data!$E$8,Data!$G$8,IF(O15=Data!$E$9,Data!$G$9,IF(O15=Data!$E$10,Data!$G$10,IF(O15=Data!$E$11,Data!$G$11,IF(O15=Data!$E$12,Data!$G$12,IF(O15=Data!$E$13,Data!$G$13,IF(O15=Data!$E$14,Data!$G$14,IF(O15=Data!$E$15,Data!$G$15,IF(O15=Data!$E$16,Data!$G$16,IF(O15=Data!$E$17,Data!$G$17,IF(O15=Data!$E$18,Data!G$18,0))))))))))))))))))*K15*$AV$3)</f>
        <v>0</v>
      </c>
      <c r="X15" s="23">
        <f>IF(AZ15="No",0,IF(O15="NA",0,IF(O15=Data!$E$2,Data!$H$2,IF(O15=Data!$E$3,Data!$H$3,IF(O15=Data!$E$4,Data!$H$4,IF(O15=Data!$E$5,Data!$H$5,IF(O15=Data!$E$6,Data!$H$6,IF(O15=Data!$E$7,Data!$H$7,IF(O15=Data!$E$8,Data!$H$8,IF(O15=Data!$E$9,Data!$H$9,IF(O15=Data!$E$10,Data!$H$10,IF(O15=Data!$E$11,Data!$H$11,IF(O15=Data!$E$12,Data!$H$12,IF(O15=Data!$E$13,Data!$H$13,IF(O15=Data!$E$14,Data!$H$14,IF(O15=Data!$E$15,Data!$H$15,IF(O15=Data!$E$16,Data!$H$16,IF(O15=Data!$E$17,Data!$H$17,IF(O15=Data!$E$18,Data!H$18,0)))))))))))))))))))*K15*$AV$3</f>
        <v>0</v>
      </c>
      <c r="Y15" s="23">
        <f>IF(R15&lt;=1,0,IF(Q15=Data!$E$12,Data!$F$12,IF(Q15=Data!$E$13,Data!$F$13,IF(Q15=Data!$E$14,Data!$F$14,IF(Q15=Data!$E$15,Data!$F$15,IF(Q15=Data!$E$16,Data!$F$16,IF(Q15=Data!$E$17,Data!$F$17,IF(Q15=Data!$E$18,Data!$F$18,0))))))))*K15*IF(R15&lt;AV15,R15,$AV$3)</f>
        <v>0</v>
      </c>
      <c r="Z15" s="23">
        <f>IF(R15&lt;=1,0,IF(Q15=Data!$E$12,Data!$G$12,IF(Q15=Data!$E$13,Data!$G$13,IF(Q15=Data!$E$14,Data!$G$14,IF(Q15=Data!$E$15,Data!$G$15,IF(Q15=Data!$E$16,Data!$G$16,IF(Q15=Data!$E$17,Data!$G$17,IF(Q15=Data!$E$18,Data!$G$18,0))))))))*K15*IF(R15&lt;AV15,R15,$AV$3)</f>
        <v>0</v>
      </c>
      <c r="AA15" s="23">
        <f>IF(R15&lt;=1,0,IF(Q15=Data!$E$12,Data!$H$12,IF(Q15=Data!$E$13,Data!$H$13,IF(Q15=Data!$E$14,Data!$H$14,IF(Q15=Data!$E$15,Data!$H$15,IF(Q15=Data!$E$16,Data!$H$16,IF(Q15=Data!$E$17,Data!$H$17,IF(Q15=Data!$E$18,Data!$H$18,0))))))))*K15*IF(R15&lt;AV15,R15,$AV$3)</f>
        <v>0</v>
      </c>
      <c r="AB15" s="22">
        <f t="shared" si="6"/>
        <v>0</v>
      </c>
      <c r="AC15" s="50">
        <f t="shared" si="7"/>
        <v>0</v>
      </c>
      <c r="AD15" s="46"/>
      <c r="AE15" s="21">
        <f t="shared" si="8"/>
        <v>0</v>
      </c>
      <c r="AF15" s="22">
        <f t="shared" si="9"/>
        <v>0</v>
      </c>
      <c r="AG15" s="50">
        <f t="shared" si="10"/>
        <v>0</v>
      </c>
      <c r="AH15" s="46"/>
      <c r="AI15" s="21">
        <f>IF(AZ15="No",0,IF(O15="NA",0,IF(Q15=O15,0,IF(O15=Data!$E$2,Data!$J$2,IF(O15=Data!$E$3,Data!$J$3,IF(O15=Data!$E$4,Data!$J$4,IF(O15=Data!$E$5,Data!$J$5,IF(O15=Data!$E$6,Data!$J$6,IF(O15=Data!$E$7,Data!$J$7,IF(O15=Data!$E$8,Data!$J$8,IF(O15=Data!$E$9,Data!$J$9,IF(O15=Data!$E$10,Data!$I$10,IF(O15=Data!$E$11,Data!$J$11,IF(O15=Data!$E$12,Data!$J$12,IF(O15=Data!$E$13,Data!$J$13,IF(O15=Data!$E$14,Data!$J$14,IF(O15=Data!$E$15,Data!$J$15,IF(O15=Data!$E$16,Data!$J$16,IF(O15=Data!$E$17,Data!$J$17,IF(O15=Data!$E$18,Data!J$18,0))))))))))))))))))))*$AV$3</f>
        <v>0</v>
      </c>
      <c r="AJ15" s="23">
        <f>IF(AZ15="No",0,IF(O15="NA",0,IF(O15=Data!$E$2,Data!$K$2,IF(O15=Data!$E$3,Data!$K$3,IF(O15=Data!$E$4,Data!$K$4,IF(O15=Data!$E$5,Data!$K$5,IF(O15=Data!$E$6,Data!$K$6,IF(O15=Data!$E$7,Data!$K$7,IF(O15=Data!$E$8,Data!$K$8,IF(O15=Data!$E$9,Data!$K$9,IF(O15=Data!$E$10,Data!$K$10,IF(O15=Data!$E$11,Data!$K$11,IF(O15=Data!$E$12,Data!$K$12,IF(O15=Data!$E$13,Data!$K$13,IF(O15=Data!$E$14,Data!$K$14,IF(O15=Data!$E$15,Data!$K$15,IF(O15=Data!$E$16,Data!$K$16,IF(O15=Data!$E$17,Data!$K$17,IF(O15=Data!$E$18,Data!K$18,0)))))))))))))))))))*$AV$3</f>
        <v>0</v>
      </c>
      <c r="AK15" s="23">
        <f t="shared" si="11"/>
        <v>0</v>
      </c>
      <c r="AL15" s="22">
        <f t="shared" si="12"/>
        <v>0</v>
      </c>
      <c r="AM15" s="22">
        <f t="shared" si="13"/>
        <v>0</v>
      </c>
      <c r="AN15" s="23"/>
      <c r="AO15" s="120"/>
      <c r="AP15" s="25"/>
      <c r="AQ15" s="25"/>
      <c r="AT15"/>
      <c r="AY15" s="143" t="str">
        <f t="shared" si="14"/>
        <v>No</v>
      </c>
      <c r="AZ15" s="144" t="str">
        <f t="shared" si="15"/>
        <v>No</v>
      </c>
      <c r="BA15" s="150"/>
      <c r="BB15" s="146">
        <f>IF(Q15="NA",0,IF(N15="No",0,IF(O15=Data!$E$2,Data!$L$2,IF(O15=Data!$E$3,Data!$L$3,IF(O15=Data!$E$4,Data!$L$4,IF(O15=Data!$E$5,Data!$L$5,IF(O15=Data!$E$6,Data!$L$6,IF(O15=Data!$E$7,Data!$L$7,IF(O15=Data!$E$8,Data!$L$8,IF(O15=Data!$E$9,Data!$L$9,IF(O15=Data!$E$10,Data!$L$10,IF(O15=Data!$E$11,Data!$L$11,IF(O15=Data!$E$12,Data!$L$12,IF(O15=Data!$E$13,Data!$L$13,IF(O15=Data!$E$14,Data!$L$14,IF(O15=Data!$E$15,Data!$L$15,IF(O15=Data!$E$16,Data!$L$16,IF(O15=Data!$E$17,Data!$L$17,IF(O15=Data!$E$18,Data!L$18,0)))))))))))))))))))</f>
        <v>0</v>
      </c>
      <c r="BC15" s="147">
        <f>IF(Q15="NA",0,IF(AY15="No",0,IF(N15="Yes",0,IF(P15=Data!$E$2,Data!$L$2,IF(P15=Data!$E$3,Data!$L$3,IF(P15=Data!$E$4,Data!$L$4,IF(P15=Data!$E$5,Data!$L$5,IF(P15=Data!$E$6,Data!$L$6,IF(P15=Data!$E$7,Data!$L$7,IF(P15=Data!$E$8,Data!$L$8,IF(P15=Data!$E$9,Data!$L$9,IF(P15=Data!$E$10,Data!$L$10,IF(P15=Data!$E$11,Data!$L$11,IF(P15=Data!$E$12,Data!$L$12*(EXP(-29.6/R15)),IF(P15=Data!$E$13,Data!$L$13,IF(P15=Data!$E$14,Data!$L$14*(EXP(-29.6/R15)),IF(P15=Data!$E$15,Data!$L$15,IF(P15=Data!$E$16,Data!$L$16,IF(P15=Data!$E$17,Data!$L$17,IF(P15=Data!$E$18,Data!L$18,0))))))))))))))))))))</f>
        <v>0</v>
      </c>
      <c r="BD15" s="148"/>
      <c r="BE15" s="146"/>
      <c r="BF15" s="148">
        <f t="shared" si="3"/>
        <v>0</v>
      </c>
      <c r="BG15" s="148">
        <f t="shared" si="4"/>
        <v>1</v>
      </c>
      <c r="BH15" s="148">
        <f t="shared" si="5"/>
        <v>1</v>
      </c>
      <c r="BI15" s="148">
        <f>IF(S15=0,0,IF(AND(Q15=Data!$E$12,S15-$AV$3&gt;0),(((Data!$M$12*(EXP(-29.6/S15)))-(Data!$M$12*(EXP(-29.6/(S15-$AV$3)))))),IF(AND(Q15=Data!$E$12,S15-$AV$3&lt;0.5),(Data!$M$12*(EXP(-29.6/S15))),IF(AND(Q15=Data!$E$12,S15&lt;=1),((Data!$M$12*(EXP(-29.6/S15)))),IF(Q15=Data!$E$13,(Data!$M$13),IF(AND(Q15=Data!$E$14,S15-$AV$3&gt;0),(((Data!$M$14*(EXP(-29.6/S15)))-(Data!$M$14*(EXP(-29.6/(S15-$AV$3)))))),IF(AND(Q15=Data!$E$14,S15-$AV$3&lt;1),(Data!$M$14*(EXP(-29.6/S15))),IF(AND(Q15=Data!$E$14,S15&lt;=1),((Data!$M$14*(EXP(-29.6/S15)))),IF(Q15=Data!$E$15,Data!$M$15,IF(Q15=Data!$E$16,Data!$M$16,IF(Q15=Data!$E$17,Data!$M$17,IF(Q15=Data!$E$18,Data!$M$18,0))))))))))))</f>
        <v>0</v>
      </c>
      <c r="BJ15" s="148">
        <f>IF(Q15=Data!$E$12,BI15*0.32,IF(Q15=Data!$E$13,0,IF(Q15=Data!$E$14,BI15*0.32,IF(Q15=Data!$E$15,0,IF(Q15=Data!$E$16,0,IF(Q15=Data!$E$17,0,IF(Q15=Data!$E$18,0,0)))))))</f>
        <v>0</v>
      </c>
      <c r="BK15" s="148">
        <f>IF(Q15=Data!$E$12,Data!$P$12*$AV$3,IF(Q15=Data!$E$13,Data!$P$13*$AV$3,IF(Q15=Data!$E$14,Data!$P$14*$AV$3,IF(Q15=Data!$E$15,Data!$P$15*$AV$3,IF(Q15=Data!$E$16,Data!$P$16*$AV$3,IF(Q15=Data!$E$17,Data!$P$17*$AV$3,IF(Q15=Data!$E$18,Data!$P$18*$AV$3,0)))))))</f>
        <v>0</v>
      </c>
      <c r="BL15" s="147">
        <f>IF(O15=Data!$E$2,Data!$O$2,IF(O15=Data!$E$3,Data!$O$3,IF(O15=Data!$E$4,Data!$O$4,IF(O15=Data!$E$5,Data!$O$5,IF(O15=Data!$E$6,Data!$O$6,IF(O15=Data!$E$7,Data!$O$7,IF(O15=Data!$E$8,Data!$O$8,IF(O15=Data!$E$9,Data!$O$9,IF(O15=Data!$E$10,Data!$O$10,IF(O15=Data!$E$11,Data!$O$11,IF(O15=Data!$E$12,Data!$O$12,IF(O15=Data!$E$13,Data!$O$13,IF(O15=Data!$E$14,Data!$O$14,IF(O15=Data!$E$15,Data!$O$15,IF(O15=Data!$E$16,Data!$O$16,IF(O15=Data!$E$18,Data!$O$18,IF(O15=Data!$E$18,Data!$O$18,0)))))))))))))))))</f>
        <v>0</v>
      </c>
      <c r="BM15" s="169"/>
      <c r="BN15" s="169"/>
      <c r="BO15" s="169"/>
      <c r="BP15" s="169"/>
    </row>
    <row r="16" spans="1:73" x14ac:dyDescent="0.3">
      <c r="I16" s="24"/>
      <c r="J16" s="36" t="s">
        <v>27</v>
      </c>
      <c r="K16" s="108"/>
      <c r="L16" s="108"/>
      <c r="M16" s="108" t="s">
        <v>3</v>
      </c>
      <c r="N16" s="108" t="s">
        <v>1</v>
      </c>
      <c r="O16" s="109" t="s">
        <v>124</v>
      </c>
      <c r="P16" s="109" t="s">
        <v>124</v>
      </c>
      <c r="Q16" s="110" t="s">
        <v>124</v>
      </c>
      <c r="R16" s="111"/>
      <c r="S16" s="111"/>
      <c r="T16" s="112"/>
      <c r="U16" s="20"/>
      <c r="V16" s="21">
        <f>IF(AZ16="No",0,IF(O16="NA",0,IF(O16=Data!$E$2,Data!$F$2,IF(O16=Data!$E$3,Data!$F$3,IF(O16=Data!$E$4,Data!$F$4,IF(O16=Data!$E$5,Data!$F$5,IF(O16=Data!$E$6,Data!$F$6,IF(O16=Data!$E$7,Data!$F$7,IF(O16=Data!$E$8,Data!$F$8,IF(O16=Data!$E$9,Data!$F$9,IF(O16=Data!$E$10,Data!$F$10,IF(O16=Data!$E$11,Data!$F$11,IF(O16=Data!E25,Data!$F$12,IF(O16=Data!E26,Data!$F$13,IF(O16=Data!E27,Data!$F$14,IF(O16=Data!E28,Data!$F$15,IF(O16=Data!E29,Data!$F$16,IF(O16=Data!E31,Data!F$18,0))))))))))))))))))*K16*$AV$3</f>
        <v>0</v>
      </c>
      <c r="W16" s="23">
        <f>IF(AZ16="No",0,IF(O16="NA",0,IF(O16=Data!$E$2,Data!$G$2,IF(O16=Data!$E$3,Data!$G$3,IF(O16=Data!$E$4,Data!$G$4,IF(O16=Data!$E$5,Data!$G$5,IF(O16=Data!$E$6,Data!$G$6,IF(O16=Data!$E$7,Data!$G$7,IF(O16=Data!$E$8,Data!$G$8,IF(O16=Data!$E$9,Data!$G$9,IF(O16=Data!$E$10,Data!$G$10,IF(O16=Data!$E$11,Data!$G$11,IF(O16=Data!$E$12,Data!$G$12,IF(O16=Data!$E$13,Data!$G$13,IF(O16=Data!$E$14,Data!$G$14,IF(O16=Data!$E$15,Data!$G$15,IF(O16=Data!$E$16,Data!$G$16,IF(O16=Data!$E$17,Data!$G$17,IF(O16=Data!$E$18,Data!G$18,0))))))))))))))))))*K16*$AV$3)</f>
        <v>0</v>
      </c>
      <c r="X16" s="23">
        <f>IF(AZ16="No",0,IF(O16="NA",0,IF(O16=Data!$E$2,Data!$H$2,IF(O16=Data!$E$3,Data!$H$3,IF(O16=Data!$E$4,Data!$H$4,IF(O16=Data!$E$5,Data!$H$5,IF(O16=Data!$E$6,Data!$H$6,IF(O16=Data!$E$7,Data!$H$7,IF(O16=Data!$E$8,Data!$H$8,IF(O16=Data!$E$9,Data!$H$9,IF(O16=Data!$E$10,Data!$H$10,IF(O16=Data!$E$11,Data!$H$11,IF(O16=Data!$E$12,Data!$H$12,IF(O16=Data!$E$13,Data!$H$13,IF(O16=Data!$E$14,Data!$H$14,IF(O16=Data!$E$15,Data!$H$15,IF(O16=Data!$E$16,Data!$H$16,IF(O16=Data!$E$17,Data!$H$17,IF(O16=Data!$E$18,Data!H$18,0)))))))))))))))))))*K16*$AV$3</f>
        <v>0</v>
      </c>
      <c r="Y16" s="23">
        <f>IF(R16&lt;=1,0,IF(Q16=Data!$E$12,Data!$F$12,IF(Q16=Data!$E$13,Data!$F$13,IF(Q16=Data!$E$14,Data!$F$14,IF(Q16=Data!$E$15,Data!$F$15,IF(Q16=Data!$E$16,Data!$F$16,IF(Q16=Data!$E$17,Data!$F$17,IF(Q16=Data!$E$18,Data!$F$18,0))))))))*K16*IF(R16&lt;AV16,R16,$AV$3)</f>
        <v>0</v>
      </c>
      <c r="Z16" s="23">
        <f>IF(R16&lt;=1,0,IF(Q16=Data!$E$12,Data!$G$12,IF(Q16=Data!$E$13,Data!$G$13,IF(Q16=Data!$E$14,Data!$G$14,IF(Q16=Data!$E$15,Data!$G$15,IF(Q16=Data!$E$16,Data!$G$16,IF(Q16=Data!$E$17,Data!$G$17,IF(Q16=Data!$E$18,Data!$G$18,0))))))))*K16*IF(R16&lt;AV16,R16,$AV$3)</f>
        <v>0</v>
      </c>
      <c r="AA16" s="23">
        <f>IF(R16&lt;=1,0,IF(Q16=Data!$E$12,Data!$H$12,IF(Q16=Data!$E$13,Data!$H$13,IF(Q16=Data!$E$14,Data!$H$14,IF(Q16=Data!$E$15,Data!$H$15,IF(Q16=Data!$E$16,Data!$H$16,IF(Q16=Data!$E$17,Data!$H$17,IF(Q16=Data!$E$18,Data!$H$18,0))))))))*K16*IF(R16&lt;AV16,R16,$AV$3)</f>
        <v>0</v>
      </c>
      <c r="AB16" s="22">
        <f t="shared" si="6"/>
        <v>0</v>
      </c>
      <c r="AC16" s="50">
        <f t="shared" si="7"/>
        <v>0</v>
      </c>
      <c r="AD16" s="46"/>
      <c r="AE16" s="21">
        <f t="shared" si="8"/>
        <v>0</v>
      </c>
      <c r="AF16" s="22">
        <f t="shared" si="9"/>
        <v>0</v>
      </c>
      <c r="AG16" s="50">
        <f t="shared" si="10"/>
        <v>0</v>
      </c>
      <c r="AH16" s="46"/>
      <c r="AI16" s="21">
        <f>IF(AZ16="No",0,IF(O16="NA",0,IF(Q16=O16,0,IF(O16=Data!$E$2,Data!$J$2,IF(O16=Data!$E$3,Data!$J$3,IF(O16=Data!$E$4,Data!$J$4,IF(O16=Data!$E$5,Data!$J$5,IF(O16=Data!$E$6,Data!$J$6,IF(O16=Data!$E$7,Data!$J$7,IF(O16=Data!$E$8,Data!$J$8,IF(O16=Data!$E$9,Data!$J$9,IF(O16=Data!$E$10,Data!$I$10,IF(O16=Data!$E$11,Data!$J$11,IF(O16=Data!$E$12,Data!$J$12,IF(O16=Data!$E$13,Data!$J$13,IF(O16=Data!$E$14,Data!$J$14,IF(O16=Data!$E$15,Data!$J$15,IF(O16=Data!$E$16,Data!$J$16,IF(O16=Data!$E$17,Data!$J$17,IF(O16=Data!$E$18,Data!J$18,0))))))))))))))))))))*$AV$3</f>
        <v>0</v>
      </c>
      <c r="AJ16" s="23">
        <f>IF(AZ16="No",0,IF(O16="NA",0,IF(O16=Data!$E$2,Data!$K$2,IF(O16=Data!$E$3,Data!$K$3,IF(O16=Data!$E$4,Data!$K$4,IF(O16=Data!$E$5,Data!$K$5,IF(O16=Data!$E$6,Data!$K$6,IF(O16=Data!$E$7,Data!$K$7,IF(O16=Data!$E$8,Data!$K$8,IF(O16=Data!$E$9,Data!$K$9,IF(O16=Data!$E$10,Data!$K$10,IF(O16=Data!$E$11,Data!$K$11,IF(O16=Data!$E$12,Data!$K$12,IF(O16=Data!$E$13,Data!$K$13,IF(O16=Data!$E$14,Data!$K$14,IF(O16=Data!$E$15,Data!$K$15,IF(O16=Data!$E$16,Data!$K$16,IF(O16=Data!$E$17,Data!$K$17,IF(O16=Data!$E$18,Data!K$18,0)))))))))))))))))))*$AV$3</f>
        <v>0</v>
      </c>
      <c r="AK16" s="23">
        <f t="shared" si="11"/>
        <v>0</v>
      </c>
      <c r="AL16" s="22">
        <f t="shared" si="12"/>
        <v>0</v>
      </c>
      <c r="AM16" s="22">
        <f t="shared" si="13"/>
        <v>0</v>
      </c>
      <c r="AN16" s="23"/>
      <c r="AO16" s="120"/>
      <c r="AP16" s="25"/>
      <c r="AQ16" s="25"/>
      <c r="AT16"/>
      <c r="AY16" s="143" t="str">
        <f t="shared" si="14"/>
        <v>No</v>
      </c>
      <c r="AZ16" s="144" t="str">
        <f t="shared" si="15"/>
        <v>No</v>
      </c>
      <c r="BA16" s="150"/>
      <c r="BB16" s="146">
        <f>IF(Q16="NA",0,IF(N16="No",0,IF(O16=Data!$E$2,Data!$L$2,IF(O16=Data!$E$3,Data!$L$3,IF(O16=Data!$E$4,Data!$L$4,IF(O16=Data!$E$5,Data!$L$5,IF(O16=Data!$E$6,Data!$L$6,IF(O16=Data!$E$7,Data!$L$7,IF(O16=Data!$E$8,Data!$L$8,IF(O16=Data!$E$9,Data!$L$9,IF(O16=Data!$E$10,Data!$L$10,IF(O16=Data!$E$11,Data!$L$11,IF(O16=Data!$E$12,Data!$L$12,IF(O16=Data!$E$13,Data!$L$13,IF(O16=Data!$E$14,Data!$L$14,IF(O16=Data!$E$15,Data!$L$15,IF(O16=Data!$E$16,Data!$L$16,IF(O16=Data!$E$17,Data!$L$17,IF(O16=Data!$E$18,Data!L$18,0)))))))))))))))))))</f>
        <v>0</v>
      </c>
      <c r="BC16" s="147">
        <f>IF(Q16="NA",0,IF(AY16="No",0,IF(N16="Yes",0,IF(P16=Data!$E$2,Data!$L$2,IF(P16=Data!$E$3,Data!$L$3,IF(P16=Data!$E$4,Data!$L$4,IF(P16=Data!$E$5,Data!$L$5,IF(P16=Data!$E$6,Data!$L$6,IF(P16=Data!$E$7,Data!$L$7,IF(P16=Data!$E$8,Data!$L$8,IF(P16=Data!$E$9,Data!$L$9,IF(P16=Data!$E$10,Data!$L$10,IF(P16=Data!$E$11,Data!$L$11,IF(P16=Data!$E$12,Data!$L$12*(EXP(-29.6/R16)),IF(P16=Data!$E$13,Data!$L$13,IF(P16=Data!$E$14,Data!$L$14*(EXP(-29.6/R16)),IF(P16=Data!$E$15,Data!$L$15,IF(P16=Data!$E$16,Data!$L$16,IF(P16=Data!$E$17,Data!$L$17,IF(P16=Data!$E$18,Data!L$18,0))))))))))))))))))))</f>
        <v>0</v>
      </c>
      <c r="BD16" s="148"/>
      <c r="BE16" s="146"/>
      <c r="BF16" s="148">
        <f t="shared" si="3"/>
        <v>0</v>
      </c>
      <c r="BG16" s="148">
        <f t="shared" si="4"/>
        <v>1</v>
      </c>
      <c r="BH16" s="148">
        <f t="shared" si="5"/>
        <v>1</v>
      </c>
      <c r="BI16" s="148">
        <f>IF(S16=0,0,IF(AND(Q16=Data!$E$12,S16-$AV$3&gt;0),(((Data!$M$12*(EXP(-29.6/S16)))-(Data!$M$12*(EXP(-29.6/(S16-$AV$3)))))),IF(AND(Q16=Data!$E$12,S16-$AV$3&lt;0.5),(Data!$M$12*(EXP(-29.6/S16))),IF(AND(Q16=Data!$E$12,S16&lt;=1),((Data!$M$12*(EXP(-29.6/S16)))),IF(Q16=Data!$E$13,(Data!$M$13),IF(AND(Q16=Data!$E$14,S16-$AV$3&gt;0),(((Data!$M$14*(EXP(-29.6/S16)))-(Data!$M$14*(EXP(-29.6/(S16-$AV$3)))))),IF(AND(Q16=Data!$E$14,S16-$AV$3&lt;1),(Data!$M$14*(EXP(-29.6/S16))),IF(AND(Q16=Data!$E$14,S16&lt;=1),((Data!$M$14*(EXP(-29.6/S16)))),IF(Q16=Data!$E$15,Data!$M$15,IF(Q16=Data!$E$16,Data!$M$16,IF(Q16=Data!$E$17,Data!$M$17,IF(Q16=Data!$E$18,Data!$M$18,0))))))))))))</f>
        <v>0</v>
      </c>
      <c r="BJ16" s="148">
        <f>IF(Q16=Data!$E$12,BI16*0.32,IF(Q16=Data!$E$13,0,IF(Q16=Data!$E$14,BI16*0.32,IF(Q16=Data!$E$15,0,IF(Q16=Data!$E$16,0,IF(Q16=Data!$E$17,0,IF(Q16=Data!$E$18,0,0)))))))</f>
        <v>0</v>
      </c>
      <c r="BK16" s="148">
        <f>IF(Q16=Data!$E$12,Data!$P$12*$AV$3,IF(Q16=Data!$E$13,Data!$P$13*$AV$3,IF(Q16=Data!$E$14,Data!$P$14*$AV$3,IF(Q16=Data!$E$15,Data!$P$15*$AV$3,IF(Q16=Data!$E$16,Data!$P$16*$AV$3,IF(Q16=Data!$E$17,Data!$P$17*$AV$3,IF(Q16=Data!$E$18,Data!$P$18*$AV$3,0)))))))</f>
        <v>0</v>
      </c>
      <c r="BL16" s="147">
        <f>IF(O16=Data!$E$2,Data!$O$2,IF(O16=Data!$E$3,Data!$O$3,IF(O16=Data!$E$4,Data!$O$4,IF(O16=Data!$E$5,Data!$O$5,IF(O16=Data!$E$6,Data!$O$6,IF(O16=Data!$E$7,Data!$O$7,IF(O16=Data!$E$8,Data!$O$8,IF(O16=Data!$E$9,Data!$O$9,IF(O16=Data!$E$10,Data!$O$10,IF(O16=Data!$E$11,Data!$O$11,IF(O16=Data!$E$12,Data!$O$12,IF(O16=Data!$E$13,Data!$O$13,IF(O16=Data!$E$14,Data!$O$14,IF(O16=Data!$E$15,Data!$O$15,IF(O16=Data!$E$16,Data!$O$16,IF(O16=Data!$E$18,Data!$O$18,IF(O16=Data!$E$18,Data!$O$18,0)))))))))))))))))</f>
        <v>0</v>
      </c>
      <c r="BM16" s="169"/>
      <c r="BN16" s="169"/>
      <c r="BO16" s="169"/>
      <c r="BP16" s="169"/>
    </row>
    <row r="17" spans="9:68" x14ac:dyDescent="0.3">
      <c r="I17" s="24"/>
      <c r="J17" s="36" t="s">
        <v>28</v>
      </c>
      <c r="K17" s="108"/>
      <c r="L17" s="108"/>
      <c r="M17" s="108" t="s">
        <v>3</v>
      </c>
      <c r="N17" s="108" t="s">
        <v>1</v>
      </c>
      <c r="O17" s="109" t="s">
        <v>124</v>
      </c>
      <c r="P17" s="109" t="s">
        <v>124</v>
      </c>
      <c r="Q17" s="110" t="s">
        <v>124</v>
      </c>
      <c r="R17" s="111"/>
      <c r="S17" s="111"/>
      <c r="T17" s="112"/>
      <c r="U17" s="20"/>
      <c r="V17" s="21">
        <f>IF(AZ17="No",0,IF(O17="NA",0,IF(O17=Data!$E$2,Data!$F$2,IF(O17=Data!$E$3,Data!$F$3,IF(O17=Data!$E$4,Data!$F$4,IF(O17=Data!$E$5,Data!$F$5,IF(O17=Data!$E$6,Data!$F$6,IF(O17=Data!$E$7,Data!$F$7,IF(O17=Data!$E$8,Data!$F$8,IF(O17=Data!$E$9,Data!$F$9,IF(O17=Data!$E$10,Data!$F$10,IF(O17=Data!$E$11,Data!$F$11,IF(O17=Data!E26,Data!$F$12,IF(O17=Data!E27,Data!$F$13,IF(O17=Data!E28,Data!$F$14,IF(O17=Data!E29,Data!$F$15,IF(O17=Data!E30,Data!$F$16,IF(O17=Data!E32,Data!F$18,0))))))))))))))))))*K17*$AV$3</f>
        <v>0</v>
      </c>
      <c r="W17" s="23">
        <f>IF(AZ17="No",0,IF(O17="NA",0,IF(O17=Data!$E$2,Data!$G$2,IF(O17=Data!$E$3,Data!$G$3,IF(O17=Data!$E$4,Data!$G$4,IF(O17=Data!$E$5,Data!$G$5,IF(O17=Data!$E$6,Data!$G$6,IF(O17=Data!$E$7,Data!$G$7,IF(O17=Data!$E$8,Data!$G$8,IF(O17=Data!$E$9,Data!$G$9,IF(O17=Data!$E$10,Data!$G$10,IF(O17=Data!$E$11,Data!$G$11,IF(O17=Data!$E$12,Data!$G$12,IF(O17=Data!$E$13,Data!$G$13,IF(O17=Data!$E$14,Data!$G$14,IF(O17=Data!$E$15,Data!$G$15,IF(O17=Data!$E$16,Data!$G$16,IF(O17=Data!$E$17,Data!$G$17,IF(O17=Data!$E$18,Data!G$18,0))))))))))))))))))*K17*$AV$3)</f>
        <v>0</v>
      </c>
      <c r="X17" s="23">
        <f>IF(AZ17="No",0,IF(O17="NA",0,IF(O17=Data!$E$2,Data!$H$2,IF(O17=Data!$E$3,Data!$H$3,IF(O17=Data!$E$4,Data!$H$4,IF(O17=Data!$E$5,Data!$H$5,IF(O17=Data!$E$6,Data!$H$6,IF(O17=Data!$E$7,Data!$H$7,IF(O17=Data!$E$8,Data!$H$8,IF(O17=Data!$E$9,Data!$H$9,IF(O17=Data!$E$10,Data!$H$10,IF(O17=Data!$E$11,Data!$H$11,IF(O17=Data!$E$12,Data!$H$12,IF(O17=Data!$E$13,Data!$H$13,IF(O17=Data!$E$14,Data!$H$14,IF(O17=Data!$E$15,Data!$H$15,IF(O17=Data!$E$16,Data!$H$16,IF(O17=Data!$E$17,Data!$H$17,IF(O17=Data!$E$18,Data!H$18,0)))))))))))))))))))*K17*$AV$3</f>
        <v>0</v>
      </c>
      <c r="Y17" s="23">
        <f>IF(R17&lt;=1,0,IF(Q17=Data!$E$12,Data!$F$12,IF(Q17=Data!$E$13,Data!$F$13,IF(Q17=Data!$E$14,Data!$F$14,IF(Q17=Data!$E$15,Data!$F$15,IF(Q17=Data!$E$16,Data!$F$16,IF(Q17=Data!$E$17,Data!$F$17,IF(Q17=Data!$E$18,Data!$F$18,0))))))))*K17*IF(R17&lt;AV17,R17,$AV$3)</f>
        <v>0</v>
      </c>
      <c r="Z17" s="23">
        <f>IF(R17&lt;=1,0,IF(Q17=Data!$E$12,Data!$G$12,IF(Q17=Data!$E$13,Data!$G$13,IF(Q17=Data!$E$14,Data!$G$14,IF(Q17=Data!$E$15,Data!$G$15,IF(Q17=Data!$E$16,Data!$G$16,IF(Q17=Data!$E$17,Data!$G$17,IF(Q17=Data!$E$18,Data!$G$18,0))))))))*K17*IF(R17&lt;AV17,R17,$AV$3)</f>
        <v>0</v>
      </c>
      <c r="AA17" s="23">
        <f>IF(R17&lt;=1,0,IF(Q17=Data!$E$12,Data!$H$12,IF(Q17=Data!$E$13,Data!$H$13,IF(Q17=Data!$E$14,Data!$H$14,IF(Q17=Data!$E$15,Data!$H$15,IF(Q17=Data!$E$16,Data!$H$16,IF(Q17=Data!$E$17,Data!$H$17,IF(Q17=Data!$E$18,Data!$H$18,0))))))))*K17*IF(R17&lt;AV17,R17,$AV$3)</f>
        <v>0</v>
      </c>
      <c r="AB17" s="22">
        <f t="shared" si="6"/>
        <v>0</v>
      </c>
      <c r="AC17" s="50">
        <f t="shared" si="7"/>
        <v>0</v>
      </c>
      <c r="AD17" s="46"/>
      <c r="AE17" s="21">
        <f t="shared" si="8"/>
        <v>0</v>
      </c>
      <c r="AF17" s="22">
        <f t="shared" si="9"/>
        <v>0</v>
      </c>
      <c r="AG17" s="50">
        <f t="shared" si="10"/>
        <v>0</v>
      </c>
      <c r="AH17" s="46"/>
      <c r="AI17" s="21">
        <f>IF(AZ17="No",0,IF(O17="NA",0,IF(Q17=O17,0,IF(O17=Data!$E$2,Data!$J$2,IF(O17=Data!$E$3,Data!$J$3,IF(O17=Data!$E$4,Data!$J$4,IF(O17=Data!$E$5,Data!$J$5,IF(O17=Data!$E$6,Data!$J$6,IF(O17=Data!$E$7,Data!$J$7,IF(O17=Data!$E$8,Data!$J$8,IF(O17=Data!$E$9,Data!$J$9,IF(O17=Data!$E$10,Data!$I$10,IF(O17=Data!$E$11,Data!$J$11,IF(O17=Data!$E$12,Data!$J$12,IF(O17=Data!$E$13,Data!$J$13,IF(O17=Data!$E$14,Data!$J$14,IF(O17=Data!$E$15,Data!$J$15,IF(O17=Data!$E$16,Data!$J$16,IF(O17=Data!$E$17,Data!$J$17,IF(O17=Data!$E$18,Data!J$18,0))))))))))))))))))))*$AV$3</f>
        <v>0</v>
      </c>
      <c r="AJ17" s="23">
        <f>IF(AZ17="No",0,IF(O17="NA",0,IF(O17=Data!$E$2,Data!$K$2,IF(O17=Data!$E$3,Data!$K$3,IF(O17=Data!$E$4,Data!$K$4,IF(O17=Data!$E$5,Data!$K$5,IF(O17=Data!$E$6,Data!$K$6,IF(O17=Data!$E$7,Data!$K$7,IF(O17=Data!$E$8,Data!$K$8,IF(O17=Data!$E$9,Data!$K$9,IF(O17=Data!$E$10,Data!$K$10,IF(O17=Data!$E$11,Data!$K$11,IF(O17=Data!$E$12,Data!$K$12,IF(O17=Data!$E$13,Data!$K$13,IF(O17=Data!$E$14,Data!$K$14,IF(O17=Data!$E$15,Data!$K$15,IF(O17=Data!$E$16,Data!$K$16,IF(O17=Data!$E$17,Data!$K$17,IF(O17=Data!$E$18,Data!K$18,0)))))))))))))))))))*$AV$3</f>
        <v>0</v>
      </c>
      <c r="AK17" s="23">
        <f t="shared" si="11"/>
        <v>0</v>
      </c>
      <c r="AL17" s="22">
        <f t="shared" si="12"/>
        <v>0</v>
      </c>
      <c r="AM17" s="22">
        <f t="shared" si="13"/>
        <v>0</v>
      </c>
      <c r="AN17" s="23"/>
      <c r="AO17" s="120"/>
      <c r="AP17" s="25"/>
      <c r="AQ17" s="25"/>
      <c r="AT17"/>
      <c r="AY17" s="143" t="str">
        <f t="shared" si="14"/>
        <v>No</v>
      </c>
      <c r="AZ17" s="144" t="str">
        <f t="shared" si="15"/>
        <v>No</v>
      </c>
      <c r="BA17" s="150"/>
      <c r="BB17" s="146">
        <f>IF(Q17="NA",0,IF(N17="No",0,IF(O17=Data!$E$2,Data!$L$2,IF(O17=Data!$E$3,Data!$L$3,IF(O17=Data!$E$4,Data!$L$4,IF(O17=Data!$E$5,Data!$L$5,IF(O17=Data!$E$6,Data!$L$6,IF(O17=Data!$E$7,Data!$L$7,IF(O17=Data!$E$8,Data!$L$8,IF(O17=Data!$E$9,Data!$L$9,IF(O17=Data!$E$10,Data!$L$10,IF(O17=Data!$E$11,Data!$L$11,IF(O17=Data!$E$12,Data!$L$12,IF(O17=Data!$E$13,Data!$L$13,IF(O17=Data!$E$14,Data!$L$14,IF(O17=Data!$E$15,Data!$L$15,IF(O17=Data!$E$16,Data!$L$16,IF(O17=Data!$E$17,Data!$L$17,IF(O17=Data!$E$18,Data!L$18,0)))))))))))))))))))</f>
        <v>0</v>
      </c>
      <c r="BC17" s="147">
        <f>IF(Q17="NA",0,IF(AY17="No",0,IF(N17="Yes",0,IF(P17=Data!$E$2,Data!$L$2,IF(P17=Data!$E$3,Data!$L$3,IF(P17=Data!$E$4,Data!$L$4,IF(P17=Data!$E$5,Data!$L$5,IF(P17=Data!$E$6,Data!$L$6,IF(P17=Data!$E$7,Data!$L$7,IF(P17=Data!$E$8,Data!$L$8,IF(P17=Data!$E$9,Data!$L$9,IF(P17=Data!$E$10,Data!$L$10,IF(P17=Data!$E$11,Data!$L$11,IF(P17=Data!$E$12,Data!$L$12*(EXP(-29.6/R17)),IF(P17=Data!$E$13,Data!$L$13,IF(P17=Data!$E$14,Data!$L$14*(EXP(-29.6/R17)),IF(P17=Data!$E$15,Data!$L$15,IF(P17=Data!$E$16,Data!$L$16,IF(P17=Data!$E$17,Data!$L$17,IF(P17=Data!$E$18,Data!L$18,0))))))))))))))))))))</f>
        <v>0</v>
      </c>
      <c r="BD17" s="148"/>
      <c r="BE17" s="146"/>
      <c r="BF17" s="148">
        <f t="shared" si="3"/>
        <v>0</v>
      </c>
      <c r="BG17" s="148">
        <f t="shared" si="4"/>
        <v>1</v>
      </c>
      <c r="BH17" s="148">
        <f t="shared" si="5"/>
        <v>1</v>
      </c>
      <c r="BI17" s="148">
        <f>IF(S17=0,0,IF(AND(Q17=Data!$E$12,S17-$AV$3&gt;0),(((Data!$M$12*(EXP(-29.6/S17)))-(Data!$M$12*(EXP(-29.6/(S17-$AV$3)))))),IF(AND(Q17=Data!$E$12,S17-$AV$3&lt;0.5),(Data!$M$12*(EXP(-29.6/S17))),IF(AND(Q17=Data!$E$12,S17&lt;=1),((Data!$M$12*(EXP(-29.6/S17)))),IF(Q17=Data!$E$13,(Data!$M$13),IF(AND(Q17=Data!$E$14,S17-$AV$3&gt;0),(((Data!$M$14*(EXP(-29.6/S17)))-(Data!$M$14*(EXP(-29.6/(S17-$AV$3)))))),IF(AND(Q17=Data!$E$14,S17-$AV$3&lt;1),(Data!$M$14*(EXP(-29.6/S17))),IF(AND(Q17=Data!$E$14,S17&lt;=1),((Data!$M$14*(EXP(-29.6/S17)))),IF(Q17=Data!$E$15,Data!$M$15,IF(Q17=Data!$E$16,Data!$M$16,IF(Q17=Data!$E$17,Data!$M$17,IF(Q17=Data!$E$18,Data!$M$18,0))))))))))))</f>
        <v>0</v>
      </c>
      <c r="BJ17" s="148">
        <f>IF(Q17=Data!$E$12,BI17*0.32,IF(Q17=Data!$E$13,0,IF(Q17=Data!$E$14,BI17*0.32,IF(Q17=Data!$E$15,0,IF(Q17=Data!$E$16,0,IF(Q17=Data!$E$17,0,IF(Q17=Data!$E$18,0,0)))))))</f>
        <v>0</v>
      </c>
      <c r="BK17" s="148">
        <f>IF(Q17=Data!$E$12,Data!$P$12*$AV$3,IF(Q17=Data!$E$13,Data!$P$13*$AV$3,IF(Q17=Data!$E$14,Data!$P$14*$AV$3,IF(Q17=Data!$E$15,Data!$P$15*$AV$3,IF(Q17=Data!$E$16,Data!$P$16*$AV$3,IF(Q17=Data!$E$17,Data!$P$17*$AV$3,IF(Q17=Data!$E$18,Data!$P$18*$AV$3,0)))))))</f>
        <v>0</v>
      </c>
      <c r="BL17" s="147">
        <f>IF(O17=Data!$E$2,Data!$O$2,IF(O17=Data!$E$3,Data!$O$3,IF(O17=Data!$E$4,Data!$O$4,IF(O17=Data!$E$5,Data!$O$5,IF(O17=Data!$E$6,Data!$O$6,IF(O17=Data!$E$7,Data!$O$7,IF(O17=Data!$E$8,Data!$O$8,IF(O17=Data!$E$9,Data!$O$9,IF(O17=Data!$E$10,Data!$O$10,IF(O17=Data!$E$11,Data!$O$11,IF(O17=Data!$E$12,Data!$O$12,IF(O17=Data!$E$13,Data!$O$13,IF(O17=Data!$E$14,Data!$O$14,IF(O17=Data!$E$15,Data!$O$15,IF(O17=Data!$E$16,Data!$O$16,IF(O17=Data!$E$18,Data!$O$18,IF(O17=Data!$E$18,Data!$O$18,0)))))))))))))))))</f>
        <v>0</v>
      </c>
      <c r="BM17" s="169"/>
      <c r="BN17" s="169"/>
      <c r="BO17" s="169"/>
      <c r="BP17" s="169"/>
    </row>
    <row r="18" spans="9:68" x14ac:dyDescent="0.3">
      <c r="I18" s="24"/>
      <c r="J18" s="36" t="s">
        <v>29</v>
      </c>
      <c r="K18" s="108"/>
      <c r="L18" s="108"/>
      <c r="M18" s="108" t="s">
        <v>3</v>
      </c>
      <c r="N18" s="108" t="s">
        <v>1</v>
      </c>
      <c r="O18" s="109" t="s">
        <v>124</v>
      </c>
      <c r="P18" s="109" t="s">
        <v>124</v>
      </c>
      <c r="Q18" s="110" t="s">
        <v>124</v>
      </c>
      <c r="R18" s="111"/>
      <c r="S18" s="111"/>
      <c r="T18" s="112"/>
      <c r="U18" s="20"/>
      <c r="V18" s="21">
        <f>IF(AZ18="No",0,IF(O18="NA",0,IF(O18=Data!$E$2,Data!$F$2,IF(O18=Data!$E$3,Data!$F$3,IF(O18=Data!$E$4,Data!$F$4,IF(O18=Data!$E$5,Data!$F$5,IF(O18=Data!$E$6,Data!$F$6,IF(O18=Data!$E$7,Data!$F$7,IF(O18=Data!$E$8,Data!$F$8,IF(O18=Data!$E$9,Data!$F$9,IF(O18=Data!$E$10,Data!$F$10,IF(O18=Data!$E$11,Data!$F$11,IF(O18=Data!E27,Data!$F$12,IF(O18=Data!E28,Data!$F$13,IF(O18=Data!E29,Data!$F$14,IF(O18=Data!E30,Data!$F$15,IF(O18=Data!E31,Data!$F$16,IF(O18=Data!E33,Data!F$18,0))))))))))))))))))*K18*$AV$3</f>
        <v>0</v>
      </c>
      <c r="W18" s="23">
        <f>IF(AZ18="No",0,IF(O18="NA",0,IF(O18=Data!$E$2,Data!$G$2,IF(O18=Data!$E$3,Data!$G$3,IF(O18=Data!$E$4,Data!$G$4,IF(O18=Data!$E$5,Data!$G$5,IF(O18=Data!$E$6,Data!$G$6,IF(O18=Data!$E$7,Data!$G$7,IF(O18=Data!$E$8,Data!$G$8,IF(O18=Data!$E$9,Data!$G$9,IF(O18=Data!$E$10,Data!$G$10,IF(O18=Data!$E$11,Data!$G$11,IF(O18=Data!$E$12,Data!$G$12,IF(O18=Data!$E$13,Data!$G$13,IF(O18=Data!$E$14,Data!$G$14,IF(O18=Data!$E$15,Data!$G$15,IF(O18=Data!$E$16,Data!$G$16,IF(O18=Data!$E$17,Data!$G$17,IF(O18=Data!$E$18,Data!G$18,0))))))))))))))))))*K18*$AV$3)</f>
        <v>0</v>
      </c>
      <c r="X18" s="23">
        <f>IF(AZ18="No",0,IF(O18="NA",0,IF(O18=Data!$E$2,Data!$H$2,IF(O18=Data!$E$3,Data!$H$3,IF(O18=Data!$E$4,Data!$H$4,IF(O18=Data!$E$5,Data!$H$5,IF(O18=Data!$E$6,Data!$H$6,IF(O18=Data!$E$7,Data!$H$7,IF(O18=Data!$E$8,Data!$H$8,IF(O18=Data!$E$9,Data!$H$9,IF(O18=Data!$E$10,Data!$H$10,IF(O18=Data!$E$11,Data!$H$11,IF(O18=Data!$E$12,Data!$H$12,IF(O18=Data!$E$13,Data!$H$13,IF(O18=Data!$E$14,Data!$H$14,IF(O18=Data!$E$15,Data!$H$15,IF(O18=Data!$E$16,Data!$H$16,IF(O18=Data!$E$17,Data!$H$17,IF(O18=Data!$E$18,Data!H$18,0)))))))))))))))))))*K18*$AV$3</f>
        <v>0</v>
      </c>
      <c r="Y18" s="23">
        <f>IF(R18&lt;=1,0,IF(Q18=Data!$E$12,Data!$F$12,IF(Q18=Data!$E$13,Data!$F$13,IF(Q18=Data!$E$14,Data!$F$14,IF(Q18=Data!$E$15,Data!$F$15,IF(Q18=Data!$E$16,Data!$F$16,IF(Q18=Data!$E$17,Data!$F$17,IF(Q18=Data!$E$18,Data!$F$18,0))))))))*K18*IF(R18&lt;AV18,R18,$AV$3)</f>
        <v>0</v>
      </c>
      <c r="Z18" s="23">
        <f>IF(R18&lt;=1,0,IF(Q18=Data!$E$12,Data!$G$12,IF(Q18=Data!$E$13,Data!$G$13,IF(Q18=Data!$E$14,Data!$G$14,IF(Q18=Data!$E$15,Data!$G$15,IF(Q18=Data!$E$16,Data!$G$16,IF(Q18=Data!$E$17,Data!$G$17,IF(Q18=Data!$E$18,Data!$G$18,0))))))))*K18*IF(R18&lt;AV18,R18,$AV$3)</f>
        <v>0</v>
      </c>
      <c r="AA18" s="23">
        <f>IF(R18&lt;=1,0,IF(Q18=Data!$E$12,Data!$H$12,IF(Q18=Data!$E$13,Data!$H$13,IF(Q18=Data!$E$14,Data!$H$14,IF(Q18=Data!$E$15,Data!$H$15,IF(Q18=Data!$E$16,Data!$H$16,IF(Q18=Data!$E$17,Data!$H$17,IF(Q18=Data!$E$18,Data!$H$18,0))))))))*K18*IF(R18&lt;AV18,R18,$AV$3)</f>
        <v>0</v>
      </c>
      <c r="AB18" s="22">
        <f t="shared" si="6"/>
        <v>0</v>
      </c>
      <c r="AC18" s="50">
        <f t="shared" si="7"/>
        <v>0</v>
      </c>
      <c r="AD18" s="46"/>
      <c r="AE18" s="21">
        <f t="shared" si="8"/>
        <v>0</v>
      </c>
      <c r="AF18" s="22">
        <f t="shared" si="9"/>
        <v>0</v>
      </c>
      <c r="AG18" s="50">
        <f t="shared" si="10"/>
        <v>0</v>
      </c>
      <c r="AH18" s="46"/>
      <c r="AI18" s="21">
        <f>IF(AZ18="No",0,IF(O18="NA",0,IF(Q18=O18,0,IF(O18=Data!$E$2,Data!$J$2,IF(O18=Data!$E$3,Data!$J$3,IF(O18=Data!$E$4,Data!$J$4,IF(O18=Data!$E$5,Data!$J$5,IF(O18=Data!$E$6,Data!$J$6,IF(O18=Data!$E$7,Data!$J$7,IF(O18=Data!$E$8,Data!$J$8,IF(O18=Data!$E$9,Data!$J$9,IF(O18=Data!$E$10,Data!$I$10,IF(O18=Data!$E$11,Data!$J$11,IF(O18=Data!$E$12,Data!$J$12,IF(O18=Data!$E$13,Data!$J$13,IF(O18=Data!$E$14,Data!$J$14,IF(O18=Data!$E$15,Data!$J$15,IF(O18=Data!$E$16,Data!$J$16,IF(O18=Data!$E$17,Data!$J$17,IF(O18=Data!$E$18,Data!J$18,0))))))))))))))))))))*$AV$3</f>
        <v>0</v>
      </c>
      <c r="AJ18" s="23">
        <f>IF(AZ18="No",0,IF(O18="NA",0,IF(O18=Data!$E$2,Data!$K$2,IF(O18=Data!$E$3,Data!$K$3,IF(O18=Data!$E$4,Data!$K$4,IF(O18=Data!$E$5,Data!$K$5,IF(O18=Data!$E$6,Data!$K$6,IF(O18=Data!$E$7,Data!$K$7,IF(O18=Data!$E$8,Data!$K$8,IF(O18=Data!$E$9,Data!$K$9,IF(O18=Data!$E$10,Data!$K$10,IF(O18=Data!$E$11,Data!$K$11,IF(O18=Data!$E$12,Data!$K$12,IF(O18=Data!$E$13,Data!$K$13,IF(O18=Data!$E$14,Data!$K$14,IF(O18=Data!$E$15,Data!$K$15,IF(O18=Data!$E$16,Data!$K$16,IF(O18=Data!$E$17,Data!$K$17,IF(O18=Data!$E$18,Data!K$18,0)))))))))))))))))))*$AV$3</f>
        <v>0</v>
      </c>
      <c r="AK18" s="23">
        <f t="shared" si="11"/>
        <v>0</v>
      </c>
      <c r="AL18" s="22">
        <f t="shared" si="12"/>
        <v>0</v>
      </c>
      <c r="AM18" s="22">
        <f t="shared" si="13"/>
        <v>0</v>
      </c>
      <c r="AN18" s="23"/>
      <c r="AO18" s="120"/>
      <c r="AP18" s="25"/>
      <c r="AQ18" s="25"/>
      <c r="AT18"/>
      <c r="AY18" s="143" t="str">
        <f t="shared" si="14"/>
        <v>No</v>
      </c>
      <c r="AZ18" s="144" t="str">
        <f t="shared" si="15"/>
        <v>No</v>
      </c>
      <c r="BA18" s="150"/>
      <c r="BB18" s="146">
        <f>IF(Q18="NA",0,IF(N18="No",0,IF(O18=Data!$E$2,Data!$L$2,IF(O18=Data!$E$3,Data!$L$3,IF(O18=Data!$E$4,Data!$L$4,IF(O18=Data!$E$5,Data!$L$5,IF(O18=Data!$E$6,Data!$L$6,IF(O18=Data!$E$7,Data!$L$7,IF(O18=Data!$E$8,Data!$L$8,IF(O18=Data!$E$9,Data!$L$9,IF(O18=Data!$E$10,Data!$L$10,IF(O18=Data!$E$11,Data!$L$11,IF(O18=Data!$E$12,Data!$L$12,IF(O18=Data!$E$13,Data!$L$13,IF(O18=Data!$E$14,Data!$L$14,IF(O18=Data!$E$15,Data!$L$15,IF(O18=Data!$E$16,Data!$L$16,IF(O18=Data!$E$17,Data!$L$17,IF(O18=Data!$E$18,Data!L$18,0)))))))))))))))))))</f>
        <v>0</v>
      </c>
      <c r="BC18" s="147">
        <f>IF(Q18="NA",0,IF(AY18="No",0,IF(N18="Yes",0,IF(P18=Data!$E$2,Data!$L$2,IF(P18=Data!$E$3,Data!$L$3,IF(P18=Data!$E$4,Data!$L$4,IF(P18=Data!$E$5,Data!$L$5,IF(P18=Data!$E$6,Data!$L$6,IF(P18=Data!$E$7,Data!$L$7,IF(P18=Data!$E$8,Data!$L$8,IF(P18=Data!$E$9,Data!$L$9,IF(P18=Data!$E$10,Data!$L$10,IF(P18=Data!$E$11,Data!$L$11,IF(P18=Data!$E$12,Data!$L$12*(EXP(-29.6/R18)),IF(P18=Data!$E$13,Data!$L$13,IF(P18=Data!$E$14,Data!$L$14*(EXP(-29.6/R18)),IF(P18=Data!$E$15,Data!$L$15,IF(P18=Data!$E$16,Data!$L$16,IF(P18=Data!$E$17,Data!$L$17,IF(P18=Data!$E$18,Data!L$18,0))))))))))))))))))))</f>
        <v>0</v>
      </c>
      <c r="BD18" s="148"/>
      <c r="BE18" s="146"/>
      <c r="BF18" s="148">
        <f t="shared" si="3"/>
        <v>0</v>
      </c>
      <c r="BG18" s="148">
        <f t="shared" si="4"/>
        <v>1</v>
      </c>
      <c r="BH18" s="148">
        <f t="shared" si="5"/>
        <v>1</v>
      </c>
      <c r="BI18" s="148">
        <f>IF(S18=0,0,IF(AND(Q18=Data!$E$12,S18-$AV$3&gt;0),(((Data!$M$12*(EXP(-29.6/S18)))-(Data!$M$12*(EXP(-29.6/(S18-$AV$3)))))),IF(AND(Q18=Data!$E$12,S18-$AV$3&lt;0.5),(Data!$M$12*(EXP(-29.6/S18))),IF(AND(Q18=Data!$E$12,S18&lt;=1),((Data!$M$12*(EXP(-29.6/S18)))),IF(Q18=Data!$E$13,(Data!$M$13),IF(AND(Q18=Data!$E$14,S18-$AV$3&gt;0),(((Data!$M$14*(EXP(-29.6/S18)))-(Data!$M$14*(EXP(-29.6/(S18-$AV$3)))))),IF(AND(Q18=Data!$E$14,S18-$AV$3&lt;1),(Data!$M$14*(EXP(-29.6/S18))),IF(AND(Q18=Data!$E$14,S18&lt;=1),((Data!$M$14*(EXP(-29.6/S18)))),IF(Q18=Data!$E$15,Data!$M$15,IF(Q18=Data!$E$16,Data!$M$16,IF(Q18=Data!$E$17,Data!$M$17,IF(Q18=Data!$E$18,Data!$M$18,0))))))))))))</f>
        <v>0</v>
      </c>
      <c r="BJ18" s="148">
        <f>IF(Q18=Data!$E$12,BI18*0.32,IF(Q18=Data!$E$13,0,IF(Q18=Data!$E$14,BI18*0.32,IF(Q18=Data!$E$15,0,IF(Q18=Data!$E$16,0,IF(Q18=Data!$E$17,0,IF(Q18=Data!$E$18,0,0)))))))</f>
        <v>0</v>
      </c>
      <c r="BK18" s="148">
        <f>IF(Q18=Data!$E$12,Data!$P$12*$AV$3,IF(Q18=Data!$E$13,Data!$P$13*$AV$3,IF(Q18=Data!$E$14,Data!$P$14*$AV$3,IF(Q18=Data!$E$15,Data!$P$15*$AV$3,IF(Q18=Data!$E$16,Data!$P$16*$AV$3,IF(Q18=Data!$E$17,Data!$P$17*$AV$3,IF(Q18=Data!$E$18,Data!$P$18*$AV$3,0)))))))</f>
        <v>0</v>
      </c>
      <c r="BL18" s="147">
        <f>IF(O18=Data!$E$2,Data!$O$2,IF(O18=Data!$E$3,Data!$O$3,IF(O18=Data!$E$4,Data!$O$4,IF(O18=Data!$E$5,Data!$O$5,IF(O18=Data!$E$6,Data!$O$6,IF(O18=Data!$E$7,Data!$O$7,IF(O18=Data!$E$8,Data!$O$8,IF(O18=Data!$E$9,Data!$O$9,IF(O18=Data!$E$10,Data!$O$10,IF(O18=Data!$E$11,Data!$O$11,IF(O18=Data!$E$12,Data!$O$12,IF(O18=Data!$E$13,Data!$O$13,IF(O18=Data!$E$14,Data!$O$14,IF(O18=Data!$E$15,Data!$O$15,IF(O18=Data!$E$16,Data!$O$16,IF(O18=Data!$E$18,Data!$O$18,IF(O18=Data!$E$18,Data!$O$18,0)))))))))))))))))</f>
        <v>0</v>
      </c>
      <c r="BM18" s="169"/>
      <c r="BN18" s="169"/>
      <c r="BO18" s="169"/>
      <c r="BP18" s="169"/>
    </row>
    <row r="19" spans="9:68" x14ac:dyDescent="0.3">
      <c r="I19" s="24"/>
      <c r="J19" s="36" t="s">
        <v>30</v>
      </c>
      <c r="K19" s="108"/>
      <c r="L19" s="108"/>
      <c r="M19" s="108" t="s">
        <v>3</v>
      </c>
      <c r="N19" s="108" t="s">
        <v>1</v>
      </c>
      <c r="O19" s="109" t="s">
        <v>124</v>
      </c>
      <c r="P19" s="109" t="s">
        <v>124</v>
      </c>
      <c r="Q19" s="110" t="s">
        <v>124</v>
      </c>
      <c r="R19" s="111"/>
      <c r="S19" s="111"/>
      <c r="T19" s="112"/>
      <c r="U19" s="20"/>
      <c r="V19" s="21">
        <f>IF(AZ19="No",0,IF(O19="NA",0,IF(O19=Data!$E$2,Data!$F$2,IF(O19=Data!$E$3,Data!$F$3,IF(O19=Data!$E$4,Data!$F$4,IF(O19=Data!$E$5,Data!$F$5,IF(O19=Data!$E$6,Data!$F$6,IF(O19=Data!$E$7,Data!$F$7,IF(O19=Data!$E$8,Data!$F$8,IF(O19=Data!$E$9,Data!$F$9,IF(O19=Data!$E$10,Data!$F$10,IF(O19=Data!$E$11,Data!$F$11,IF(O19=Data!E28,Data!$F$12,IF(O19=Data!E29,Data!$F$13,IF(O19=Data!E30,Data!$F$14,IF(O19=Data!E31,Data!$F$15,IF(O19=Data!E32,Data!$F$16,IF(O19=Data!E34,Data!F$18,0))))))))))))))))))*K19*$AV$3</f>
        <v>0</v>
      </c>
      <c r="W19" s="23">
        <f>IF(AZ19="No",0,IF(O19="NA",0,IF(O19=Data!$E$2,Data!$G$2,IF(O19=Data!$E$3,Data!$G$3,IF(O19=Data!$E$4,Data!$G$4,IF(O19=Data!$E$5,Data!$G$5,IF(O19=Data!$E$6,Data!$G$6,IF(O19=Data!$E$7,Data!$G$7,IF(O19=Data!$E$8,Data!$G$8,IF(O19=Data!$E$9,Data!$G$9,IF(O19=Data!$E$10,Data!$G$10,IF(O19=Data!$E$11,Data!$G$11,IF(O19=Data!$E$12,Data!$G$12,IF(O19=Data!$E$13,Data!$G$13,IF(O19=Data!$E$14,Data!$G$14,IF(O19=Data!$E$15,Data!$G$15,IF(O19=Data!$E$16,Data!$G$16,IF(O19=Data!$E$17,Data!$G$17,IF(O19=Data!$E$18,Data!G$18,0))))))))))))))))))*K19*$AV$3)</f>
        <v>0</v>
      </c>
      <c r="X19" s="23">
        <f>IF(AZ19="No",0,IF(O19="NA",0,IF(O19=Data!$E$2,Data!$H$2,IF(O19=Data!$E$3,Data!$H$3,IF(O19=Data!$E$4,Data!$H$4,IF(O19=Data!$E$5,Data!$H$5,IF(O19=Data!$E$6,Data!$H$6,IF(O19=Data!$E$7,Data!$H$7,IF(O19=Data!$E$8,Data!$H$8,IF(O19=Data!$E$9,Data!$H$9,IF(O19=Data!$E$10,Data!$H$10,IF(O19=Data!$E$11,Data!$H$11,IF(O19=Data!$E$12,Data!$H$12,IF(O19=Data!$E$13,Data!$H$13,IF(O19=Data!$E$14,Data!$H$14,IF(O19=Data!$E$15,Data!$H$15,IF(O19=Data!$E$16,Data!$H$16,IF(O19=Data!$E$17,Data!$H$17,IF(O19=Data!$E$18,Data!H$18,0)))))))))))))))))))*K19*$AV$3</f>
        <v>0</v>
      </c>
      <c r="Y19" s="23">
        <f>IF(R19&lt;=1,0,IF(Q19=Data!$E$12,Data!$F$12,IF(Q19=Data!$E$13,Data!$F$13,IF(Q19=Data!$E$14,Data!$F$14,IF(Q19=Data!$E$15,Data!$F$15,IF(Q19=Data!$E$16,Data!$F$16,IF(Q19=Data!$E$17,Data!$F$17,IF(Q19=Data!$E$18,Data!$F$18,0))))))))*K19*IF(R19&lt;AV19,R19,$AV$3)</f>
        <v>0</v>
      </c>
      <c r="Z19" s="23">
        <f>IF(R19&lt;=1,0,IF(Q19=Data!$E$12,Data!$G$12,IF(Q19=Data!$E$13,Data!$G$13,IF(Q19=Data!$E$14,Data!$G$14,IF(Q19=Data!$E$15,Data!$G$15,IF(Q19=Data!$E$16,Data!$G$16,IF(Q19=Data!$E$17,Data!$G$17,IF(Q19=Data!$E$18,Data!$G$18,0))))))))*K19*IF(R19&lt;AV19,R19,$AV$3)</f>
        <v>0</v>
      </c>
      <c r="AA19" s="23">
        <f>IF(R19&lt;=1,0,IF(Q19=Data!$E$12,Data!$H$12,IF(Q19=Data!$E$13,Data!$H$13,IF(Q19=Data!$E$14,Data!$H$14,IF(Q19=Data!$E$15,Data!$H$15,IF(Q19=Data!$E$16,Data!$H$16,IF(Q19=Data!$E$17,Data!$H$17,IF(Q19=Data!$E$18,Data!$H$18,0))))))))*K19*IF(R19&lt;AV19,R19,$AV$3)</f>
        <v>0</v>
      </c>
      <c r="AB19" s="22">
        <f t="shared" si="6"/>
        <v>0</v>
      </c>
      <c r="AC19" s="50">
        <f t="shared" si="7"/>
        <v>0</v>
      </c>
      <c r="AD19" s="46"/>
      <c r="AE19" s="21">
        <f t="shared" si="8"/>
        <v>0</v>
      </c>
      <c r="AF19" s="22">
        <f t="shared" si="9"/>
        <v>0</v>
      </c>
      <c r="AG19" s="50">
        <f t="shared" si="10"/>
        <v>0</v>
      </c>
      <c r="AH19" s="46"/>
      <c r="AI19" s="21">
        <f>IF(AZ19="No",0,IF(O19="NA",0,IF(Q19=O19,0,IF(O19=Data!$E$2,Data!$J$2,IF(O19=Data!$E$3,Data!$J$3,IF(O19=Data!$E$4,Data!$J$4,IF(O19=Data!$E$5,Data!$J$5,IF(O19=Data!$E$6,Data!$J$6,IF(O19=Data!$E$7,Data!$J$7,IF(O19=Data!$E$8,Data!$J$8,IF(O19=Data!$E$9,Data!$J$9,IF(O19=Data!$E$10,Data!$I$10,IF(O19=Data!$E$11,Data!$J$11,IF(O19=Data!$E$12,Data!$J$12,IF(O19=Data!$E$13,Data!$J$13,IF(O19=Data!$E$14,Data!$J$14,IF(O19=Data!$E$15,Data!$J$15,IF(O19=Data!$E$16,Data!$J$16,IF(O19=Data!$E$17,Data!$J$17,IF(O19=Data!$E$18,Data!J$18,0))))))))))))))))))))*$AV$3</f>
        <v>0</v>
      </c>
      <c r="AJ19" s="23">
        <f>IF(AZ19="No",0,IF(O19="NA",0,IF(O19=Data!$E$2,Data!$K$2,IF(O19=Data!$E$3,Data!$K$3,IF(O19=Data!$E$4,Data!$K$4,IF(O19=Data!$E$5,Data!$K$5,IF(O19=Data!$E$6,Data!$K$6,IF(O19=Data!$E$7,Data!$K$7,IF(O19=Data!$E$8,Data!$K$8,IF(O19=Data!$E$9,Data!$K$9,IF(O19=Data!$E$10,Data!$K$10,IF(O19=Data!$E$11,Data!$K$11,IF(O19=Data!$E$12,Data!$K$12,IF(O19=Data!$E$13,Data!$K$13,IF(O19=Data!$E$14,Data!$K$14,IF(O19=Data!$E$15,Data!$K$15,IF(O19=Data!$E$16,Data!$K$16,IF(O19=Data!$E$17,Data!$K$17,IF(O19=Data!$E$18,Data!K$18,0)))))))))))))))))))*$AV$3</f>
        <v>0</v>
      </c>
      <c r="AK19" s="23">
        <f t="shared" si="11"/>
        <v>0</v>
      </c>
      <c r="AL19" s="22">
        <f t="shared" si="12"/>
        <v>0</v>
      </c>
      <c r="AM19" s="22">
        <f t="shared" si="13"/>
        <v>0</v>
      </c>
      <c r="AN19" s="23"/>
      <c r="AO19" s="120"/>
      <c r="AP19" s="25"/>
      <c r="AQ19" s="25"/>
      <c r="AT19"/>
      <c r="AY19" s="143" t="str">
        <f t="shared" si="14"/>
        <v>No</v>
      </c>
      <c r="AZ19" s="144" t="str">
        <f t="shared" si="15"/>
        <v>No</v>
      </c>
      <c r="BA19" s="150"/>
      <c r="BB19" s="146">
        <f>IF(Q19="NA",0,IF(N19="No",0,IF(O19=Data!$E$2,Data!$L$2,IF(O19=Data!$E$3,Data!$L$3,IF(O19=Data!$E$4,Data!$L$4,IF(O19=Data!$E$5,Data!$L$5,IF(O19=Data!$E$6,Data!$L$6,IF(O19=Data!$E$7,Data!$L$7,IF(O19=Data!$E$8,Data!$L$8,IF(O19=Data!$E$9,Data!$L$9,IF(O19=Data!$E$10,Data!$L$10,IF(O19=Data!$E$11,Data!$L$11,IF(O19=Data!$E$12,Data!$L$12,IF(O19=Data!$E$13,Data!$L$13,IF(O19=Data!$E$14,Data!$L$14,IF(O19=Data!$E$15,Data!$L$15,IF(O19=Data!$E$16,Data!$L$16,IF(O19=Data!$E$17,Data!$L$17,IF(O19=Data!$E$18,Data!L$18,0)))))))))))))))))))</f>
        <v>0</v>
      </c>
      <c r="BC19" s="147">
        <f>IF(Q19="NA",0,IF(AY19="No",0,IF(N19="Yes",0,IF(P19=Data!$E$2,Data!$L$2,IF(P19=Data!$E$3,Data!$L$3,IF(P19=Data!$E$4,Data!$L$4,IF(P19=Data!$E$5,Data!$L$5,IF(P19=Data!$E$6,Data!$L$6,IF(P19=Data!$E$7,Data!$L$7,IF(P19=Data!$E$8,Data!$L$8,IF(P19=Data!$E$9,Data!$L$9,IF(P19=Data!$E$10,Data!$L$10,IF(P19=Data!$E$11,Data!$L$11,IF(P19=Data!$E$12,Data!$L$12*(EXP(-29.6/R19)),IF(P19=Data!$E$13,Data!$L$13,IF(P19=Data!$E$14,Data!$L$14*(EXP(-29.6/R19)),IF(P19=Data!$E$15,Data!$L$15,IF(P19=Data!$E$16,Data!$L$16,IF(P19=Data!$E$17,Data!$L$17,IF(P19=Data!$E$18,Data!L$18,0))))))))))))))))))))</f>
        <v>0</v>
      </c>
      <c r="BD19" s="148"/>
      <c r="BE19" s="146"/>
      <c r="BF19" s="148">
        <f t="shared" si="3"/>
        <v>0</v>
      </c>
      <c r="BG19" s="148">
        <f t="shared" si="4"/>
        <v>1</v>
      </c>
      <c r="BH19" s="148">
        <f t="shared" si="5"/>
        <v>1</v>
      </c>
      <c r="BI19" s="148">
        <f>IF(S19=0,0,IF(AND(Q19=Data!$E$12,S19-$AV$3&gt;0),(((Data!$M$12*(EXP(-29.6/S19)))-(Data!$M$12*(EXP(-29.6/(S19-$AV$3)))))),IF(AND(Q19=Data!$E$12,S19-$AV$3&lt;0.5),(Data!$M$12*(EXP(-29.6/S19))),IF(AND(Q19=Data!$E$12,S19&lt;=1),((Data!$M$12*(EXP(-29.6/S19)))),IF(Q19=Data!$E$13,(Data!$M$13),IF(AND(Q19=Data!$E$14,S19-$AV$3&gt;0),(((Data!$M$14*(EXP(-29.6/S19)))-(Data!$M$14*(EXP(-29.6/(S19-$AV$3)))))),IF(AND(Q19=Data!$E$14,S19-$AV$3&lt;1),(Data!$M$14*(EXP(-29.6/S19))),IF(AND(Q19=Data!$E$14,S19&lt;=1),((Data!$M$14*(EXP(-29.6/S19)))),IF(Q19=Data!$E$15,Data!$M$15,IF(Q19=Data!$E$16,Data!$M$16,IF(Q19=Data!$E$17,Data!$M$17,IF(Q19=Data!$E$18,Data!$M$18,0))))))))))))</f>
        <v>0</v>
      </c>
      <c r="BJ19" s="148">
        <f>IF(Q19=Data!$E$12,BI19*0.32,IF(Q19=Data!$E$13,0,IF(Q19=Data!$E$14,BI19*0.32,IF(Q19=Data!$E$15,0,IF(Q19=Data!$E$16,0,IF(Q19=Data!$E$17,0,IF(Q19=Data!$E$18,0,0)))))))</f>
        <v>0</v>
      </c>
      <c r="BK19" s="148">
        <f>IF(Q19=Data!$E$12,Data!$P$12*$AV$3,IF(Q19=Data!$E$13,Data!$P$13*$AV$3,IF(Q19=Data!$E$14,Data!$P$14*$AV$3,IF(Q19=Data!$E$15,Data!$P$15*$AV$3,IF(Q19=Data!$E$16,Data!$P$16*$AV$3,IF(Q19=Data!$E$17,Data!$P$17*$AV$3,IF(Q19=Data!$E$18,Data!$P$18*$AV$3,0)))))))</f>
        <v>0</v>
      </c>
      <c r="BL19" s="147">
        <f>IF(O19=Data!$E$2,Data!$O$2,IF(O19=Data!$E$3,Data!$O$3,IF(O19=Data!$E$4,Data!$O$4,IF(O19=Data!$E$5,Data!$O$5,IF(O19=Data!$E$6,Data!$O$6,IF(O19=Data!$E$7,Data!$O$7,IF(O19=Data!$E$8,Data!$O$8,IF(O19=Data!$E$9,Data!$O$9,IF(O19=Data!$E$10,Data!$O$10,IF(O19=Data!$E$11,Data!$O$11,IF(O19=Data!$E$12,Data!$O$12,IF(O19=Data!$E$13,Data!$O$13,IF(O19=Data!$E$14,Data!$O$14,IF(O19=Data!$E$15,Data!$O$15,IF(O19=Data!$E$16,Data!$O$16,IF(O19=Data!$E$18,Data!$O$18,IF(O19=Data!$E$18,Data!$O$18,0)))))))))))))))))</f>
        <v>0</v>
      </c>
      <c r="BM19" s="169"/>
      <c r="BN19" s="169"/>
      <c r="BO19" s="169"/>
      <c r="BP19" s="169"/>
    </row>
    <row r="20" spans="9:68" x14ac:dyDescent="0.3">
      <c r="I20" s="24"/>
      <c r="J20" s="36" t="s">
        <v>31</v>
      </c>
      <c r="K20" s="108"/>
      <c r="L20" s="108"/>
      <c r="M20" s="108" t="s">
        <v>3</v>
      </c>
      <c r="N20" s="108" t="s">
        <v>1</v>
      </c>
      <c r="O20" s="109" t="s">
        <v>124</v>
      </c>
      <c r="P20" s="109" t="s">
        <v>124</v>
      </c>
      <c r="Q20" s="110" t="s">
        <v>124</v>
      </c>
      <c r="R20" s="111"/>
      <c r="S20" s="111"/>
      <c r="T20" s="112"/>
      <c r="U20" s="20"/>
      <c r="V20" s="21">
        <f>IF(AZ20="No",0,IF(O20="NA",0,IF(O20=Data!$E$2,Data!$F$2,IF(O20=Data!$E$3,Data!$F$3,IF(O20=Data!$E$4,Data!$F$4,IF(O20=Data!$E$5,Data!$F$5,IF(O20=Data!$E$6,Data!$F$6,IF(O20=Data!$E$7,Data!$F$7,IF(O20=Data!$E$8,Data!$F$8,IF(O20=Data!$E$9,Data!$F$9,IF(O20=Data!$E$10,Data!$F$10,IF(O20=Data!$E$11,Data!$F$11,IF(O20=Data!E29,Data!$F$12,IF(O20=Data!E30,Data!$F$13,IF(O20=Data!E31,Data!$F$14,IF(O20=Data!E32,Data!$F$15,IF(O20=Data!E33,Data!$F$16,IF(O20=Data!E35,Data!F$18,0))))))))))))))))))*K20*$AV$3</f>
        <v>0</v>
      </c>
      <c r="W20" s="23">
        <f>IF(AZ20="No",0,IF(O20="NA",0,IF(O20=Data!$E$2,Data!$G$2,IF(O20=Data!$E$3,Data!$G$3,IF(O20=Data!$E$4,Data!$G$4,IF(O20=Data!$E$5,Data!$G$5,IF(O20=Data!$E$6,Data!$G$6,IF(O20=Data!$E$7,Data!$G$7,IF(O20=Data!$E$8,Data!$G$8,IF(O20=Data!$E$9,Data!$G$9,IF(O20=Data!$E$10,Data!$G$10,IF(O20=Data!$E$11,Data!$G$11,IF(O20=Data!$E$12,Data!$G$12,IF(O20=Data!$E$13,Data!$G$13,IF(O20=Data!$E$14,Data!$G$14,IF(O20=Data!$E$15,Data!$G$15,IF(O20=Data!$E$16,Data!$G$16,IF(O20=Data!$E$17,Data!$G$17,IF(O20=Data!$E$18,Data!G$18,0))))))))))))))))))*K20*$AV$3)</f>
        <v>0</v>
      </c>
      <c r="X20" s="23">
        <f>IF(AZ20="No",0,IF(O20="NA",0,IF(O20=Data!$E$2,Data!$H$2,IF(O20=Data!$E$3,Data!$H$3,IF(O20=Data!$E$4,Data!$H$4,IF(O20=Data!$E$5,Data!$H$5,IF(O20=Data!$E$6,Data!$H$6,IF(O20=Data!$E$7,Data!$H$7,IF(O20=Data!$E$8,Data!$H$8,IF(O20=Data!$E$9,Data!$H$9,IF(O20=Data!$E$10,Data!$H$10,IF(O20=Data!$E$11,Data!$H$11,IF(O20=Data!$E$12,Data!$H$12,IF(O20=Data!$E$13,Data!$H$13,IF(O20=Data!$E$14,Data!$H$14,IF(O20=Data!$E$15,Data!$H$15,IF(O20=Data!$E$16,Data!$H$16,IF(O20=Data!$E$17,Data!$H$17,IF(O20=Data!$E$18,Data!H$18,0)))))))))))))))))))*K20*$AV$3</f>
        <v>0</v>
      </c>
      <c r="Y20" s="23">
        <f>IF(R20&lt;=1,0,IF(Q20=Data!$E$12,Data!$F$12,IF(Q20=Data!$E$13,Data!$F$13,IF(Q20=Data!$E$14,Data!$F$14,IF(Q20=Data!$E$15,Data!$F$15,IF(Q20=Data!$E$16,Data!$F$16,IF(Q20=Data!$E$17,Data!$F$17,IF(Q20=Data!$E$18,Data!$F$18,0))))))))*K20*IF(R20&lt;AV20,R20,$AV$3)</f>
        <v>0</v>
      </c>
      <c r="Z20" s="23">
        <f>IF(R20&lt;=1,0,IF(Q20=Data!$E$12,Data!$G$12,IF(Q20=Data!$E$13,Data!$G$13,IF(Q20=Data!$E$14,Data!$G$14,IF(Q20=Data!$E$15,Data!$G$15,IF(Q20=Data!$E$16,Data!$G$16,IF(Q20=Data!$E$17,Data!$G$17,IF(Q20=Data!$E$18,Data!$G$18,0))))))))*K20*IF(R20&lt;AV20,R20,$AV$3)</f>
        <v>0</v>
      </c>
      <c r="AA20" s="23">
        <f>IF(R20&lt;=1,0,IF(Q20=Data!$E$12,Data!$H$12,IF(Q20=Data!$E$13,Data!$H$13,IF(Q20=Data!$E$14,Data!$H$14,IF(Q20=Data!$E$15,Data!$H$15,IF(Q20=Data!$E$16,Data!$H$16,IF(Q20=Data!$E$17,Data!$H$17,IF(Q20=Data!$E$18,Data!$H$18,0))))))))*K20*IF(R20&lt;AV20,R20,$AV$3)</f>
        <v>0</v>
      </c>
      <c r="AB20" s="22">
        <f t="shared" si="6"/>
        <v>0</v>
      </c>
      <c r="AC20" s="50">
        <f t="shared" si="7"/>
        <v>0</v>
      </c>
      <c r="AD20" s="46"/>
      <c r="AE20" s="21">
        <f t="shared" si="8"/>
        <v>0</v>
      </c>
      <c r="AF20" s="22">
        <f t="shared" si="9"/>
        <v>0</v>
      </c>
      <c r="AG20" s="50">
        <f t="shared" si="10"/>
        <v>0</v>
      </c>
      <c r="AH20" s="46"/>
      <c r="AI20" s="21">
        <f>IF(AZ20="No",0,IF(O20="NA",0,IF(Q20=O20,0,IF(O20=Data!$E$2,Data!$J$2,IF(O20=Data!$E$3,Data!$J$3,IF(O20=Data!$E$4,Data!$J$4,IF(O20=Data!$E$5,Data!$J$5,IF(O20=Data!$E$6,Data!$J$6,IF(O20=Data!$E$7,Data!$J$7,IF(O20=Data!$E$8,Data!$J$8,IF(O20=Data!$E$9,Data!$J$9,IF(O20=Data!$E$10,Data!$I$10,IF(O20=Data!$E$11,Data!$J$11,IF(O20=Data!$E$12,Data!$J$12,IF(O20=Data!$E$13,Data!$J$13,IF(O20=Data!$E$14,Data!$J$14,IF(O20=Data!$E$15,Data!$J$15,IF(O20=Data!$E$16,Data!$J$16,IF(O20=Data!$E$17,Data!$J$17,IF(O20=Data!$E$18,Data!J$18,0))))))))))))))))))))*$AV$3</f>
        <v>0</v>
      </c>
      <c r="AJ20" s="23">
        <f>IF(AZ20="No",0,IF(O20="NA",0,IF(O20=Data!$E$2,Data!$K$2,IF(O20=Data!$E$3,Data!$K$3,IF(O20=Data!$E$4,Data!$K$4,IF(O20=Data!$E$5,Data!$K$5,IF(O20=Data!$E$6,Data!$K$6,IF(O20=Data!$E$7,Data!$K$7,IF(O20=Data!$E$8,Data!$K$8,IF(O20=Data!$E$9,Data!$K$9,IF(O20=Data!$E$10,Data!$K$10,IF(O20=Data!$E$11,Data!$K$11,IF(O20=Data!$E$12,Data!$K$12,IF(O20=Data!$E$13,Data!$K$13,IF(O20=Data!$E$14,Data!$K$14,IF(O20=Data!$E$15,Data!$K$15,IF(O20=Data!$E$16,Data!$K$16,IF(O20=Data!$E$17,Data!$K$17,IF(O20=Data!$E$18,Data!K$18,0)))))))))))))))))))*$AV$3</f>
        <v>0</v>
      </c>
      <c r="AK20" s="23">
        <f t="shared" si="11"/>
        <v>0</v>
      </c>
      <c r="AL20" s="22">
        <f t="shared" si="12"/>
        <v>0</v>
      </c>
      <c r="AM20" s="22">
        <f t="shared" si="13"/>
        <v>0</v>
      </c>
      <c r="AN20" s="23"/>
      <c r="AO20" s="120"/>
      <c r="AP20" s="25"/>
      <c r="AQ20" s="25"/>
      <c r="AT20"/>
      <c r="AY20" s="143" t="str">
        <f t="shared" si="14"/>
        <v>No</v>
      </c>
      <c r="AZ20" s="144" t="str">
        <f t="shared" si="15"/>
        <v>No</v>
      </c>
      <c r="BA20" s="150"/>
      <c r="BB20" s="146">
        <f>IF(Q20="NA",0,IF(N20="No",0,IF(O20=Data!$E$2,Data!$L$2,IF(O20=Data!$E$3,Data!$L$3,IF(O20=Data!$E$4,Data!$L$4,IF(O20=Data!$E$5,Data!$L$5,IF(O20=Data!$E$6,Data!$L$6,IF(O20=Data!$E$7,Data!$L$7,IF(O20=Data!$E$8,Data!$L$8,IF(O20=Data!$E$9,Data!$L$9,IF(O20=Data!$E$10,Data!$L$10,IF(O20=Data!$E$11,Data!$L$11,IF(O20=Data!$E$12,Data!$L$12,IF(O20=Data!$E$13,Data!$L$13,IF(O20=Data!$E$14,Data!$L$14,IF(O20=Data!$E$15,Data!$L$15,IF(O20=Data!$E$16,Data!$L$16,IF(O20=Data!$E$17,Data!$L$17,IF(O20=Data!$E$18,Data!L$18,0)))))))))))))))))))</f>
        <v>0</v>
      </c>
      <c r="BC20" s="147">
        <f>IF(Q20="NA",0,IF(AY20="No",0,IF(N20="Yes",0,IF(P20=Data!$E$2,Data!$L$2,IF(P20=Data!$E$3,Data!$L$3,IF(P20=Data!$E$4,Data!$L$4,IF(P20=Data!$E$5,Data!$L$5,IF(P20=Data!$E$6,Data!$L$6,IF(P20=Data!$E$7,Data!$L$7,IF(P20=Data!$E$8,Data!$L$8,IF(P20=Data!$E$9,Data!$L$9,IF(P20=Data!$E$10,Data!$L$10,IF(P20=Data!$E$11,Data!$L$11,IF(P20=Data!$E$12,Data!$L$12*(EXP(-29.6/R20)),IF(P20=Data!$E$13,Data!$L$13,IF(P20=Data!$E$14,Data!$L$14*(EXP(-29.6/R20)),IF(P20=Data!$E$15,Data!$L$15,IF(P20=Data!$E$16,Data!$L$16,IF(P20=Data!$E$17,Data!$L$17,IF(P20=Data!$E$18,Data!L$18,0))))))))))))))))))))</f>
        <v>0</v>
      </c>
      <c r="BD20" s="148"/>
      <c r="BE20" s="146"/>
      <c r="BF20" s="148">
        <f t="shared" si="3"/>
        <v>0</v>
      </c>
      <c r="BG20" s="148">
        <f t="shared" si="4"/>
        <v>1</v>
      </c>
      <c r="BH20" s="148">
        <f t="shared" si="5"/>
        <v>1</v>
      </c>
      <c r="BI20" s="148">
        <f>IF(S20=0,0,IF(AND(Q20=Data!$E$12,S20-$AV$3&gt;0),(((Data!$M$12*(EXP(-29.6/S20)))-(Data!$M$12*(EXP(-29.6/(S20-$AV$3)))))),IF(AND(Q20=Data!$E$12,S20-$AV$3&lt;0.5),(Data!$M$12*(EXP(-29.6/S20))),IF(AND(Q20=Data!$E$12,S20&lt;=1),((Data!$M$12*(EXP(-29.6/S20)))),IF(Q20=Data!$E$13,(Data!$M$13),IF(AND(Q20=Data!$E$14,S20-$AV$3&gt;0),(((Data!$M$14*(EXP(-29.6/S20)))-(Data!$M$14*(EXP(-29.6/(S20-$AV$3)))))),IF(AND(Q20=Data!$E$14,S20-$AV$3&lt;1),(Data!$M$14*(EXP(-29.6/S20))),IF(AND(Q20=Data!$E$14,S20&lt;=1),((Data!$M$14*(EXP(-29.6/S20)))),IF(Q20=Data!$E$15,Data!$M$15,IF(Q20=Data!$E$16,Data!$M$16,IF(Q20=Data!$E$17,Data!$M$17,IF(Q20=Data!$E$18,Data!$M$18,0))))))))))))</f>
        <v>0</v>
      </c>
      <c r="BJ20" s="148">
        <f>IF(Q20=Data!$E$12,BI20*0.32,IF(Q20=Data!$E$13,0,IF(Q20=Data!$E$14,BI20*0.32,IF(Q20=Data!$E$15,0,IF(Q20=Data!$E$16,0,IF(Q20=Data!$E$17,0,IF(Q20=Data!$E$18,0,0)))))))</f>
        <v>0</v>
      </c>
      <c r="BK20" s="148">
        <f>IF(Q20=Data!$E$12,Data!$P$12*$AV$3,IF(Q20=Data!$E$13,Data!$P$13*$AV$3,IF(Q20=Data!$E$14,Data!$P$14*$AV$3,IF(Q20=Data!$E$15,Data!$P$15*$AV$3,IF(Q20=Data!$E$16,Data!$P$16*$AV$3,IF(Q20=Data!$E$17,Data!$P$17*$AV$3,IF(Q20=Data!$E$18,Data!$P$18*$AV$3,0)))))))</f>
        <v>0</v>
      </c>
      <c r="BL20" s="147">
        <f>IF(O20=Data!$E$2,Data!$O$2,IF(O20=Data!$E$3,Data!$O$3,IF(O20=Data!$E$4,Data!$O$4,IF(O20=Data!$E$5,Data!$O$5,IF(O20=Data!$E$6,Data!$O$6,IF(O20=Data!$E$7,Data!$O$7,IF(O20=Data!$E$8,Data!$O$8,IF(O20=Data!$E$9,Data!$O$9,IF(O20=Data!$E$10,Data!$O$10,IF(O20=Data!$E$11,Data!$O$11,IF(O20=Data!$E$12,Data!$O$12,IF(O20=Data!$E$13,Data!$O$13,IF(O20=Data!$E$14,Data!$O$14,IF(O20=Data!$E$15,Data!$O$15,IF(O20=Data!$E$16,Data!$O$16,IF(O20=Data!$E$18,Data!$O$18,IF(O20=Data!$E$18,Data!$O$18,0)))))))))))))))))</f>
        <v>0</v>
      </c>
      <c r="BM20" s="169"/>
      <c r="BN20" s="169"/>
      <c r="BO20" s="169"/>
      <c r="BP20" s="169"/>
    </row>
    <row r="21" spans="9:68" x14ac:dyDescent="0.3">
      <c r="I21" s="24"/>
      <c r="J21" s="36" t="s">
        <v>32</v>
      </c>
      <c r="K21" s="108"/>
      <c r="L21" s="108"/>
      <c r="M21" s="108" t="s">
        <v>3</v>
      </c>
      <c r="N21" s="108" t="s">
        <v>1</v>
      </c>
      <c r="O21" s="109" t="s">
        <v>124</v>
      </c>
      <c r="P21" s="109" t="s">
        <v>124</v>
      </c>
      <c r="Q21" s="110" t="s">
        <v>124</v>
      </c>
      <c r="R21" s="111"/>
      <c r="S21" s="111"/>
      <c r="T21" s="112"/>
      <c r="U21" s="20"/>
      <c r="V21" s="21">
        <f>IF(AZ21="No",0,IF(O21="NA",0,IF(O21=Data!$E$2,Data!$F$2,IF(O21=Data!$E$3,Data!$F$3,IF(O21=Data!$E$4,Data!$F$4,IF(O21=Data!$E$5,Data!$F$5,IF(O21=Data!$E$6,Data!$F$6,IF(O21=Data!$E$7,Data!$F$7,IF(O21=Data!$E$8,Data!$F$8,IF(O21=Data!$E$9,Data!$F$9,IF(O21=Data!$E$10,Data!$F$10,IF(O21=Data!$E$11,Data!$F$11,IF(O21=Data!E30,Data!$F$12,IF(O21=Data!E31,Data!$F$13,IF(O21=Data!E32,Data!$F$14,IF(O21=Data!E33,Data!$F$15,IF(O21=Data!E34,Data!$F$16,IF(O21=Data!E36,Data!F$18,0))))))))))))))))))*K21*$AV$3</f>
        <v>0</v>
      </c>
      <c r="W21" s="23">
        <f>IF(AZ21="No",0,IF(O21="NA",0,IF(O21=Data!$E$2,Data!$G$2,IF(O21=Data!$E$3,Data!$G$3,IF(O21=Data!$E$4,Data!$G$4,IF(O21=Data!$E$5,Data!$G$5,IF(O21=Data!$E$6,Data!$G$6,IF(O21=Data!$E$7,Data!$G$7,IF(O21=Data!$E$8,Data!$G$8,IF(O21=Data!$E$9,Data!$G$9,IF(O21=Data!$E$10,Data!$G$10,IF(O21=Data!$E$11,Data!$G$11,IF(O21=Data!$E$12,Data!$G$12,IF(O21=Data!$E$13,Data!$G$13,IF(O21=Data!$E$14,Data!$G$14,IF(O21=Data!$E$15,Data!$G$15,IF(O21=Data!$E$16,Data!$G$16,IF(O21=Data!$E$17,Data!$G$17,IF(O21=Data!$E$18,Data!G$18,0))))))))))))))))))*K21*$AV$3)</f>
        <v>0</v>
      </c>
      <c r="X21" s="23">
        <f>IF(AZ21="No",0,IF(O21="NA",0,IF(O21=Data!$E$2,Data!$H$2,IF(O21=Data!$E$3,Data!$H$3,IF(O21=Data!$E$4,Data!$H$4,IF(O21=Data!$E$5,Data!$H$5,IF(O21=Data!$E$6,Data!$H$6,IF(O21=Data!$E$7,Data!$H$7,IF(O21=Data!$E$8,Data!$H$8,IF(O21=Data!$E$9,Data!$H$9,IF(O21=Data!$E$10,Data!$H$10,IF(O21=Data!$E$11,Data!$H$11,IF(O21=Data!$E$12,Data!$H$12,IF(O21=Data!$E$13,Data!$H$13,IF(O21=Data!$E$14,Data!$H$14,IF(O21=Data!$E$15,Data!$H$15,IF(O21=Data!$E$16,Data!$H$16,IF(O21=Data!$E$17,Data!$H$17,IF(O21=Data!$E$18,Data!H$18,0)))))))))))))))))))*K21*$AV$3</f>
        <v>0</v>
      </c>
      <c r="Y21" s="23">
        <f>IF(R21&lt;=1,0,IF(Q21=Data!$E$12,Data!$F$12,IF(Q21=Data!$E$13,Data!$F$13,IF(Q21=Data!$E$14,Data!$F$14,IF(Q21=Data!$E$15,Data!$F$15,IF(Q21=Data!$E$16,Data!$F$16,IF(Q21=Data!$E$17,Data!$F$17,IF(Q21=Data!$E$18,Data!$F$18,0))))))))*K21*IF(R21&lt;AV21,R21,$AV$3)</f>
        <v>0</v>
      </c>
      <c r="Z21" s="23">
        <f>IF(R21&lt;=1,0,IF(Q21=Data!$E$12,Data!$G$12,IF(Q21=Data!$E$13,Data!$G$13,IF(Q21=Data!$E$14,Data!$G$14,IF(Q21=Data!$E$15,Data!$G$15,IF(Q21=Data!$E$16,Data!$G$16,IF(Q21=Data!$E$17,Data!$G$17,IF(Q21=Data!$E$18,Data!$G$18,0))))))))*K21*IF(R21&lt;AV21,R21,$AV$3)</f>
        <v>0</v>
      </c>
      <c r="AA21" s="23">
        <f>IF(R21&lt;=1,0,IF(Q21=Data!$E$12,Data!$H$12,IF(Q21=Data!$E$13,Data!$H$13,IF(Q21=Data!$E$14,Data!$H$14,IF(Q21=Data!$E$15,Data!$H$15,IF(Q21=Data!$E$16,Data!$H$16,IF(Q21=Data!$E$17,Data!$H$17,IF(Q21=Data!$E$18,Data!$H$18,0))))))))*K21*IF(R21&lt;AV21,R21,$AV$3)</f>
        <v>0</v>
      </c>
      <c r="AB21" s="22">
        <f t="shared" si="6"/>
        <v>0</v>
      </c>
      <c r="AC21" s="50">
        <f t="shared" si="7"/>
        <v>0</v>
      </c>
      <c r="AD21" s="46"/>
      <c r="AE21" s="21">
        <f t="shared" si="8"/>
        <v>0</v>
      </c>
      <c r="AF21" s="22">
        <f t="shared" si="9"/>
        <v>0</v>
      </c>
      <c r="AG21" s="50">
        <f t="shared" si="10"/>
        <v>0</v>
      </c>
      <c r="AH21" s="46"/>
      <c r="AI21" s="21">
        <f>IF(AZ21="No",0,IF(O21="NA",0,IF(Q21=O21,0,IF(O21=Data!$E$2,Data!$J$2,IF(O21=Data!$E$3,Data!$J$3,IF(O21=Data!$E$4,Data!$J$4,IF(O21=Data!$E$5,Data!$J$5,IF(O21=Data!$E$6,Data!$J$6,IF(O21=Data!$E$7,Data!$J$7,IF(O21=Data!$E$8,Data!$J$8,IF(O21=Data!$E$9,Data!$J$9,IF(O21=Data!$E$10,Data!$I$10,IF(O21=Data!$E$11,Data!$J$11,IF(O21=Data!$E$12,Data!$J$12,IF(O21=Data!$E$13,Data!$J$13,IF(O21=Data!$E$14,Data!$J$14,IF(O21=Data!$E$15,Data!$J$15,IF(O21=Data!$E$16,Data!$J$16,IF(O21=Data!$E$17,Data!$J$17,IF(O21=Data!$E$18,Data!J$18,0))))))))))))))))))))*$AV$3</f>
        <v>0</v>
      </c>
      <c r="AJ21" s="23">
        <f>IF(AZ21="No",0,IF(O21="NA",0,IF(O21=Data!$E$2,Data!$K$2,IF(O21=Data!$E$3,Data!$K$3,IF(O21=Data!$E$4,Data!$K$4,IF(O21=Data!$E$5,Data!$K$5,IF(O21=Data!$E$6,Data!$K$6,IF(O21=Data!$E$7,Data!$K$7,IF(O21=Data!$E$8,Data!$K$8,IF(O21=Data!$E$9,Data!$K$9,IF(O21=Data!$E$10,Data!$K$10,IF(O21=Data!$E$11,Data!$K$11,IF(O21=Data!$E$12,Data!$K$12,IF(O21=Data!$E$13,Data!$K$13,IF(O21=Data!$E$14,Data!$K$14,IF(O21=Data!$E$15,Data!$K$15,IF(O21=Data!$E$16,Data!$K$16,IF(O21=Data!$E$17,Data!$K$17,IF(O21=Data!$E$18,Data!K$18,0)))))))))))))))))))*$AV$3</f>
        <v>0</v>
      </c>
      <c r="AK21" s="23">
        <f t="shared" si="11"/>
        <v>0</v>
      </c>
      <c r="AL21" s="22">
        <f t="shared" si="12"/>
        <v>0</v>
      </c>
      <c r="AM21" s="22">
        <f t="shared" si="13"/>
        <v>0</v>
      </c>
      <c r="AN21" s="23"/>
      <c r="AO21" s="120"/>
      <c r="AP21" s="25"/>
      <c r="AQ21" s="25"/>
      <c r="AT21"/>
      <c r="AY21" s="143" t="str">
        <f t="shared" si="14"/>
        <v>No</v>
      </c>
      <c r="AZ21" s="144" t="str">
        <f t="shared" si="15"/>
        <v>No</v>
      </c>
      <c r="BA21" s="150"/>
      <c r="BB21" s="146">
        <f>IF(Q21="NA",0,IF(N21="No",0,IF(O21=Data!$E$2,Data!$L$2,IF(O21=Data!$E$3,Data!$L$3,IF(O21=Data!$E$4,Data!$L$4,IF(O21=Data!$E$5,Data!$L$5,IF(O21=Data!$E$6,Data!$L$6,IF(O21=Data!$E$7,Data!$L$7,IF(O21=Data!$E$8,Data!$L$8,IF(O21=Data!$E$9,Data!$L$9,IF(O21=Data!$E$10,Data!$L$10,IF(O21=Data!$E$11,Data!$L$11,IF(O21=Data!$E$12,Data!$L$12,IF(O21=Data!$E$13,Data!$L$13,IF(O21=Data!$E$14,Data!$L$14,IF(O21=Data!$E$15,Data!$L$15,IF(O21=Data!$E$16,Data!$L$16,IF(O21=Data!$E$17,Data!$L$17,IF(O21=Data!$E$18,Data!L$18,0)))))))))))))))))))</f>
        <v>0</v>
      </c>
      <c r="BC21" s="147">
        <f>IF(Q21="NA",0,IF(AY21="No",0,IF(N21="Yes",0,IF(P21=Data!$E$2,Data!$L$2,IF(P21=Data!$E$3,Data!$L$3,IF(P21=Data!$E$4,Data!$L$4,IF(P21=Data!$E$5,Data!$L$5,IF(P21=Data!$E$6,Data!$L$6,IF(P21=Data!$E$7,Data!$L$7,IF(P21=Data!$E$8,Data!$L$8,IF(P21=Data!$E$9,Data!$L$9,IF(P21=Data!$E$10,Data!$L$10,IF(P21=Data!$E$11,Data!$L$11,IF(P21=Data!$E$12,Data!$L$12*(EXP(-29.6/R21)),IF(P21=Data!$E$13,Data!$L$13,IF(P21=Data!$E$14,Data!$L$14*(EXP(-29.6/R21)),IF(P21=Data!$E$15,Data!$L$15,IF(P21=Data!$E$16,Data!$L$16,IF(P21=Data!$E$17,Data!$L$17,IF(P21=Data!$E$18,Data!L$18,0))))))))))))))))))))</f>
        <v>0</v>
      </c>
      <c r="BD21" s="148"/>
      <c r="BE21" s="146"/>
      <c r="BF21" s="148">
        <f t="shared" si="3"/>
        <v>0</v>
      </c>
      <c r="BG21" s="148">
        <f t="shared" si="4"/>
        <v>1</v>
      </c>
      <c r="BH21" s="148">
        <f t="shared" si="5"/>
        <v>1</v>
      </c>
      <c r="BI21" s="148">
        <f>IF(S21=0,0,IF(AND(Q21=Data!$E$12,S21-$AV$3&gt;0),(((Data!$M$12*(EXP(-29.6/S21)))-(Data!$M$12*(EXP(-29.6/(S21-$AV$3)))))),IF(AND(Q21=Data!$E$12,S21-$AV$3&lt;0.5),(Data!$M$12*(EXP(-29.6/S21))),IF(AND(Q21=Data!$E$12,S21&lt;=1),((Data!$M$12*(EXP(-29.6/S21)))),IF(Q21=Data!$E$13,(Data!$M$13),IF(AND(Q21=Data!$E$14,S21-$AV$3&gt;0),(((Data!$M$14*(EXP(-29.6/S21)))-(Data!$M$14*(EXP(-29.6/(S21-$AV$3)))))),IF(AND(Q21=Data!$E$14,S21-$AV$3&lt;1),(Data!$M$14*(EXP(-29.6/S21))),IF(AND(Q21=Data!$E$14,S21&lt;=1),((Data!$M$14*(EXP(-29.6/S21)))),IF(Q21=Data!$E$15,Data!$M$15,IF(Q21=Data!$E$16,Data!$M$16,IF(Q21=Data!$E$17,Data!$M$17,IF(Q21=Data!$E$18,Data!$M$18,0))))))))))))</f>
        <v>0</v>
      </c>
      <c r="BJ21" s="148">
        <f>IF(Q21=Data!$E$12,BI21*0.32,IF(Q21=Data!$E$13,0,IF(Q21=Data!$E$14,BI21*0.32,IF(Q21=Data!$E$15,0,IF(Q21=Data!$E$16,0,IF(Q21=Data!$E$17,0,IF(Q21=Data!$E$18,0,0)))))))</f>
        <v>0</v>
      </c>
      <c r="BK21" s="148">
        <f>IF(Q21=Data!$E$12,Data!$P$12*$AV$3,IF(Q21=Data!$E$13,Data!$P$13*$AV$3,IF(Q21=Data!$E$14,Data!$P$14*$AV$3,IF(Q21=Data!$E$15,Data!$P$15*$AV$3,IF(Q21=Data!$E$16,Data!$P$16*$AV$3,IF(Q21=Data!$E$17,Data!$P$17*$AV$3,IF(Q21=Data!$E$18,Data!$P$18*$AV$3,0)))))))</f>
        <v>0</v>
      </c>
      <c r="BL21" s="147">
        <f>IF(O21=Data!$E$2,Data!$O$2,IF(O21=Data!$E$3,Data!$O$3,IF(O21=Data!$E$4,Data!$O$4,IF(O21=Data!$E$5,Data!$O$5,IF(O21=Data!$E$6,Data!$O$6,IF(O21=Data!$E$7,Data!$O$7,IF(O21=Data!$E$8,Data!$O$8,IF(O21=Data!$E$9,Data!$O$9,IF(O21=Data!$E$10,Data!$O$10,IF(O21=Data!$E$11,Data!$O$11,IF(O21=Data!$E$12,Data!$O$12,IF(O21=Data!$E$13,Data!$O$13,IF(O21=Data!$E$14,Data!$O$14,IF(O21=Data!$E$15,Data!$O$15,IF(O21=Data!$E$16,Data!$O$16,IF(O21=Data!$E$18,Data!$O$18,IF(O21=Data!$E$18,Data!$O$18,0)))))))))))))))))</f>
        <v>0</v>
      </c>
      <c r="BM21" s="169"/>
      <c r="BN21" s="169"/>
      <c r="BO21" s="169"/>
      <c r="BP21" s="169"/>
    </row>
    <row r="22" spans="9:68" x14ac:dyDescent="0.3">
      <c r="I22" s="24"/>
      <c r="J22" s="36" t="s">
        <v>33</v>
      </c>
      <c r="K22" s="108"/>
      <c r="L22" s="108"/>
      <c r="M22" s="108" t="s">
        <v>3</v>
      </c>
      <c r="N22" s="108" t="s">
        <v>1</v>
      </c>
      <c r="O22" s="109" t="s">
        <v>124</v>
      </c>
      <c r="P22" s="109" t="s">
        <v>124</v>
      </c>
      <c r="Q22" s="110" t="s">
        <v>124</v>
      </c>
      <c r="R22" s="111"/>
      <c r="S22" s="111"/>
      <c r="T22" s="112"/>
      <c r="U22" s="20"/>
      <c r="V22" s="21">
        <f>IF(AZ22="No",0,IF(O22="NA",0,IF(O22=Data!$E$2,Data!$F$2,IF(O22=Data!$E$3,Data!$F$3,IF(O22=Data!$E$4,Data!$F$4,IF(O22=Data!$E$5,Data!$F$5,IF(O22=Data!$E$6,Data!$F$6,IF(O22=Data!$E$7,Data!$F$7,IF(O22=Data!$E$8,Data!$F$8,IF(O22=Data!$E$9,Data!$F$9,IF(O22=Data!$E$10,Data!$F$10,IF(O22=Data!$E$11,Data!$F$11,IF(O22=Data!E31,Data!$F$12,IF(O22=Data!E32,Data!$F$13,IF(O22=Data!E33,Data!$F$14,IF(O22=Data!E34,Data!$F$15,IF(O22=Data!E35,Data!$F$16,IF(O22=Data!E37,Data!F$18,0))))))))))))))))))*K22*$AV$3</f>
        <v>0</v>
      </c>
      <c r="W22" s="23">
        <f>IF(AZ22="No",0,IF(O22="NA",0,IF(O22=Data!$E$2,Data!$G$2,IF(O22=Data!$E$3,Data!$G$3,IF(O22=Data!$E$4,Data!$G$4,IF(O22=Data!$E$5,Data!$G$5,IF(O22=Data!$E$6,Data!$G$6,IF(O22=Data!$E$7,Data!$G$7,IF(O22=Data!$E$8,Data!$G$8,IF(O22=Data!$E$9,Data!$G$9,IF(O22=Data!$E$10,Data!$G$10,IF(O22=Data!$E$11,Data!$G$11,IF(O22=Data!$E$12,Data!$G$12,IF(O22=Data!$E$13,Data!$G$13,IF(O22=Data!$E$14,Data!$G$14,IF(O22=Data!$E$15,Data!$G$15,IF(O22=Data!$E$16,Data!$G$16,IF(O22=Data!$E$17,Data!$G$17,IF(O22=Data!$E$18,Data!G$18,0))))))))))))))))))*K22*$AV$3)</f>
        <v>0</v>
      </c>
      <c r="X22" s="23">
        <f>IF(AZ22="No",0,IF(O22="NA",0,IF(O22=Data!$E$2,Data!$H$2,IF(O22=Data!$E$3,Data!$H$3,IF(O22=Data!$E$4,Data!$H$4,IF(O22=Data!$E$5,Data!$H$5,IF(O22=Data!$E$6,Data!$H$6,IF(O22=Data!$E$7,Data!$H$7,IF(O22=Data!$E$8,Data!$H$8,IF(O22=Data!$E$9,Data!$H$9,IF(O22=Data!$E$10,Data!$H$10,IF(O22=Data!$E$11,Data!$H$11,IF(O22=Data!$E$12,Data!$H$12,IF(O22=Data!$E$13,Data!$H$13,IF(O22=Data!$E$14,Data!$H$14,IF(O22=Data!$E$15,Data!$H$15,IF(O22=Data!$E$16,Data!$H$16,IF(O22=Data!$E$17,Data!$H$17,IF(O22=Data!$E$18,Data!H$18,0)))))))))))))))))))*K22*$AV$3</f>
        <v>0</v>
      </c>
      <c r="Y22" s="23">
        <f>IF(R22&lt;=1,0,IF(Q22=Data!$E$12,Data!$F$12,IF(Q22=Data!$E$13,Data!$F$13,IF(Q22=Data!$E$14,Data!$F$14,IF(Q22=Data!$E$15,Data!$F$15,IF(Q22=Data!$E$16,Data!$F$16,IF(Q22=Data!$E$17,Data!$F$17,IF(Q22=Data!$E$18,Data!$F$18,0))))))))*K22*IF(R22&lt;AV22,R22,$AV$3)</f>
        <v>0</v>
      </c>
      <c r="Z22" s="23">
        <f>IF(R22&lt;=1,0,IF(Q22=Data!$E$12,Data!$G$12,IF(Q22=Data!$E$13,Data!$G$13,IF(Q22=Data!$E$14,Data!$G$14,IF(Q22=Data!$E$15,Data!$G$15,IF(Q22=Data!$E$16,Data!$G$16,IF(Q22=Data!$E$17,Data!$G$17,IF(Q22=Data!$E$18,Data!$G$18,0))))))))*K22*IF(R22&lt;AV22,R22,$AV$3)</f>
        <v>0</v>
      </c>
      <c r="AA22" s="23">
        <f>IF(R22&lt;=1,0,IF(Q22=Data!$E$12,Data!$H$12,IF(Q22=Data!$E$13,Data!$H$13,IF(Q22=Data!$E$14,Data!$H$14,IF(Q22=Data!$E$15,Data!$H$15,IF(Q22=Data!$E$16,Data!$H$16,IF(Q22=Data!$E$17,Data!$H$17,IF(Q22=Data!$E$18,Data!$H$18,0))))))))*K22*IF(R22&lt;AV22,R22,$AV$3)</f>
        <v>0</v>
      </c>
      <c r="AB22" s="22">
        <f t="shared" si="6"/>
        <v>0</v>
      </c>
      <c r="AC22" s="50">
        <f t="shared" si="7"/>
        <v>0</v>
      </c>
      <c r="AD22" s="46"/>
      <c r="AE22" s="21">
        <f t="shared" si="8"/>
        <v>0</v>
      </c>
      <c r="AF22" s="22">
        <f t="shared" si="9"/>
        <v>0</v>
      </c>
      <c r="AG22" s="50">
        <f t="shared" si="10"/>
        <v>0</v>
      </c>
      <c r="AH22" s="46"/>
      <c r="AI22" s="21">
        <f>IF(AZ22="No",0,IF(O22="NA",0,IF(Q22=O22,0,IF(O22=Data!$E$2,Data!$J$2,IF(O22=Data!$E$3,Data!$J$3,IF(O22=Data!$E$4,Data!$J$4,IF(O22=Data!$E$5,Data!$J$5,IF(O22=Data!$E$6,Data!$J$6,IF(O22=Data!$E$7,Data!$J$7,IF(O22=Data!$E$8,Data!$J$8,IF(O22=Data!$E$9,Data!$J$9,IF(O22=Data!$E$10,Data!$I$10,IF(O22=Data!$E$11,Data!$J$11,IF(O22=Data!$E$12,Data!$J$12,IF(O22=Data!$E$13,Data!$J$13,IF(O22=Data!$E$14,Data!$J$14,IF(O22=Data!$E$15,Data!$J$15,IF(O22=Data!$E$16,Data!$J$16,IF(O22=Data!$E$17,Data!$J$17,IF(O22=Data!$E$18,Data!J$18,0))))))))))))))))))))*$AV$3</f>
        <v>0</v>
      </c>
      <c r="AJ22" s="23">
        <f>IF(AZ22="No",0,IF(O22="NA",0,IF(O22=Data!$E$2,Data!$K$2,IF(O22=Data!$E$3,Data!$K$3,IF(O22=Data!$E$4,Data!$K$4,IF(O22=Data!$E$5,Data!$K$5,IF(O22=Data!$E$6,Data!$K$6,IF(O22=Data!$E$7,Data!$K$7,IF(O22=Data!$E$8,Data!$K$8,IF(O22=Data!$E$9,Data!$K$9,IF(O22=Data!$E$10,Data!$K$10,IF(O22=Data!$E$11,Data!$K$11,IF(O22=Data!$E$12,Data!$K$12,IF(O22=Data!$E$13,Data!$K$13,IF(O22=Data!$E$14,Data!$K$14,IF(O22=Data!$E$15,Data!$K$15,IF(O22=Data!$E$16,Data!$K$16,IF(O22=Data!$E$17,Data!$K$17,IF(O22=Data!$E$18,Data!K$18,0)))))))))))))))))))*$AV$3</f>
        <v>0</v>
      </c>
      <c r="AK22" s="23">
        <f t="shared" si="11"/>
        <v>0</v>
      </c>
      <c r="AL22" s="22">
        <f t="shared" si="12"/>
        <v>0</v>
      </c>
      <c r="AM22" s="22">
        <f t="shared" si="13"/>
        <v>0</v>
      </c>
      <c r="AN22" s="23"/>
      <c r="AO22" s="120"/>
      <c r="AP22" s="25"/>
      <c r="AQ22" s="25"/>
      <c r="AT22"/>
      <c r="AY22" s="143" t="str">
        <f t="shared" si="14"/>
        <v>No</v>
      </c>
      <c r="AZ22" s="144" t="str">
        <f t="shared" si="15"/>
        <v>No</v>
      </c>
      <c r="BA22" s="150"/>
      <c r="BB22" s="146">
        <f>IF(Q22="NA",0,IF(N22="No",0,IF(O22=Data!$E$2,Data!$L$2,IF(O22=Data!$E$3,Data!$L$3,IF(O22=Data!$E$4,Data!$L$4,IF(O22=Data!$E$5,Data!$L$5,IF(O22=Data!$E$6,Data!$L$6,IF(O22=Data!$E$7,Data!$L$7,IF(O22=Data!$E$8,Data!$L$8,IF(O22=Data!$E$9,Data!$L$9,IF(O22=Data!$E$10,Data!$L$10,IF(O22=Data!$E$11,Data!$L$11,IF(O22=Data!$E$12,Data!$L$12,IF(O22=Data!$E$13,Data!$L$13,IF(O22=Data!$E$14,Data!$L$14,IF(O22=Data!$E$15,Data!$L$15,IF(O22=Data!$E$16,Data!$L$16,IF(O22=Data!$E$17,Data!$L$17,IF(O22=Data!$E$18,Data!L$18,0)))))))))))))))))))</f>
        <v>0</v>
      </c>
      <c r="BC22" s="147">
        <f>IF(Q22="NA",0,IF(AY22="No",0,IF(N22="Yes",0,IF(P22=Data!$E$2,Data!$L$2,IF(P22=Data!$E$3,Data!$L$3,IF(P22=Data!$E$4,Data!$L$4,IF(P22=Data!$E$5,Data!$L$5,IF(P22=Data!$E$6,Data!$L$6,IF(P22=Data!$E$7,Data!$L$7,IF(P22=Data!$E$8,Data!$L$8,IF(P22=Data!$E$9,Data!$L$9,IF(P22=Data!$E$10,Data!$L$10,IF(P22=Data!$E$11,Data!$L$11,IF(P22=Data!$E$12,Data!$L$12*(EXP(-29.6/R22)),IF(P22=Data!$E$13,Data!$L$13,IF(P22=Data!$E$14,Data!$L$14*(EXP(-29.6/R22)),IF(P22=Data!$E$15,Data!$L$15,IF(P22=Data!$E$16,Data!$L$16,IF(P22=Data!$E$17,Data!$L$17,IF(P22=Data!$E$18,Data!L$18,0))))))))))))))))))))</f>
        <v>0</v>
      </c>
      <c r="BD22" s="148"/>
      <c r="BE22" s="146"/>
      <c r="BF22" s="148">
        <f t="shared" si="3"/>
        <v>0</v>
      </c>
      <c r="BG22" s="148">
        <f t="shared" si="4"/>
        <v>1</v>
      </c>
      <c r="BH22" s="148">
        <f t="shared" si="5"/>
        <v>1</v>
      </c>
      <c r="BI22" s="148">
        <f>IF(S22=0,0,IF(AND(Q22=Data!$E$12,S22-$AV$3&gt;0),(((Data!$M$12*(EXP(-29.6/S22)))-(Data!$M$12*(EXP(-29.6/(S22-$AV$3)))))),IF(AND(Q22=Data!$E$12,S22-$AV$3&lt;0.5),(Data!$M$12*(EXP(-29.6/S22))),IF(AND(Q22=Data!$E$12,S22&lt;=1),((Data!$M$12*(EXP(-29.6/S22)))),IF(Q22=Data!$E$13,(Data!$M$13),IF(AND(Q22=Data!$E$14,S22-$AV$3&gt;0),(((Data!$M$14*(EXP(-29.6/S22)))-(Data!$M$14*(EXP(-29.6/(S22-$AV$3)))))),IF(AND(Q22=Data!$E$14,S22-$AV$3&lt;1),(Data!$M$14*(EXP(-29.6/S22))),IF(AND(Q22=Data!$E$14,S22&lt;=1),((Data!$M$14*(EXP(-29.6/S22)))),IF(Q22=Data!$E$15,Data!$M$15,IF(Q22=Data!$E$16,Data!$M$16,IF(Q22=Data!$E$17,Data!$M$17,IF(Q22=Data!$E$18,Data!$M$18,0))))))))))))</f>
        <v>0</v>
      </c>
      <c r="BJ22" s="148">
        <f>IF(Q22=Data!$E$12,BI22*0.32,IF(Q22=Data!$E$13,0,IF(Q22=Data!$E$14,BI22*0.32,IF(Q22=Data!$E$15,0,IF(Q22=Data!$E$16,0,IF(Q22=Data!$E$17,0,IF(Q22=Data!$E$18,0,0)))))))</f>
        <v>0</v>
      </c>
      <c r="BK22" s="148">
        <f>IF(Q22=Data!$E$12,Data!$P$12*$AV$3,IF(Q22=Data!$E$13,Data!$P$13*$AV$3,IF(Q22=Data!$E$14,Data!$P$14*$AV$3,IF(Q22=Data!$E$15,Data!$P$15*$AV$3,IF(Q22=Data!$E$16,Data!$P$16*$AV$3,IF(Q22=Data!$E$17,Data!$P$17*$AV$3,IF(Q22=Data!$E$18,Data!$P$18*$AV$3,0)))))))</f>
        <v>0</v>
      </c>
      <c r="BL22" s="147">
        <f>IF(O22=Data!$E$2,Data!$O$2,IF(O22=Data!$E$3,Data!$O$3,IF(O22=Data!$E$4,Data!$O$4,IF(O22=Data!$E$5,Data!$O$5,IF(O22=Data!$E$6,Data!$O$6,IF(O22=Data!$E$7,Data!$O$7,IF(O22=Data!$E$8,Data!$O$8,IF(O22=Data!$E$9,Data!$O$9,IF(O22=Data!$E$10,Data!$O$10,IF(O22=Data!$E$11,Data!$O$11,IF(O22=Data!$E$12,Data!$O$12,IF(O22=Data!$E$13,Data!$O$13,IF(O22=Data!$E$14,Data!$O$14,IF(O22=Data!$E$15,Data!$O$15,IF(O22=Data!$E$16,Data!$O$16,IF(O22=Data!$E$18,Data!$O$18,IF(O22=Data!$E$18,Data!$O$18,0)))))))))))))))))</f>
        <v>0</v>
      </c>
      <c r="BM22" s="169"/>
      <c r="BN22" s="169"/>
      <c r="BO22" s="169"/>
      <c r="BP22" s="169"/>
    </row>
    <row r="23" spans="9:68" x14ac:dyDescent="0.3">
      <c r="I23" s="24"/>
      <c r="J23" s="36" t="s">
        <v>34</v>
      </c>
      <c r="K23" s="108"/>
      <c r="L23" s="108"/>
      <c r="M23" s="108" t="s">
        <v>3</v>
      </c>
      <c r="N23" s="108" t="s">
        <v>1</v>
      </c>
      <c r="O23" s="109" t="s">
        <v>124</v>
      </c>
      <c r="P23" s="109" t="s">
        <v>124</v>
      </c>
      <c r="Q23" s="110" t="s">
        <v>124</v>
      </c>
      <c r="R23" s="111"/>
      <c r="S23" s="111"/>
      <c r="T23" s="112"/>
      <c r="U23" s="20"/>
      <c r="V23" s="21">
        <f>IF(AZ23="No",0,IF(O23="NA",0,IF(O23=Data!$E$2,Data!$F$2,IF(O23=Data!$E$3,Data!$F$3,IF(O23=Data!$E$4,Data!$F$4,IF(O23=Data!$E$5,Data!$F$5,IF(O23=Data!$E$6,Data!$F$6,IF(O23=Data!$E$7,Data!$F$7,IF(O23=Data!$E$8,Data!$F$8,IF(O23=Data!$E$9,Data!$F$9,IF(O23=Data!$E$10,Data!$F$10,IF(O23=Data!$E$11,Data!$F$11,IF(O23=Data!E32,Data!$F$12,IF(O23=Data!E33,Data!$F$13,IF(O23=Data!E34,Data!$F$14,IF(O23=Data!E35,Data!$F$15,IF(O23=Data!E36,Data!$F$16,IF(O23=Data!E38,Data!F$18,0))))))))))))))))))*K23*$AV$3</f>
        <v>0</v>
      </c>
      <c r="W23" s="23">
        <f>IF(AZ23="No",0,IF(O23="NA",0,IF(O23=Data!$E$2,Data!$G$2,IF(O23=Data!$E$3,Data!$G$3,IF(O23=Data!$E$4,Data!$G$4,IF(O23=Data!$E$5,Data!$G$5,IF(O23=Data!$E$6,Data!$G$6,IF(O23=Data!$E$7,Data!$G$7,IF(O23=Data!$E$8,Data!$G$8,IF(O23=Data!$E$9,Data!$G$9,IF(O23=Data!$E$10,Data!$G$10,IF(O23=Data!$E$11,Data!$G$11,IF(O23=Data!$E$12,Data!$G$12,IF(O23=Data!$E$13,Data!$G$13,IF(O23=Data!$E$14,Data!$G$14,IF(O23=Data!$E$15,Data!$G$15,IF(O23=Data!$E$16,Data!$G$16,IF(O23=Data!$E$17,Data!$G$17,IF(O23=Data!$E$18,Data!G$18,0))))))))))))))))))*K23*$AV$3)</f>
        <v>0</v>
      </c>
      <c r="X23" s="23">
        <f>IF(AZ23="No",0,IF(O23="NA",0,IF(O23=Data!$E$2,Data!$H$2,IF(O23=Data!$E$3,Data!$H$3,IF(O23=Data!$E$4,Data!$H$4,IF(O23=Data!$E$5,Data!$H$5,IF(O23=Data!$E$6,Data!$H$6,IF(O23=Data!$E$7,Data!$H$7,IF(O23=Data!$E$8,Data!$H$8,IF(O23=Data!$E$9,Data!$H$9,IF(O23=Data!$E$10,Data!$H$10,IF(O23=Data!$E$11,Data!$H$11,IF(O23=Data!$E$12,Data!$H$12,IF(O23=Data!$E$13,Data!$H$13,IF(O23=Data!$E$14,Data!$H$14,IF(O23=Data!$E$15,Data!$H$15,IF(O23=Data!$E$16,Data!$H$16,IF(O23=Data!$E$17,Data!$H$17,IF(O23=Data!$E$18,Data!H$18,0)))))))))))))))))))*K23*$AV$3</f>
        <v>0</v>
      </c>
      <c r="Y23" s="23">
        <f>IF(R23&lt;=1,0,IF(Q23=Data!$E$12,Data!$F$12,IF(Q23=Data!$E$13,Data!$F$13,IF(Q23=Data!$E$14,Data!$F$14,IF(Q23=Data!$E$15,Data!$F$15,IF(Q23=Data!$E$16,Data!$F$16,IF(Q23=Data!$E$17,Data!$F$17,IF(Q23=Data!$E$18,Data!$F$18,0))))))))*K23*IF(R23&lt;AV23,R23,$AV$3)</f>
        <v>0</v>
      </c>
      <c r="Z23" s="23">
        <f>IF(R23&lt;=1,0,IF(Q23=Data!$E$12,Data!$G$12,IF(Q23=Data!$E$13,Data!$G$13,IF(Q23=Data!$E$14,Data!$G$14,IF(Q23=Data!$E$15,Data!$G$15,IF(Q23=Data!$E$16,Data!$G$16,IF(Q23=Data!$E$17,Data!$G$17,IF(Q23=Data!$E$18,Data!$G$18,0))))))))*K23*IF(R23&lt;AV23,R23,$AV$3)</f>
        <v>0</v>
      </c>
      <c r="AA23" s="23">
        <f>IF(R23&lt;=1,0,IF(Q23=Data!$E$12,Data!$H$12,IF(Q23=Data!$E$13,Data!$H$13,IF(Q23=Data!$E$14,Data!$H$14,IF(Q23=Data!$E$15,Data!$H$15,IF(Q23=Data!$E$16,Data!$H$16,IF(Q23=Data!$E$17,Data!$H$17,IF(Q23=Data!$E$18,Data!$H$18,0))))))))*K23*IF(R23&lt;AV23,R23,$AV$3)</f>
        <v>0</v>
      </c>
      <c r="AB23" s="22">
        <f t="shared" si="6"/>
        <v>0</v>
      </c>
      <c r="AC23" s="50">
        <f t="shared" si="7"/>
        <v>0</v>
      </c>
      <c r="AD23" s="46"/>
      <c r="AE23" s="21">
        <f t="shared" si="8"/>
        <v>0</v>
      </c>
      <c r="AF23" s="22">
        <f t="shared" si="9"/>
        <v>0</v>
      </c>
      <c r="AG23" s="50">
        <f t="shared" si="10"/>
        <v>0</v>
      </c>
      <c r="AH23" s="46"/>
      <c r="AI23" s="21">
        <f>IF(AZ23="No",0,IF(O23="NA",0,IF(Q23=O23,0,IF(O23=Data!$E$2,Data!$J$2,IF(O23=Data!$E$3,Data!$J$3,IF(O23=Data!$E$4,Data!$J$4,IF(O23=Data!$E$5,Data!$J$5,IF(O23=Data!$E$6,Data!$J$6,IF(O23=Data!$E$7,Data!$J$7,IF(O23=Data!$E$8,Data!$J$8,IF(O23=Data!$E$9,Data!$J$9,IF(O23=Data!$E$10,Data!$I$10,IF(O23=Data!$E$11,Data!$J$11,IF(O23=Data!$E$12,Data!$J$12,IF(O23=Data!$E$13,Data!$J$13,IF(O23=Data!$E$14,Data!$J$14,IF(O23=Data!$E$15,Data!$J$15,IF(O23=Data!$E$16,Data!$J$16,IF(O23=Data!$E$17,Data!$J$17,IF(O23=Data!$E$18,Data!J$18,0))))))))))))))))))))*$AV$3</f>
        <v>0</v>
      </c>
      <c r="AJ23" s="23">
        <f>IF(AZ23="No",0,IF(O23="NA",0,IF(O23=Data!$E$2,Data!$K$2,IF(O23=Data!$E$3,Data!$K$3,IF(O23=Data!$E$4,Data!$K$4,IF(O23=Data!$E$5,Data!$K$5,IF(O23=Data!$E$6,Data!$K$6,IF(O23=Data!$E$7,Data!$K$7,IF(O23=Data!$E$8,Data!$K$8,IF(O23=Data!$E$9,Data!$K$9,IF(O23=Data!$E$10,Data!$K$10,IF(O23=Data!$E$11,Data!$K$11,IF(O23=Data!$E$12,Data!$K$12,IF(O23=Data!$E$13,Data!$K$13,IF(O23=Data!$E$14,Data!$K$14,IF(O23=Data!$E$15,Data!$K$15,IF(O23=Data!$E$16,Data!$K$16,IF(O23=Data!$E$17,Data!$K$17,IF(O23=Data!$E$18,Data!K$18,0)))))))))))))))))))*$AV$3</f>
        <v>0</v>
      </c>
      <c r="AK23" s="23">
        <f t="shared" si="11"/>
        <v>0</v>
      </c>
      <c r="AL23" s="22">
        <f t="shared" si="12"/>
        <v>0</v>
      </c>
      <c r="AM23" s="22">
        <f t="shared" si="13"/>
        <v>0</v>
      </c>
      <c r="AN23" s="23"/>
      <c r="AO23" s="120"/>
      <c r="AP23" s="25"/>
      <c r="AQ23" s="25"/>
      <c r="AT23"/>
      <c r="AY23" s="143" t="str">
        <f t="shared" si="14"/>
        <v>No</v>
      </c>
      <c r="AZ23" s="144" t="str">
        <f t="shared" si="15"/>
        <v>No</v>
      </c>
      <c r="BA23" s="150"/>
      <c r="BB23" s="146">
        <f>IF(Q23="NA",0,IF(N23="No",0,IF(O23=Data!$E$2,Data!$L$2,IF(O23=Data!$E$3,Data!$L$3,IF(O23=Data!$E$4,Data!$L$4,IF(O23=Data!$E$5,Data!$L$5,IF(O23=Data!$E$6,Data!$L$6,IF(O23=Data!$E$7,Data!$L$7,IF(O23=Data!$E$8,Data!$L$8,IF(O23=Data!$E$9,Data!$L$9,IF(O23=Data!$E$10,Data!$L$10,IF(O23=Data!$E$11,Data!$L$11,IF(O23=Data!$E$12,Data!$L$12,IF(O23=Data!$E$13,Data!$L$13,IF(O23=Data!$E$14,Data!$L$14,IF(O23=Data!$E$15,Data!$L$15,IF(O23=Data!$E$16,Data!$L$16,IF(O23=Data!$E$17,Data!$L$17,IF(O23=Data!$E$18,Data!L$18,0)))))))))))))))))))</f>
        <v>0</v>
      </c>
      <c r="BC23" s="147">
        <f>IF(Q23="NA",0,IF(AY23="No",0,IF(N23="Yes",0,IF(P23=Data!$E$2,Data!$L$2,IF(P23=Data!$E$3,Data!$L$3,IF(P23=Data!$E$4,Data!$L$4,IF(P23=Data!$E$5,Data!$L$5,IF(P23=Data!$E$6,Data!$L$6,IF(P23=Data!$E$7,Data!$L$7,IF(P23=Data!$E$8,Data!$L$8,IF(P23=Data!$E$9,Data!$L$9,IF(P23=Data!$E$10,Data!$L$10,IF(P23=Data!$E$11,Data!$L$11,IF(P23=Data!$E$12,Data!$L$12*(EXP(-29.6/R23)),IF(P23=Data!$E$13,Data!$L$13,IF(P23=Data!$E$14,Data!$L$14*(EXP(-29.6/R23)),IF(P23=Data!$E$15,Data!$L$15,IF(P23=Data!$E$16,Data!$L$16,IF(P23=Data!$E$17,Data!$L$17,IF(P23=Data!$E$18,Data!L$18,0))))))))))))))))))))</f>
        <v>0</v>
      </c>
      <c r="BD23" s="148"/>
      <c r="BE23" s="146"/>
      <c r="BF23" s="148">
        <f t="shared" si="3"/>
        <v>0</v>
      </c>
      <c r="BG23" s="148">
        <f t="shared" si="4"/>
        <v>1</v>
      </c>
      <c r="BH23" s="148">
        <f t="shared" si="5"/>
        <v>1</v>
      </c>
      <c r="BI23" s="148">
        <f>IF(S23=0,0,IF(AND(Q23=Data!$E$12,S23-$AV$3&gt;0),(((Data!$M$12*(EXP(-29.6/S23)))-(Data!$M$12*(EXP(-29.6/(S23-$AV$3)))))),IF(AND(Q23=Data!$E$12,S23-$AV$3&lt;0.5),(Data!$M$12*(EXP(-29.6/S23))),IF(AND(Q23=Data!$E$12,S23&lt;=1),((Data!$M$12*(EXP(-29.6/S23)))),IF(Q23=Data!$E$13,(Data!$M$13),IF(AND(Q23=Data!$E$14,S23-$AV$3&gt;0),(((Data!$M$14*(EXP(-29.6/S23)))-(Data!$M$14*(EXP(-29.6/(S23-$AV$3)))))),IF(AND(Q23=Data!$E$14,S23-$AV$3&lt;1),(Data!$M$14*(EXP(-29.6/S23))),IF(AND(Q23=Data!$E$14,S23&lt;=1),((Data!$M$14*(EXP(-29.6/S23)))),IF(Q23=Data!$E$15,Data!$M$15,IF(Q23=Data!$E$16,Data!$M$16,IF(Q23=Data!$E$17,Data!$M$17,IF(Q23=Data!$E$18,Data!$M$18,0))))))))))))</f>
        <v>0</v>
      </c>
      <c r="BJ23" s="148">
        <f>IF(Q23=Data!$E$12,BI23*0.32,IF(Q23=Data!$E$13,0,IF(Q23=Data!$E$14,BI23*0.32,IF(Q23=Data!$E$15,0,IF(Q23=Data!$E$16,0,IF(Q23=Data!$E$17,0,IF(Q23=Data!$E$18,0,0)))))))</f>
        <v>0</v>
      </c>
      <c r="BK23" s="148">
        <f>IF(Q23=Data!$E$12,Data!$P$12*$AV$3,IF(Q23=Data!$E$13,Data!$P$13*$AV$3,IF(Q23=Data!$E$14,Data!$P$14*$AV$3,IF(Q23=Data!$E$15,Data!$P$15*$AV$3,IF(Q23=Data!$E$16,Data!$P$16*$AV$3,IF(Q23=Data!$E$17,Data!$P$17*$AV$3,IF(Q23=Data!$E$18,Data!$P$18*$AV$3,0)))))))</f>
        <v>0</v>
      </c>
      <c r="BL23" s="147">
        <f>IF(O23=Data!$E$2,Data!$O$2,IF(O23=Data!$E$3,Data!$O$3,IF(O23=Data!$E$4,Data!$O$4,IF(O23=Data!$E$5,Data!$O$5,IF(O23=Data!$E$6,Data!$O$6,IF(O23=Data!$E$7,Data!$O$7,IF(O23=Data!$E$8,Data!$O$8,IF(O23=Data!$E$9,Data!$O$9,IF(O23=Data!$E$10,Data!$O$10,IF(O23=Data!$E$11,Data!$O$11,IF(O23=Data!$E$12,Data!$O$12,IF(O23=Data!$E$13,Data!$O$13,IF(O23=Data!$E$14,Data!$O$14,IF(O23=Data!$E$15,Data!$O$15,IF(O23=Data!$E$16,Data!$O$16,IF(O23=Data!$E$18,Data!$O$18,IF(O23=Data!$E$18,Data!$O$18,0)))))))))))))))))</f>
        <v>0</v>
      </c>
      <c r="BM23" s="169"/>
      <c r="BN23" s="169"/>
      <c r="BO23" s="169"/>
      <c r="BP23" s="169"/>
    </row>
    <row r="24" spans="9:68" x14ac:dyDescent="0.3">
      <c r="I24" s="24"/>
      <c r="J24" s="36" t="s">
        <v>35</v>
      </c>
      <c r="K24" s="108"/>
      <c r="L24" s="108"/>
      <c r="M24" s="108" t="s">
        <v>3</v>
      </c>
      <c r="N24" s="108" t="s">
        <v>1</v>
      </c>
      <c r="O24" s="109" t="s">
        <v>124</v>
      </c>
      <c r="P24" s="109" t="s">
        <v>124</v>
      </c>
      <c r="Q24" s="110" t="s">
        <v>124</v>
      </c>
      <c r="R24" s="111"/>
      <c r="S24" s="111"/>
      <c r="T24" s="112"/>
      <c r="U24" s="20"/>
      <c r="V24" s="21">
        <f>IF(AZ24="No",0,IF(O24="NA",0,IF(O24=Data!$E$2,Data!$F$2,IF(O24=Data!$E$3,Data!$F$3,IF(O24=Data!$E$4,Data!$F$4,IF(O24=Data!$E$5,Data!$F$5,IF(O24=Data!$E$6,Data!$F$6,IF(O24=Data!$E$7,Data!$F$7,IF(O24=Data!$E$8,Data!$F$8,IF(O24=Data!$E$9,Data!$F$9,IF(O24=Data!$E$10,Data!$F$10,IF(O24=Data!$E$11,Data!$F$11,IF(O24=Data!E33,Data!$F$12,IF(O24=Data!E34,Data!$F$13,IF(O24=Data!E35,Data!$F$14,IF(O24=Data!E36,Data!$F$15,IF(O24=Data!E37,Data!$F$16,IF(O24=Data!E39,Data!F$18,0))))))))))))))))))*K24*$AV$3</f>
        <v>0</v>
      </c>
      <c r="W24" s="23">
        <f>IF(AZ24="No",0,IF(O24="NA",0,IF(O24=Data!$E$2,Data!$G$2,IF(O24=Data!$E$3,Data!$G$3,IF(O24=Data!$E$4,Data!$G$4,IF(O24=Data!$E$5,Data!$G$5,IF(O24=Data!$E$6,Data!$G$6,IF(O24=Data!$E$7,Data!$G$7,IF(O24=Data!$E$8,Data!$G$8,IF(O24=Data!$E$9,Data!$G$9,IF(O24=Data!$E$10,Data!$G$10,IF(O24=Data!$E$11,Data!$G$11,IF(O24=Data!$E$12,Data!$G$12,IF(O24=Data!$E$13,Data!$G$13,IF(O24=Data!$E$14,Data!$G$14,IF(O24=Data!$E$15,Data!$G$15,IF(O24=Data!$E$16,Data!$G$16,IF(O24=Data!$E$17,Data!$G$17,IF(O24=Data!$E$18,Data!G$18,0))))))))))))))))))*K24*$AV$3)</f>
        <v>0</v>
      </c>
      <c r="X24" s="23">
        <f>IF(AZ24="No",0,IF(O24="NA",0,IF(O24=Data!$E$2,Data!$H$2,IF(O24=Data!$E$3,Data!$H$3,IF(O24=Data!$E$4,Data!$H$4,IF(O24=Data!$E$5,Data!$H$5,IF(O24=Data!$E$6,Data!$H$6,IF(O24=Data!$E$7,Data!$H$7,IF(O24=Data!$E$8,Data!$H$8,IF(O24=Data!$E$9,Data!$H$9,IF(O24=Data!$E$10,Data!$H$10,IF(O24=Data!$E$11,Data!$H$11,IF(O24=Data!$E$12,Data!$H$12,IF(O24=Data!$E$13,Data!$H$13,IF(O24=Data!$E$14,Data!$H$14,IF(O24=Data!$E$15,Data!$H$15,IF(O24=Data!$E$16,Data!$H$16,IF(O24=Data!$E$17,Data!$H$17,IF(O24=Data!$E$18,Data!H$18,0)))))))))))))))))))*K24*$AV$3</f>
        <v>0</v>
      </c>
      <c r="Y24" s="23">
        <f>IF(R24&lt;=1,0,IF(Q24=Data!$E$12,Data!$F$12,IF(Q24=Data!$E$13,Data!$F$13,IF(Q24=Data!$E$14,Data!$F$14,IF(Q24=Data!$E$15,Data!$F$15,IF(Q24=Data!$E$16,Data!$F$16,IF(Q24=Data!$E$17,Data!$F$17,IF(Q24=Data!$E$18,Data!$F$18,0))))))))*K24*IF(R24&lt;AV24,R24,$AV$3)</f>
        <v>0</v>
      </c>
      <c r="Z24" s="23">
        <f>IF(R24&lt;=1,0,IF(Q24=Data!$E$12,Data!$G$12,IF(Q24=Data!$E$13,Data!$G$13,IF(Q24=Data!$E$14,Data!$G$14,IF(Q24=Data!$E$15,Data!$G$15,IF(Q24=Data!$E$16,Data!$G$16,IF(Q24=Data!$E$17,Data!$G$17,IF(Q24=Data!$E$18,Data!$G$18,0))))))))*K24*IF(R24&lt;AV24,R24,$AV$3)</f>
        <v>0</v>
      </c>
      <c r="AA24" s="23">
        <f>IF(R24&lt;=1,0,IF(Q24=Data!$E$12,Data!$H$12,IF(Q24=Data!$E$13,Data!$H$13,IF(Q24=Data!$E$14,Data!$H$14,IF(Q24=Data!$E$15,Data!$H$15,IF(Q24=Data!$E$16,Data!$H$16,IF(Q24=Data!$E$17,Data!$H$17,IF(Q24=Data!$E$18,Data!$H$18,0))))))))*K24*IF(R24&lt;AV24,R24,$AV$3)</f>
        <v>0</v>
      </c>
      <c r="AB24" s="22">
        <f t="shared" si="6"/>
        <v>0</v>
      </c>
      <c r="AC24" s="50">
        <f t="shared" si="7"/>
        <v>0</v>
      </c>
      <c r="AD24" s="46"/>
      <c r="AE24" s="21">
        <f t="shared" si="8"/>
        <v>0</v>
      </c>
      <c r="AF24" s="22">
        <f t="shared" si="9"/>
        <v>0</v>
      </c>
      <c r="AG24" s="50">
        <f t="shared" si="10"/>
        <v>0</v>
      </c>
      <c r="AH24" s="46"/>
      <c r="AI24" s="21">
        <f>IF(AZ24="No",0,IF(O24="NA",0,IF(Q24=O24,0,IF(O24=Data!$E$2,Data!$J$2,IF(O24=Data!$E$3,Data!$J$3,IF(O24=Data!$E$4,Data!$J$4,IF(O24=Data!$E$5,Data!$J$5,IF(O24=Data!$E$6,Data!$J$6,IF(O24=Data!$E$7,Data!$J$7,IF(O24=Data!$E$8,Data!$J$8,IF(O24=Data!$E$9,Data!$J$9,IF(O24=Data!$E$10,Data!$I$10,IF(O24=Data!$E$11,Data!$J$11,IF(O24=Data!$E$12,Data!$J$12,IF(O24=Data!$E$13,Data!$J$13,IF(O24=Data!$E$14,Data!$J$14,IF(O24=Data!$E$15,Data!$J$15,IF(O24=Data!$E$16,Data!$J$16,IF(O24=Data!$E$17,Data!$J$17,IF(O24=Data!$E$18,Data!J$18,0))))))))))))))))))))*$AV$3</f>
        <v>0</v>
      </c>
      <c r="AJ24" s="23">
        <f>IF(AZ24="No",0,IF(O24="NA",0,IF(O24=Data!$E$2,Data!$K$2,IF(O24=Data!$E$3,Data!$K$3,IF(O24=Data!$E$4,Data!$K$4,IF(O24=Data!$E$5,Data!$K$5,IF(O24=Data!$E$6,Data!$K$6,IF(O24=Data!$E$7,Data!$K$7,IF(O24=Data!$E$8,Data!$K$8,IF(O24=Data!$E$9,Data!$K$9,IF(O24=Data!$E$10,Data!$K$10,IF(O24=Data!$E$11,Data!$K$11,IF(O24=Data!$E$12,Data!$K$12,IF(O24=Data!$E$13,Data!$K$13,IF(O24=Data!$E$14,Data!$K$14,IF(O24=Data!$E$15,Data!$K$15,IF(O24=Data!$E$16,Data!$K$16,IF(O24=Data!$E$17,Data!$K$17,IF(O24=Data!$E$18,Data!K$18,0)))))))))))))))))))*$AV$3</f>
        <v>0</v>
      </c>
      <c r="AK24" s="23">
        <f t="shared" si="11"/>
        <v>0</v>
      </c>
      <c r="AL24" s="22">
        <f t="shared" si="12"/>
        <v>0</v>
      </c>
      <c r="AM24" s="22">
        <f t="shared" si="13"/>
        <v>0</v>
      </c>
      <c r="AN24" s="23"/>
      <c r="AO24" s="120"/>
      <c r="AP24" s="25"/>
      <c r="AQ24" s="25"/>
      <c r="AT24"/>
      <c r="AY24" s="143" t="str">
        <f t="shared" si="14"/>
        <v>No</v>
      </c>
      <c r="AZ24" s="144" t="str">
        <f t="shared" si="15"/>
        <v>No</v>
      </c>
      <c r="BA24" s="150"/>
      <c r="BB24" s="146">
        <f>IF(Q24="NA",0,IF(N24="No",0,IF(O24=Data!$E$2,Data!$L$2,IF(O24=Data!$E$3,Data!$L$3,IF(O24=Data!$E$4,Data!$L$4,IF(O24=Data!$E$5,Data!$L$5,IF(O24=Data!$E$6,Data!$L$6,IF(O24=Data!$E$7,Data!$L$7,IF(O24=Data!$E$8,Data!$L$8,IF(O24=Data!$E$9,Data!$L$9,IF(O24=Data!$E$10,Data!$L$10,IF(O24=Data!$E$11,Data!$L$11,IF(O24=Data!$E$12,Data!$L$12,IF(O24=Data!$E$13,Data!$L$13,IF(O24=Data!$E$14,Data!$L$14,IF(O24=Data!$E$15,Data!$L$15,IF(O24=Data!$E$16,Data!$L$16,IF(O24=Data!$E$17,Data!$L$17,IF(O24=Data!$E$18,Data!L$18,0)))))))))))))))))))</f>
        <v>0</v>
      </c>
      <c r="BC24" s="147">
        <f>IF(Q24="NA",0,IF(AY24="No",0,IF(N24="Yes",0,IF(P24=Data!$E$2,Data!$L$2,IF(P24=Data!$E$3,Data!$L$3,IF(P24=Data!$E$4,Data!$L$4,IF(P24=Data!$E$5,Data!$L$5,IF(P24=Data!$E$6,Data!$L$6,IF(P24=Data!$E$7,Data!$L$7,IF(P24=Data!$E$8,Data!$L$8,IF(P24=Data!$E$9,Data!$L$9,IF(P24=Data!$E$10,Data!$L$10,IF(P24=Data!$E$11,Data!$L$11,IF(P24=Data!$E$12,Data!$L$12*(EXP(-29.6/R24)),IF(P24=Data!$E$13,Data!$L$13,IF(P24=Data!$E$14,Data!$L$14*(EXP(-29.6/R24)),IF(P24=Data!$E$15,Data!$L$15,IF(P24=Data!$E$16,Data!$L$16,IF(P24=Data!$E$17,Data!$L$17,IF(P24=Data!$E$18,Data!L$18,0))))))))))))))))))))</f>
        <v>0</v>
      </c>
      <c r="BD24" s="148"/>
      <c r="BE24" s="146"/>
      <c r="BF24" s="148">
        <f t="shared" si="3"/>
        <v>0</v>
      </c>
      <c r="BG24" s="148">
        <f t="shared" si="4"/>
        <v>1</v>
      </c>
      <c r="BH24" s="148">
        <f t="shared" si="5"/>
        <v>1</v>
      </c>
      <c r="BI24" s="148">
        <f>IF(S24=0,0,IF(AND(Q24=Data!$E$12,S24-$AV$3&gt;0),(((Data!$M$12*(EXP(-29.6/S24)))-(Data!$M$12*(EXP(-29.6/(S24-$AV$3)))))),IF(AND(Q24=Data!$E$12,S24-$AV$3&lt;0.5),(Data!$M$12*(EXP(-29.6/S24))),IF(AND(Q24=Data!$E$12,S24&lt;=1),((Data!$M$12*(EXP(-29.6/S24)))),IF(Q24=Data!$E$13,(Data!$M$13),IF(AND(Q24=Data!$E$14,S24-$AV$3&gt;0),(((Data!$M$14*(EXP(-29.6/S24)))-(Data!$M$14*(EXP(-29.6/(S24-$AV$3)))))),IF(AND(Q24=Data!$E$14,S24-$AV$3&lt;1),(Data!$M$14*(EXP(-29.6/S24))),IF(AND(Q24=Data!$E$14,S24&lt;=1),((Data!$M$14*(EXP(-29.6/S24)))),IF(Q24=Data!$E$15,Data!$M$15,IF(Q24=Data!$E$16,Data!$M$16,IF(Q24=Data!$E$17,Data!$M$17,IF(Q24=Data!$E$18,Data!$M$18,0))))))))))))</f>
        <v>0</v>
      </c>
      <c r="BJ24" s="148">
        <f>IF(Q24=Data!$E$12,BI24*0.32,IF(Q24=Data!$E$13,0,IF(Q24=Data!$E$14,BI24*0.32,IF(Q24=Data!$E$15,0,IF(Q24=Data!$E$16,0,IF(Q24=Data!$E$17,0,IF(Q24=Data!$E$18,0,0)))))))</f>
        <v>0</v>
      </c>
      <c r="BK24" s="148">
        <f>IF(Q24=Data!$E$12,Data!$P$12*$AV$3,IF(Q24=Data!$E$13,Data!$P$13*$AV$3,IF(Q24=Data!$E$14,Data!$P$14*$AV$3,IF(Q24=Data!$E$15,Data!$P$15*$AV$3,IF(Q24=Data!$E$16,Data!$P$16*$AV$3,IF(Q24=Data!$E$17,Data!$P$17*$AV$3,IF(Q24=Data!$E$18,Data!$P$18*$AV$3,0)))))))</f>
        <v>0</v>
      </c>
      <c r="BL24" s="147">
        <f>IF(O24=Data!$E$2,Data!$O$2,IF(O24=Data!$E$3,Data!$O$3,IF(O24=Data!$E$4,Data!$O$4,IF(O24=Data!$E$5,Data!$O$5,IF(O24=Data!$E$6,Data!$O$6,IF(O24=Data!$E$7,Data!$O$7,IF(O24=Data!$E$8,Data!$O$8,IF(O24=Data!$E$9,Data!$O$9,IF(O24=Data!$E$10,Data!$O$10,IF(O24=Data!$E$11,Data!$O$11,IF(O24=Data!$E$12,Data!$O$12,IF(O24=Data!$E$13,Data!$O$13,IF(O24=Data!$E$14,Data!$O$14,IF(O24=Data!$E$15,Data!$O$15,IF(O24=Data!$E$16,Data!$O$16,IF(O24=Data!$E$18,Data!$O$18,IF(O24=Data!$E$18,Data!$O$18,0)))))))))))))))))</f>
        <v>0</v>
      </c>
      <c r="BM24" s="169"/>
      <c r="BN24" s="169"/>
      <c r="BO24" s="169"/>
      <c r="BP24" s="169"/>
    </row>
    <row r="25" spans="9:68" x14ac:dyDescent="0.3">
      <c r="I25" s="24"/>
      <c r="J25" s="36" t="s">
        <v>36</v>
      </c>
      <c r="K25" s="108"/>
      <c r="L25" s="108"/>
      <c r="M25" s="108" t="s">
        <v>3</v>
      </c>
      <c r="N25" s="108" t="s">
        <v>1</v>
      </c>
      <c r="O25" s="109" t="s">
        <v>124</v>
      </c>
      <c r="P25" s="109" t="s">
        <v>124</v>
      </c>
      <c r="Q25" s="110" t="s">
        <v>124</v>
      </c>
      <c r="R25" s="111"/>
      <c r="S25" s="111"/>
      <c r="T25" s="112"/>
      <c r="U25" s="20"/>
      <c r="V25" s="21">
        <f>IF(AZ25="No",0,IF(O25="NA",0,IF(O25=Data!$E$2,Data!$F$2,IF(O25=Data!$E$3,Data!$F$3,IF(O25=Data!$E$4,Data!$F$4,IF(O25=Data!$E$5,Data!$F$5,IF(O25=Data!$E$6,Data!$F$6,IF(O25=Data!$E$7,Data!$F$7,IF(O25=Data!$E$8,Data!$F$8,IF(O25=Data!$E$9,Data!$F$9,IF(O25=Data!$E$10,Data!$F$10,IF(O25=Data!$E$11,Data!$F$11,IF(O25=Data!E34,Data!$F$12,IF(O25=Data!E35,Data!$F$13,IF(O25=Data!E36,Data!$F$14,IF(O25=Data!E37,Data!$F$15,IF(O25=Data!E38,Data!$F$16,IF(O25=Data!E40,Data!F$18,0))))))))))))))))))*K25*$AV$3</f>
        <v>0</v>
      </c>
      <c r="W25" s="23">
        <f>IF(AZ25="No",0,IF(O25="NA",0,IF(O25=Data!$E$2,Data!$G$2,IF(O25=Data!$E$3,Data!$G$3,IF(O25=Data!$E$4,Data!$G$4,IF(O25=Data!$E$5,Data!$G$5,IF(O25=Data!$E$6,Data!$G$6,IF(O25=Data!$E$7,Data!$G$7,IF(O25=Data!$E$8,Data!$G$8,IF(O25=Data!$E$9,Data!$G$9,IF(O25=Data!$E$10,Data!$G$10,IF(O25=Data!$E$11,Data!$G$11,IF(O25=Data!$E$12,Data!$G$12,IF(O25=Data!$E$13,Data!$G$13,IF(O25=Data!$E$14,Data!$G$14,IF(O25=Data!$E$15,Data!$G$15,IF(O25=Data!$E$16,Data!$G$16,IF(O25=Data!$E$17,Data!$G$17,IF(O25=Data!$E$18,Data!G$18,0))))))))))))))))))*K25*$AV$3)</f>
        <v>0</v>
      </c>
      <c r="X25" s="23">
        <f>IF(AZ25="No",0,IF(O25="NA",0,IF(O25=Data!$E$2,Data!$H$2,IF(O25=Data!$E$3,Data!$H$3,IF(O25=Data!$E$4,Data!$H$4,IF(O25=Data!$E$5,Data!$H$5,IF(O25=Data!$E$6,Data!$H$6,IF(O25=Data!$E$7,Data!$H$7,IF(O25=Data!$E$8,Data!$H$8,IF(O25=Data!$E$9,Data!$H$9,IF(O25=Data!$E$10,Data!$H$10,IF(O25=Data!$E$11,Data!$H$11,IF(O25=Data!$E$12,Data!$H$12,IF(O25=Data!$E$13,Data!$H$13,IF(O25=Data!$E$14,Data!$H$14,IF(O25=Data!$E$15,Data!$H$15,IF(O25=Data!$E$16,Data!$H$16,IF(O25=Data!$E$17,Data!$H$17,IF(O25=Data!$E$18,Data!H$18,0)))))))))))))))))))*K25*$AV$3</f>
        <v>0</v>
      </c>
      <c r="Y25" s="23">
        <f>IF(R25&lt;=1,0,IF(Q25=Data!$E$12,Data!$F$12,IF(Q25=Data!$E$13,Data!$F$13,IF(Q25=Data!$E$14,Data!$F$14,IF(Q25=Data!$E$15,Data!$F$15,IF(Q25=Data!$E$16,Data!$F$16,IF(Q25=Data!$E$17,Data!$F$17,IF(Q25=Data!$E$18,Data!$F$18,0))))))))*K25*IF(R25&lt;AV25,R25,$AV$3)</f>
        <v>0</v>
      </c>
      <c r="Z25" s="23">
        <f>IF(R25&lt;=1,0,IF(Q25=Data!$E$12,Data!$G$12,IF(Q25=Data!$E$13,Data!$G$13,IF(Q25=Data!$E$14,Data!$G$14,IF(Q25=Data!$E$15,Data!$G$15,IF(Q25=Data!$E$16,Data!$G$16,IF(Q25=Data!$E$17,Data!$G$17,IF(Q25=Data!$E$18,Data!$G$18,0))))))))*K25*IF(R25&lt;AV25,R25,$AV$3)</f>
        <v>0</v>
      </c>
      <c r="AA25" s="23">
        <f>IF(R25&lt;=1,0,IF(Q25=Data!$E$12,Data!$H$12,IF(Q25=Data!$E$13,Data!$H$13,IF(Q25=Data!$E$14,Data!$H$14,IF(Q25=Data!$E$15,Data!$H$15,IF(Q25=Data!$E$16,Data!$H$16,IF(Q25=Data!$E$17,Data!$H$17,IF(Q25=Data!$E$18,Data!$H$18,0))))))))*K25*IF(R25&lt;AV25,R25,$AV$3)</f>
        <v>0</v>
      </c>
      <c r="AB25" s="22">
        <f t="shared" si="6"/>
        <v>0</v>
      </c>
      <c r="AC25" s="50">
        <f t="shared" si="7"/>
        <v>0</v>
      </c>
      <c r="AD25" s="46"/>
      <c r="AE25" s="21">
        <f t="shared" si="8"/>
        <v>0</v>
      </c>
      <c r="AF25" s="22">
        <f t="shared" si="9"/>
        <v>0</v>
      </c>
      <c r="AG25" s="50">
        <f t="shared" si="10"/>
        <v>0</v>
      </c>
      <c r="AH25" s="46"/>
      <c r="AI25" s="21">
        <f>IF(AZ25="No",0,IF(O25="NA",0,IF(Q25=O25,0,IF(O25=Data!$E$2,Data!$J$2,IF(O25=Data!$E$3,Data!$J$3,IF(O25=Data!$E$4,Data!$J$4,IF(O25=Data!$E$5,Data!$J$5,IF(O25=Data!$E$6,Data!$J$6,IF(O25=Data!$E$7,Data!$J$7,IF(O25=Data!$E$8,Data!$J$8,IF(O25=Data!$E$9,Data!$J$9,IF(O25=Data!$E$10,Data!$I$10,IF(O25=Data!$E$11,Data!$J$11,IF(O25=Data!$E$12,Data!$J$12,IF(O25=Data!$E$13,Data!$J$13,IF(O25=Data!$E$14,Data!$J$14,IF(O25=Data!$E$15,Data!$J$15,IF(O25=Data!$E$16,Data!$J$16,IF(O25=Data!$E$17,Data!$J$17,IF(O25=Data!$E$18,Data!J$18,0))))))))))))))))))))*$AV$3</f>
        <v>0</v>
      </c>
      <c r="AJ25" s="23">
        <f>IF(AZ25="No",0,IF(O25="NA",0,IF(O25=Data!$E$2,Data!$K$2,IF(O25=Data!$E$3,Data!$K$3,IF(O25=Data!$E$4,Data!$K$4,IF(O25=Data!$E$5,Data!$K$5,IF(O25=Data!$E$6,Data!$K$6,IF(O25=Data!$E$7,Data!$K$7,IF(O25=Data!$E$8,Data!$K$8,IF(O25=Data!$E$9,Data!$K$9,IF(O25=Data!$E$10,Data!$K$10,IF(O25=Data!$E$11,Data!$K$11,IF(O25=Data!$E$12,Data!$K$12,IF(O25=Data!$E$13,Data!$K$13,IF(O25=Data!$E$14,Data!$K$14,IF(O25=Data!$E$15,Data!$K$15,IF(O25=Data!$E$16,Data!$K$16,IF(O25=Data!$E$17,Data!$K$17,IF(O25=Data!$E$18,Data!K$18,0)))))))))))))))))))*$AV$3</f>
        <v>0</v>
      </c>
      <c r="AK25" s="23">
        <f t="shared" si="11"/>
        <v>0</v>
      </c>
      <c r="AL25" s="22">
        <f t="shared" si="12"/>
        <v>0</v>
      </c>
      <c r="AM25" s="22">
        <f t="shared" si="13"/>
        <v>0</v>
      </c>
      <c r="AN25" s="23"/>
      <c r="AO25" s="120"/>
      <c r="AP25" s="25"/>
      <c r="AQ25" s="25"/>
      <c r="AT25"/>
      <c r="AY25" s="143" t="str">
        <f t="shared" si="14"/>
        <v>No</v>
      </c>
      <c r="AZ25" s="144" t="str">
        <f t="shared" si="15"/>
        <v>No</v>
      </c>
      <c r="BA25" s="150"/>
      <c r="BB25" s="146">
        <f>IF(Q25="NA",0,IF(N25="No",0,IF(O25=Data!$E$2,Data!$L$2,IF(O25=Data!$E$3,Data!$L$3,IF(O25=Data!$E$4,Data!$L$4,IF(O25=Data!$E$5,Data!$L$5,IF(O25=Data!$E$6,Data!$L$6,IF(O25=Data!$E$7,Data!$L$7,IF(O25=Data!$E$8,Data!$L$8,IF(O25=Data!$E$9,Data!$L$9,IF(O25=Data!$E$10,Data!$L$10,IF(O25=Data!$E$11,Data!$L$11,IF(O25=Data!$E$12,Data!$L$12,IF(O25=Data!$E$13,Data!$L$13,IF(O25=Data!$E$14,Data!$L$14,IF(O25=Data!$E$15,Data!$L$15,IF(O25=Data!$E$16,Data!$L$16,IF(O25=Data!$E$17,Data!$L$17,IF(O25=Data!$E$18,Data!L$18,0)))))))))))))))))))</f>
        <v>0</v>
      </c>
      <c r="BC25" s="147">
        <f>IF(Q25="NA",0,IF(AY25="No",0,IF(N25="Yes",0,IF(P25=Data!$E$2,Data!$L$2,IF(P25=Data!$E$3,Data!$L$3,IF(P25=Data!$E$4,Data!$L$4,IF(P25=Data!$E$5,Data!$L$5,IF(P25=Data!$E$6,Data!$L$6,IF(P25=Data!$E$7,Data!$L$7,IF(P25=Data!$E$8,Data!$L$8,IF(P25=Data!$E$9,Data!$L$9,IF(P25=Data!$E$10,Data!$L$10,IF(P25=Data!$E$11,Data!$L$11,IF(P25=Data!$E$12,Data!$L$12*(EXP(-29.6/R25)),IF(P25=Data!$E$13,Data!$L$13,IF(P25=Data!$E$14,Data!$L$14*(EXP(-29.6/R25)),IF(P25=Data!$E$15,Data!$L$15,IF(P25=Data!$E$16,Data!$L$16,IF(P25=Data!$E$17,Data!$L$17,IF(P25=Data!$E$18,Data!L$18,0))))))))))))))))))))</f>
        <v>0</v>
      </c>
      <c r="BD25" s="148"/>
      <c r="BE25" s="146"/>
      <c r="BF25" s="148">
        <f t="shared" si="3"/>
        <v>0</v>
      </c>
      <c r="BG25" s="148">
        <f t="shared" si="4"/>
        <v>1</v>
      </c>
      <c r="BH25" s="148">
        <f t="shared" si="5"/>
        <v>1</v>
      </c>
      <c r="BI25" s="148">
        <f>IF(S25=0,0,IF(AND(Q25=Data!$E$12,S25-$AV$3&gt;0),(((Data!$M$12*(EXP(-29.6/S25)))-(Data!$M$12*(EXP(-29.6/(S25-$AV$3)))))),IF(AND(Q25=Data!$E$12,S25-$AV$3&lt;0.5),(Data!$M$12*(EXP(-29.6/S25))),IF(AND(Q25=Data!$E$12,S25&lt;=1),((Data!$M$12*(EXP(-29.6/S25)))),IF(Q25=Data!$E$13,(Data!$M$13),IF(AND(Q25=Data!$E$14,S25-$AV$3&gt;0),(((Data!$M$14*(EXP(-29.6/S25)))-(Data!$M$14*(EXP(-29.6/(S25-$AV$3)))))),IF(AND(Q25=Data!$E$14,S25-$AV$3&lt;1),(Data!$M$14*(EXP(-29.6/S25))),IF(AND(Q25=Data!$E$14,S25&lt;=1),((Data!$M$14*(EXP(-29.6/S25)))),IF(Q25=Data!$E$15,Data!$M$15,IF(Q25=Data!$E$16,Data!$M$16,IF(Q25=Data!$E$17,Data!$M$17,IF(Q25=Data!$E$18,Data!$M$18,0))))))))))))</f>
        <v>0</v>
      </c>
      <c r="BJ25" s="148">
        <f>IF(Q25=Data!$E$12,BI25*0.32,IF(Q25=Data!$E$13,0,IF(Q25=Data!$E$14,BI25*0.32,IF(Q25=Data!$E$15,0,IF(Q25=Data!$E$16,0,IF(Q25=Data!$E$17,0,IF(Q25=Data!$E$18,0,0)))))))</f>
        <v>0</v>
      </c>
      <c r="BK25" s="148">
        <f>IF(Q25=Data!$E$12,Data!$P$12*$AV$3,IF(Q25=Data!$E$13,Data!$P$13*$AV$3,IF(Q25=Data!$E$14,Data!$P$14*$AV$3,IF(Q25=Data!$E$15,Data!$P$15*$AV$3,IF(Q25=Data!$E$16,Data!$P$16*$AV$3,IF(Q25=Data!$E$17,Data!$P$17*$AV$3,IF(Q25=Data!$E$18,Data!$P$18*$AV$3,0)))))))</f>
        <v>0</v>
      </c>
      <c r="BL25" s="147">
        <f>IF(O25=Data!$E$2,Data!$O$2,IF(O25=Data!$E$3,Data!$O$3,IF(O25=Data!$E$4,Data!$O$4,IF(O25=Data!$E$5,Data!$O$5,IF(O25=Data!$E$6,Data!$O$6,IF(O25=Data!$E$7,Data!$O$7,IF(O25=Data!$E$8,Data!$O$8,IF(O25=Data!$E$9,Data!$O$9,IF(O25=Data!$E$10,Data!$O$10,IF(O25=Data!$E$11,Data!$O$11,IF(O25=Data!$E$12,Data!$O$12,IF(O25=Data!$E$13,Data!$O$13,IF(O25=Data!$E$14,Data!$O$14,IF(O25=Data!$E$15,Data!$O$15,IF(O25=Data!$E$16,Data!$O$16,IF(O25=Data!$E$18,Data!$O$18,IF(O25=Data!$E$18,Data!$O$18,0)))))))))))))))))</f>
        <v>0</v>
      </c>
      <c r="BM25" s="169"/>
      <c r="BN25" s="169"/>
      <c r="BO25" s="169"/>
      <c r="BP25" s="169"/>
    </row>
    <row r="26" spans="9:68" x14ac:dyDescent="0.3">
      <c r="I26" s="24"/>
      <c r="J26" s="36" t="s">
        <v>37</v>
      </c>
      <c r="K26" s="108"/>
      <c r="L26" s="108"/>
      <c r="M26" s="108" t="s">
        <v>3</v>
      </c>
      <c r="N26" s="108" t="s">
        <v>1</v>
      </c>
      <c r="O26" s="109" t="s">
        <v>124</v>
      </c>
      <c r="P26" s="109" t="s">
        <v>124</v>
      </c>
      <c r="Q26" s="110" t="s">
        <v>124</v>
      </c>
      <c r="R26" s="111"/>
      <c r="S26" s="111"/>
      <c r="T26" s="112"/>
      <c r="U26" s="20"/>
      <c r="V26" s="21">
        <f>IF(AZ26="No",0,IF(O26="NA",0,IF(O26=Data!$E$2,Data!$F$2,IF(O26=Data!$E$3,Data!$F$3,IF(O26=Data!$E$4,Data!$F$4,IF(O26=Data!$E$5,Data!$F$5,IF(O26=Data!$E$6,Data!$F$6,IF(O26=Data!$E$7,Data!$F$7,IF(O26=Data!$E$8,Data!$F$8,IF(O26=Data!$E$9,Data!$F$9,IF(O26=Data!$E$10,Data!$F$10,IF(O26=Data!$E$11,Data!$F$11,IF(O26=Data!E35,Data!$F$12,IF(O26=Data!E36,Data!$F$13,IF(O26=Data!E37,Data!$F$14,IF(O26=Data!E38,Data!$F$15,IF(O26=Data!E39,Data!$F$16,IF(O26=Data!E41,Data!F$18,0))))))))))))))))))*K26*$AV$3</f>
        <v>0</v>
      </c>
      <c r="W26" s="23">
        <f>IF(AZ26="No",0,IF(O26="NA",0,IF(O26=Data!$E$2,Data!$G$2,IF(O26=Data!$E$3,Data!$G$3,IF(O26=Data!$E$4,Data!$G$4,IF(O26=Data!$E$5,Data!$G$5,IF(O26=Data!$E$6,Data!$G$6,IF(O26=Data!$E$7,Data!$G$7,IF(O26=Data!$E$8,Data!$G$8,IF(O26=Data!$E$9,Data!$G$9,IF(O26=Data!$E$10,Data!$G$10,IF(O26=Data!$E$11,Data!$G$11,IF(O26=Data!$E$12,Data!$G$12,IF(O26=Data!$E$13,Data!$G$13,IF(O26=Data!$E$14,Data!$G$14,IF(O26=Data!$E$15,Data!$G$15,IF(O26=Data!$E$16,Data!$G$16,IF(O26=Data!$E$17,Data!$G$17,IF(O26=Data!$E$18,Data!G$18,0))))))))))))))))))*K26*$AV$3)</f>
        <v>0</v>
      </c>
      <c r="X26" s="23">
        <f>IF(AZ26="No",0,IF(O26="NA",0,IF(O26=Data!$E$2,Data!$H$2,IF(O26=Data!$E$3,Data!$H$3,IF(O26=Data!$E$4,Data!$H$4,IF(O26=Data!$E$5,Data!$H$5,IF(O26=Data!$E$6,Data!$H$6,IF(O26=Data!$E$7,Data!$H$7,IF(O26=Data!$E$8,Data!$H$8,IF(O26=Data!$E$9,Data!$H$9,IF(O26=Data!$E$10,Data!$H$10,IF(O26=Data!$E$11,Data!$H$11,IF(O26=Data!$E$12,Data!$H$12,IF(O26=Data!$E$13,Data!$H$13,IF(O26=Data!$E$14,Data!$H$14,IF(O26=Data!$E$15,Data!$H$15,IF(O26=Data!$E$16,Data!$H$16,IF(O26=Data!$E$17,Data!$H$17,IF(O26=Data!$E$18,Data!H$18,0)))))))))))))))))))*K26*$AV$3</f>
        <v>0</v>
      </c>
      <c r="Y26" s="23">
        <f>IF(R26&lt;=1,0,IF(Q26=Data!$E$12,Data!$F$12,IF(Q26=Data!$E$13,Data!$F$13,IF(Q26=Data!$E$14,Data!$F$14,IF(Q26=Data!$E$15,Data!$F$15,IF(Q26=Data!$E$16,Data!$F$16,IF(Q26=Data!$E$17,Data!$F$17,IF(Q26=Data!$E$18,Data!$F$18,0))))))))*K26*IF(R26&lt;AV26,R26,$AV$3)</f>
        <v>0</v>
      </c>
      <c r="Z26" s="23">
        <f>IF(R26&lt;=1,0,IF(Q26=Data!$E$12,Data!$G$12,IF(Q26=Data!$E$13,Data!$G$13,IF(Q26=Data!$E$14,Data!$G$14,IF(Q26=Data!$E$15,Data!$G$15,IF(Q26=Data!$E$16,Data!$G$16,IF(Q26=Data!$E$17,Data!$G$17,IF(Q26=Data!$E$18,Data!$G$18,0))))))))*K26*IF(R26&lt;AV26,R26,$AV$3)</f>
        <v>0</v>
      </c>
      <c r="AA26" s="23">
        <f>IF(R26&lt;=1,0,IF(Q26=Data!$E$12,Data!$H$12,IF(Q26=Data!$E$13,Data!$H$13,IF(Q26=Data!$E$14,Data!$H$14,IF(Q26=Data!$E$15,Data!$H$15,IF(Q26=Data!$E$16,Data!$H$16,IF(Q26=Data!$E$17,Data!$H$17,IF(Q26=Data!$E$18,Data!$H$18,0))))))))*K26*IF(R26&lt;AV26,R26,$AV$3)</f>
        <v>0</v>
      </c>
      <c r="AB26" s="22">
        <f t="shared" si="6"/>
        <v>0</v>
      </c>
      <c r="AC26" s="50">
        <f t="shared" si="7"/>
        <v>0</v>
      </c>
      <c r="AD26" s="46"/>
      <c r="AE26" s="21">
        <f t="shared" si="8"/>
        <v>0</v>
      </c>
      <c r="AF26" s="22">
        <f t="shared" si="9"/>
        <v>0</v>
      </c>
      <c r="AG26" s="50">
        <f t="shared" si="10"/>
        <v>0</v>
      </c>
      <c r="AH26" s="46"/>
      <c r="AI26" s="21">
        <f>IF(AZ26="No",0,IF(O26="NA",0,IF(Q26=O26,0,IF(O26=Data!$E$2,Data!$J$2,IF(O26=Data!$E$3,Data!$J$3,IF(O26=Data!$E$4,Data!$J$4,IF(O26=Data!$E$5,Data!$J$5,IF(O26=Data!$E$6,Data!$J$6,IF(O26=Data!$E$7,Data!$J$7,IF(O26=Data!$E$8,Data!$J$8,IF(O26=Data!$E$9,Data!$J$9,IF(O26=Data!$E$10,Data!$I$10,IF(O26=Data!$E$11,Data!$J$11,IF(O26=Data!$E$12,Data!$J$12,IF(O26=Data!$E$13,Data!$J$13,IF(O26=Data!$E$14,Data!$J$14,IF(O26=Data!$E$15,Data!$J$15,IF(O26=Data!$E$16,Data!$J$16,IF(O26=Data!$E$17,Data!$J$17,IF(O26=Data!$E$18,Data!J$18,0))))))))))))))))))))*$AV$3</f>
        <v>0</v>
      </c>
      <c r="AJ26" s="23">
        <f>IF(AZ26="No",0,IF(O26="NA",0,IF(O26=Data!$E$2,Data!$K$2,IF(O26=Data!$E$3,Data!$K$3,IF(O26=Data!$E$4,Data!$K$4,IF(O26=Data!$E$5,Data!$K$5,IF(O26=Data!$E$6,Data!$K$6,IF(O26=Data!$E$7,Data!$K$7,IF(O26=Data!$E$8,Data!$K$8,IF(O26=Data!$E$9,Data!$K$9,IF(O26=Data!$E$10,Data!$K$10,IF(O26=Data!$E$11,Data!$K$11,IF(O26=Data!$E$12,Data!$K$12,IF(O26=Data!$E$13,Data!$K$13,IF(O26=Data!$E$14,Data!$K$14,IF(O26=Data!$E$15,Data!$K$15,IF(O26=Data!$E$16,Data!$K$16,IF(O26=Data!$E$17,Data!$K$17,IF(O26=Data!$E$18,Data!K$18,0)))))))))))))))))))*$AV$3</f>
        <v>0</v>
      </c>
      <c r="AK26" s="23">
        <f t="shared" si="11"/>
        <v>0</v>
      </c>
      <c r="AL26" s="22">
        <f t="shared" si="12"/>
        <v>0</v>
      </c>
      <c r="AM26" s="22">
        <f t="shared" si="13"/>
        <v>0</v>
      </c>
      <c r="AN26" s="23"/>
      <c r="AO26" s="120"/>
      <c r="AP26" s="25"/>
      <c r="AQ26" s="25"/>
      <c r="AT26"/>
      <c r="AY26" s="143" t="str">
        <f t="shared" si="14"/>
        <v>No</v>
      </c>
      <c r="AZ26" s="144" t="str">
        <f t="shared" si="15"/>
        <v>No</v>
      </c>
      <c r="BA26" s="150"/>
      <c r="BB26" s="146">
        <f>IF(Q26="NA",0,IF(N26="No",0,IF(O26=Data!$E$2,Data!$L$2,IF(O26=Data!$E$3,Data!$L$3,IF(O26=Data!$E$4,Data!$L$4,IF(O26=Data!$E$5,Data!$L$5,IF(O26=Data!$E$6,Data!$L$6,IF(O26=Data!$E$7,Data!$L$7,IF(O26=Data!$E$8,Data!$L$8,IF(O26=Data!$E$9,Data!$L$9,IF(O26=Data!$E$10,Data!$L$10,IF(O26=Data!$E$11,Data!$L$11,IF(O26=Data!$E$12,Data!$L$12,IF(O26=Data!$E$13,Data!$L$13,IF(O26=Data!$E$14,Data!$L$14,IF(O26=Data!$E$15,Data!$L$15,IF(O26=Data!$E$16,Data!$L$16,IF(O26=Data!$E$17,Data!$L$17,IF(O26=Data!$E$18,Data!L$18,0)))))))))))))))))))</f>
        <v>0</v>
      </c>
      <c r="BC26" s="147">
        <f>IF(Q26="NA",0,IF(AY26="No",0,IF(N26="Yes",0,IF(P26=Data!$E$2,Data!$L$2,IF(P26=Data!$E$3,Data!$L$3,IF(P26=Data!$E$4,Data!$L$4,IF(P26=Data!$E$5,Data!$L$5,IF(P26=Data!$E$6,Data!$L$6,IF(P26=Data!$E$7,Data!$L$7,IF(P26=Data!$E$8,Data!$L$8,IF(P26=Data!$E$9,Data!$L$9,IF(P26=Data!$E$10,Data!$L$10,IF(P26=Data!$E$11,Data!$L$11,IF(P26=Data!$E$12,Data!$L$12*(EXP(-29.6/R26)),IF(P26=Data!$E$13,Data!$L$13,IF(P26=Data!$E$14,Data!$L$14*(EXP(-29.6/R26)),IF(P26=Data!$E$15,Data!$L$15,IF(P26=Data!$E$16,Data!$L$16,IF(P26=Data!$E$17,Data!$L$17,IF(P26=Data!$E$18,Data!L$18,0))))))))))))))))))))</f>
        <v>0</v>
      </c>
      <c r="BD26" s="148"/>
      <c r="BE26" s="146"/>
      <c r="BF26" s="148">
        <f t="shared" si="3"/>
        <v>0</v>
      </c>
      <c r="BG26" s="148">
        <f t="shared" si="4"/>
        <v>1</v>
      </c>
      <c r="BH26" s="148">
        <f t="shared" si="5"/>
        <v>1</v>
      </c>
      <c r="BI26" s="148">
        <f>IF(S26=0,0,IF(AND(Q26=Data!$E$12,S26-$AV$3&gt;0),(((Data!$M$12*(EXP(-29.6/S26)))-(Data!$M$12*(EXP(-29.6/(S26-$AV$3)))))),IF(AND(Q26=Data!$E$12,S26-$AV$3&lt;0.5),(Data!$M$12*(EXP(-29.6/S26))),IF(AND(Q26=Data!$E$12,S26&lt;=1),((Data!$M$12*(EXP(-29.6/S26)))),IF(Q26=Data!$E$13,(Data!$M$13),IF(AND(Q26=Data!$E$14,S26-$AV$3&gt;0),(((Data!$M$14*(EXP(-29.6/S26)))-(Data!$M$14*(EXP(-29.6/(S26-$AV$3)))))),IF(AND(Q26=Data!$E$14,S26-$AV$3&lt;1),(Data!$M$14*(EXP(-29.6/S26))),IF(AND(Q26=Data!$E$14,S26&lt;=1),((Data!$M$14*(EXP(-29.6/S26)))),IF(Q26=Data!$E$15,Data!$M$15,IF(Q26=Data!$E$16,Data!$M$16,IF(Q26=Data!$E$17,Data!$M$17,IF(Q26=Data!$E$18,Data!$M$18,0))))))))))))</f>
        <v>0</v>
      </c>
      <c r="BJ26" s="148">
        <f>IF(Q26=Data!$E$12,BI26*0.32,IF(Q26=Data!$E$13,0,IF(Q26=Data!$E$14,BI26*0.32,IF(Q26=Data!$E$15,0,IF(Q26=Data!$E$16,0,IF(Q26=Data!$E$17,0,IF(Q26=Data!$E$18,0,0)))))))</f>
        <v>0</v>
      </c>
      <c r="BK26" s="148">
        <f>IF(Q26=Data!$E$12,Data!$P$12*$AV$3,IF(Q26=Data!$E$13,Data!$P$13*$AV$3,IF(Q26=Data!$E$14,Data!$P$14*$AV$3,IF(Q26=Data!$E$15,Data!$P$15*$AV$3,IF(Q26=Data!$E$16,Data!$P$16*$AV$3,IF(Q26=Data!$E$17,Data!$P$17*$AV$3,IF(Q26=Data!$E$18,Data!$P$18*$AV$3,0)))))))</f>
        <v>0</v>
      </c>
      <c r="BL26" s="147">
        <f>IF(O26=Data!$E$2,Data!$O$2,IF(O26=Data!$E$3,Data!$O$3,IF(O26=Data!$E$4,Data!$O$4,IF(O26=Data!$E$5,Data!$O$5,IF(O26=Data!$E$6,Data!$O$6,IF(O26=Data!$E$7,Data!$O$7,IF(O26=Data!$E$8,Data!$O$8,IF(O26=Data!$E$9,Data!$O$9,IF(O26=Data!$E$10,Data!$O$10,IF(O26=Data!$E$11,Data!$O$11,IF(O26=Data!$E$12,Data!$O$12,IF(O26=Data!$E$13,Data!$O$13,IF(O26=Data!$E$14,Data!$O$14,IF(O26=Data!$E$15,Data!$O$15,IF(O26=Data!$E$16,Data!$O$16,IF(O26=Data!$E$18,Data!$O$18,IF(O26=Data!$E$18,Data!$O$18,0)))))))))))))))))</f>
        <v>0</v>
      </c>
      <c r="BM26" s="169"/>
      <c r="BN26" s="169"/>
      <c r="BO26" s="169"/>
      <c r="BP26" s="169"/>
    </row>
    <row r="27" spans="9:68" x14ac:dyDescent="0.3">
      <c r="I27" s="24"/>
      <c r="J27" s="36" t="s">
        <v>38</v>
      </c>
      <c r="K27" s="108"/>
      <c r="L27" s="108"/>
      <c r="M27" s="108" t="s">
        <v>3</v>
      </c>
      <c r="N27" s="108" t="s">
        <v>1</v>
      </c>
      <c r="O27" s="109" t="s">
        <v>124</v>
      </c>
      <c r="P27" s="109" t="s">
        <v>124</v>
      </c>
      <c r="Q27" s="110" t="s">
        <v>124</v>
      </c>
      <c r="R27" s="111"/>
      <c r="S27" s="111"/>
      <c r="T27" s="112"/>
      <c r="U27" s="20"/>
      <c r="V27" s="21">
        <f>IF(AZ27="No",0,IF(O27="NA",0,IF(O27=Data!$E$2,Data!$F$2,IF(O27=Data!$E$3,Data!$F$3,IF(O27=Data!$E$4,Data!$F$4,IF(O27=Data!$E$5,Data!$F$5,IF(O27=Data!$E$6,Data!$F$6,IF(O27=Data!$E$7,Data!$F$7,IF(O27=Data!$E$8,Data!$F$8,IF(O27=Data!$E$9,Data!$F$9,IF(O27=Data!$E$10,Data!$F$10,IF(O27=Data!$E$11,Data!$F$11,IF(O27=Data!E36,Data!$F$12,IF(O27=Data!E37,Data!$F$13,IF(O27=Data!E38,Data!$F$14,IF(O27=Data!E39,Data!$F$15,IF(O27=Data!E40,Data!$F$16,IF(O27=Data!E42,Data!F$18,0))))))))))))))))))*K27*$AV$3</f>
        <v>0</v>
      </c>
      <c r="W27" s="23">
        <f>IF(AZ27="No",0,IF(O27="NA",0,IF(O27=Data!$E$2,Data!$G$2,IF(O27=Data!$E$3,Data!$G$3,IF(O27=Data!$E$4,Data!$G$4,IF(O27=Data!$E$5,Data!$G$5,IF(O27=Data!$E$6,Data!$G$6,IF(O27=Data!$E$7,Data!$G$7,IF(O27=Data!$E$8,Data!$G$8,IF(O27=Data!$E$9,Data!$G$9,IF(O27=Data!$E$10,Data!$G$10,IF(O27=Data!$E$11,Data!$G$11,IF(O27=Data!$E$12,Data!$G$12,IF(O27=Data!$E$13,Data!$G$13,IF(O27=Data!$E$14,Data!$G$14,IF(O27=Data!$E$15,Data!$G$15,IF(O27=Data!$E$16,Data!$G$16,IF(O27=Data!$E$17,Data!$G$17,IF(O27=Data!$E$18,Data!G$18,0))))))))))))))))))*K27*$AV$3)</f>
        <v>0</v>
      </c>
      <c r="X27" s="23">
        <f>IF(AZ27="No",0,IF(O27="NA",0,IF(O27=Data!$E$2,Data!$H$2,IF(O27=Data!$E$3,Data!$H$3,IF(O27=Data!$E$4,Data!$H$4,IF(O27=Data!$E$5,Data!$H$5,IF(O27=Data!$E$6,Data!$H$6,IF(O27=Data!$E$7,Data!$H$7,IF(O27=Data!$E$8,Data!$H$8,IF(O27=Data!$E$9,Data!$H$9,IF(O27=Data!$E$10,Data!$H$10,IF(O27=Data!$E$11,Data!$H$11,IF(O27=Data!$E$12,Data!$H$12,IF(O27=Data!$E$13,Data!$H$13,IF(O27=Data!$E$14,Data!$H$14,IF(O27=Data!$E$15,Data!$H$15,IF(O27=Data!$E$16,Data!$H$16,IF(O27=Data!$E$17,Data!$H$17,IF(O27=Data!$E$18,Data!H$18,0)))))))))))))))))))*K27*$AV$3</f>
        <v>0</v>
      </c>
      <c r="Y27" s="23">
        <f>IF(R27&lt;=1,0,IF(Q27=Data!$E$12,Data!$F$12,IF(Q27=Data!$E$13,Data!$F$13,IF(Q27=Data!$E$14,Data!$F$14,IF(Q27=Data!$E$15,Data!$F$15,IF(Q27=Data!$E$16,Data!$F$16,IF(Q27=Data!$E$17,Data!$F$17,IF(Q27=Data!$E$18,Data!$F$18,0))))))))*K27*IF(R27&lt;AV27,R27,$AV$3)</f>
        <v>0</v>
      </c>
      <c r="Z27" s="23">
        <f>IF(R27&lt;=1,0,IF(Q27=Data!$E$12,Data!$G$12,IF(Q27=Data!$E$13,Data!$G$13,IF(Q27=Data!$E$14,Data!$G$14,IF(Q27=Data!$E$15,Data!$G$15,IF(Q27=Data!$E$16,Data!$G$16,IF(Q27=Data!$E$17,Data!$G$17,IF(Q27=Data!$E$18,Data!$G$18,0))))))))*K27*IF(R27&lt;AV27,R27,$AV$3)</f>
        <v>0</v>
      </c>
      <c r="AA27" s="23">
        <f>IF(R27&lt;=1,0,IF(Q27=Data!$E$12,Data!$H$12,IF(Q27=Data!$E$13,Data!$H$13,IF(Q27=Data!$E$14,Data!$H$14,IF(Q27=Data!$E$15,Data!$H$15,IF(Q27=Data!$E$16,Data!$H$16,IF(Q27=Data!$E$17,Data!$H$17,IF(Q27=Data!$E$18,Data!$H$18,0))))))))*K27*IF(R27&lt;AV27,R27,$AV$3)</f>
        <v>0</v>
      </c>
      <c r="AB27" s="22">
        <f t="shared" si="6"/>
        <v>0</v>
      </c>
      <c r="AC27" s="50">
        <f t="shared" si="7"/>
        <v>0</v>
      </c>
      <c r="AD27" s="46"/>
      <c r="AE27" s="21">
        <f t="shared" si="8"/>
        <v>0</v>
      </c>
      <c r="AF27" s="22">
        <f t="shared" si="9"/>
        <v>0</v>
      </c>
      <c r="AG27" s="50">
        <f t="shared" si="10"/>
        <v>0</v>
      </c>
      <c r="AH27" s="46"/>
      <c r="AI27" s="21">
        <f>IF(AZ27="No",0,IF(O27="NA",0,IF(Q27=O27,0,IF(O27=Data!$E$2,Data!$J$2,IF(O27=Data!$E$3,Data!$J$3,IF(O27=Data!$E$4,Data!$J$4,IF(O27=Data!$E$5,Data!$J$5,IF(O27=Data!$E$6,Data!$J$6,IF(O27=Data!$E$7,Data!$J$7,IF(O27=Data!$E$8,Data!$J$8,IF(O27=Data!$E$9,Data!$J$9,IF(O27=Data!$E$10,Data!$I$10,IF(O27=Data!$E$11,Data!$J$11,IF(O27=Data!$E$12,Data!$J$12,IF(O27=Data!$E$13,Data!$J$13,IF(O27=Data!$E$14,Data!$J$14,IF(O27=Data!$E$15,Data!$J$15,IF(O27=Data!$E$16,Data!$J$16,IF(O27=Data!$E$17,Data!$J$17,IF(O27=Data!$E$18,Data!J$18,0))))))))))))))))))))*$AV$3</f>
        <v>0</v>
      </c>
      <c r="AJ27" s="23">
        <f>IF(AZ27="No",0,IF(O27="NA",0,IF(O27=Data!$E$2,Data!$K$2,IF(O27=Data!$E$3,Data!$K$3,IF(O27=Data!$E$4,Data!$K$4,IF(O27=Data!$E$5,Data!$K$5,IF(O27=Data!$E$6,Data!$K$6,IF(O27=Data!$E$7,Data!$K$7,IF(O27=Data!$E$8,Data!$K$8,IF(O27=Data!$E$9,Data!$K$9,IF(O27=Data!$E$10,Data!$K$10,IF(O27=Data!$E$11,Data!$K$11,IF(O27=Data!$E$12,Data!$K$12,IF(O27=Data!$E$13,Data!$K$13,IF(O27=Data!$E$14,Data!$K$14,IF(O27=Data!$E$15,Data!$K$15,IF(O27=Data!$E$16,Data!$K$16,IF(O27=Data!$E$17,Data!$K$17,IF(O27=Data!$E$18,Data!K$18,0)))))))))))))))))))*$AV$3</f>
        <v>0</v>
      </c>
      <c r="AK27" s="23">
        <f t="shared" si="11"/>
        <v>0</v>
      </c>
      <c r="AL27" s="22">
        <f t="shared" si="12"/>
        <v>0</v>
      </c>
      <c r="AM27" s="22">
        <f t="shared" si="13"/>
        <v>0</v>
      </c>
      <c r="AN27" s="23"/>
      <c r="AO27" s="120"/>
      <c r="AP27" s="25"/>
      <c r="AQ27" s="25"/>
      <c r="AR27" s="9"/>
      <c r="AS27" s="9"/>
      <c r="AT27" s="5"/>
      <c r="AX27" s="168"/>
      <c r="AY27" s="143" t="str">
        <f t="shared" si="14"/>
        <v>No</v>
      </c>
      <c r="AZ27" s="144" t="str">
        <f t="shared" si="15"/>
        <v>No</v>
      </c>
      <c r="BA27" s="150"/>
      <c r="BB27" s="146">
        <f>IF(Q27="NA",0,IF(N27="No",0,IF(O27=Data!$E$2,Data!$L$2,IF(O27=Data!$E$3,Data!$L$3,IF(O27=Data!$E$4,Data!$L$4,IF(O27=Data!$E$5,Data!$L$5,IF(O27=Data!$E$6,Data!$L$6,IF(O27=Data!$E$7,Data!$L$7,IF(O27=Data!$E$8,Data!$L$8,IF(O27=Data!$E$9,Data!$L$9,IF(O27=Data!$E$10,Data!$L$10,IF(O27=Data!$E$11,Data!$L$11,IF(O27=Data!$E$12,Data!$L$12,IF(O27=Data!$E$13,Data!$L$13,IF(O27=Data!$E$14,Data!$L$14,IF(O27=Data!$E$15,Data!$L$15,IF(O27=Data!$E$16,Data!$L$16,IF(O27=Data!$E$17,Data!$L$17,IF(O27=Data!$E$18,Data!L$18,0)))))))))))))))))))</f>
        <v>0</v>
      </c>
      <c r="BC27" s="147">
        <f>IF(Q27="NA",0,IF(AY27="No",0,IF(N27="Yes",0,IF(P27=Data!$E$2,Data!$L$2,IF(P27=Data!$E$3,Data!$L$3,IF(P27=Data!$E$4,Data!$L$4,IF(P27=Data!$E$5,Data!$L$5,IF(P27=Data!$E$6,Data!$L$6,IF(P27=Data!$E$7,Data!$L$7,IF(P27=Data!$E$8,Data!$L$8,IF(P27=Data!$E$9,Data!$L$9,IF(P27=Data!$E$10,Data!$L$10,IF(P27=Data!$E$11,Data!$L$11,IF(P27=Data!$E$12,Data!$L$12*(EXP(-29.6/R27)),IF(P27=Data!$E$13,Data!$L$13,IF(P27=Data!$E$14,Data!$L$14*(EXP(-29.6/R27)),IF(P27=Data!$E$15,Data!$L$15,IF(P27=Data!$E$16,Data!$L$16,IF(P27=Data!$E$17,Data!$L$17,IF(P27=Data!$E$18,Data!L$18,0))))))))))))))))))))</f>
        <v>0</v>
      </c>
      <c r="BD27" s="148"/>
      <c r="BE27" s="146"/>
      <c r="BF27" s="148">
        <f t="shared" si="3"/>
        <v>0</v>
      </c>
      <c r="BG27" s="148">
        <f t="shared" si="4"/>
        <v>1</v>
      </c>
      <c r="BH27" s="148">
        <f t="shared" si="5"/>
        <v>1</v>
      </c>
      <c r="BI27" s="148">
        <f>IF(S27=0,0,IF(AND(Q27=Data!$E$12,S27-$AV$3&gt;0),(((Data!$M$12*(EXP(-29.6/S27)))-(Data!$M$12*(EXP(-29.6/(S27-$AV$3)))))),IF(AND(Q27=Data!$E$12,S27-$AV$3&lt;0.5),(Data!$M$12*(EXP(-29.6/S27))),IF(AND(Q27=Data!$E$12,S27&lt;=1),((Data!$M$12*(EXP(-29.6/S27)))),IF(Q27=Data!$E$13,(Data!$M$13),IF(AND(Q27=Data!$E$14,S27-$AV$3&gt;0),(((Data!$M$14*(EXP(-29.6/S27)))-(Data!$M$14*(EXP(-29.6/(S27-$AV$3)))))),IF(AND(Q27=Data!$E$14,S27-$AV$3&lt;1),(Data!$M$14*(EXP(-29.6/S27))),IF(AND(Q27=Data!$E$14,S27&lt;=1),((Data!$M$14*(EXP(-29.6/S27)))),IF(Q27=Data!$E$15,Data!$M$15,IF(Q27=Data!$E$16,Data!$M$16,IF(Q27=Data!$E$17,Data!$M$17,IF(Q27=Data!$E$18,Data!$M$18,0))))))))))))</f>
        <v>0</v>
      </c>
      <c r="BJ27" s="148">
        <f>IF(Q27=Data!$E$12,BI27*0.32,IF(Q27=Data!$E$13,0,IF(Q27=Data!$E$14,BI27*0.32,IF(Q27=Data!$E$15,0,IF(Q27=Data!$E$16,0,IF(Q27=Data!$E$17,0,IF(Q27=Data!$E$18,0,0)))))))</f>
        <v>0</v>
      </c>
      <c r="BK27" s="148">
        <f>IF(Q27=Data!$E$12,Data!$P$12*$AV$3,IF(Q27=Data!$E$13,Data!$P$13*$AV$3,IF(Q27=Data!$E$14,Data!$P$14*$AV$3,IF(Q27=Data!$E$15,Data!$P$15*$AV$3,IF(Q27=Data!$E$16,Data!$P$16*$AV$3,IF(Q27=Data!$E$17,Data!$P$17*$AV$3,IF(Q27=Data!$E$18,Data!$P$18*$AV$3,0)))))))</f>
        <v>0</v>
      </c>
      <c r="BL27" s="147">
        <f>IF(O27=Data!$E$2,Data!$O$2,IF(O27=Data!$E$3,Data!$O$3,IF(O27=Data!$E$4,Data!$O$4,IF(O27=Data!$E$5,Data!$O$5,IF(O27=Data!$E$6,Data!$O$6,IF(O27=Data!$E$7,Data!$O$7,IF(O27=Data!$E$8,Data!$O$8,IF(O27=Data!$E$9,Data!$O$9,IF(O27=Data!$E$10,Data!$O$10,IF(O27=Data!$E$11,Data!$O$11,IF(O27=Data!$E$12,Data!$O$12,IF(O27=Data!$E$13,Data!$O$13,IF(O27=Data!$E$14,Data!$O$14,IF(O27=Data!$E$15,Data!$O$15,IF(O27=Data!$E$16,Data!$O$16,IF(O27=Data!$E$18,Data!$O$18,IF(O27=Data!$E$18,Data!$O$18,0)))))))))))))))))</f>
        <v>0</v>
      </c>
      <c r="BM27" s="169"/>
      <c r="BN27" s="169"/>
      <c r="BO27" s="169"/>
      <c r="BP27" s="169"/>
    </row>
    <row r="28" spans="9:68" x14ac:dyDescent="0.3">
      <c r="I28" s="24"/>
      <c r="J28" s="36" t="s">
        <v>39</v>
      </c>
      <c r="K28" s="108"/>
      <c r="L28" s="108"/>
      <c r="M28" s="108" t="s">
        <v>3</v>
      </c>
      <c r="N28" s="108" t="s">
        <v>1</v>
      </c>
      <c r="O28" s="109" t="s">
        <v>124</v>
      </c>
      <c r="P28" s="109" t="s">
        <v>124</v>
      </c>
      <c r="Q28" s="110" t="s">
        <v>124</v>
      </c>
      <c r="R28" s="111"/>
      <c r="S28" s="111"/>
      <c r="T28" s="112"/>
      <c r="U28" s="20"/>
      <c r="V28" s="21">
        <f>IF(AZ28="No",0,IF(O28="NA",0,IF(O28=Data!$E$2,Data!$F$2,IF(O28=Data!$E$3,Data!$F$3,IF(O28=Data!$E$4,Data!$F$4,IF(O28=Data!$E$5,Data!$F$5,IF(O28=Data!$E$6,Data!$F$6,IF(O28=Data!$E$7,Data!$F$7,IF(O28=Data!$E$8,Data!$F$8,IF(O28=Data!$E$9,Data!$F$9,IF(O28=Data!$E$10,Data!$F$10,IF(O28=Data!$E$11,Data!$F$11,IF(O28=Data!E37,Data!$F$12,IF(O28=Data!E38,Data!$F$13,IF(O28=Data!E39,Data!$F$14,IF(O28=Data!E40,Data!$F$15,IF(O28=Data!E41,Data!$F$16,IF(O28=Data!E43,Data!F$18,0))))))))))))))))))*K28*$AV$3</f>
        <v>0</v>
      </c>
      <c r="W28" s="23">
        <f>IF(AZ28="No",0,IF(O28="NA",0,IF(O28=Data!$E$2,Data!$G$2,IF(O28=Data!$E$3,Data!$G$3,IF(O28=Data!$E$4,Data!$G$4,IF(O28=Data!$E$5,Data!$G$5,IF(O28=Data!$E$6,Data!$G$6,IF(O28=Data!$E$7,Data!$G$7,IF(O28=Data!$E$8,Data!$G$8,IF(O28=Data!$E$9,Data!$G$9,IF(O28=Data!$E$10,Data!$G$10,IF(O28=Data!$E$11,Data!$G$11,IF(O28=Data!$E$12,Data!$G$12,IF(O28=Data!$E$13,Data!$G$13,IF(O28=Data!$E$14,Data!$G$14,IF(O28=Data!$E$15,Data!$G$15,IF(O28=Data!$E$16,Data!$G$16,IF(O28=Data!$E$17,Data!$G$17,IF(O28=Data!$E$18,Data!G$18,0))))))))))))))))))*K28*$AV$3)</f>
        <v>0</v>
      </c>
      <c r="X28" s="23">
        <f>IF(AZ28="No",0,IF(O28="NA",0,IF(O28=Data!$E$2,Data!$H$2,IF(O28=Data!$E$3,Data!$H$3,IF(O28=Data!$E$4,Data!$H$4,IF(O28=Data!$E$5,Data!$H$5,IF(O28=Data!$E$6,Data!$H$6,IF(O28=Data!$E$7,Data!$H$7,IF(O28=Data!$E$8,Data!$H$8,IF(O28=Data!$E$9,Data!$H$9,IF(O28=Data!$E$10,Data!$H$10,IF(O28=Data!$E$11,Data!$H$11,IF(O28=Data!$E$12,Data!$H$12,IF(O28=Data!$E$13,Data!$H$13,IF(O28=Data!$E$14,Data!$H$14,IF(O28=Data!$E$15,Data!$H$15,IF(O28=Data!$E$16,Data!$H$16,IF(O28=Data!$E$17,Data!$H$17,IF(O28=Data!$E$18,Data!H$18,0)))))))))))))))))))*K28*$AV$3</f>
        <v>0</v>
      </c>
      <c r="Y28" s="23">
        <f>IF(R28&lt;=1,0,IF(Q28=Data!$E$12,Data!$F$12,IF(Q28=Data!$E$13,Data!$F$13,IF(Q28=Data!$E$14,Data!$F$14,IF(Q28=Data!$E$15,Data!$F$15,IF(Q28=Data!$E$16,Data!$F$16,IF(Q28=Data!$E$17,Data!$F$17,IF(Q28=Data!$E$18,Data!$F$18,0))))))))*K28*IF(R28&lt;AV28,R28,$AV$3)</f>
        <v>0</v>
      </c>
      <c r="Z28" s="23">
        <f>IF(R28&lt;=1,0,IF(Q28=Data!$E$12,Data!$G$12,IF(Q28=Data!$E$13,Data!$G$13,IF(Q28=Data!$E$14,Data!$G$14,IF(Q28=Data!$E$15,Data!$G$15,IF(Q28=Data!$E$16,Data!$G$16,IF(Q28=Data!$E$17,Data!$G$17,IF(Q28=Data!$E$18,Data!$G$18,0))))))))*K28*IF(R28&lt;AV28,R28,$AV$3)</f>
        <v>0</v>
      </c>
      <c r="AA28" s="23">
        <f>IF(R28&lt;=1,0,IF(Q28=Data!$E$12,Data!$H$12,IF(Q28=Data!$E$13,Data!$H$13,IF(Q28=Data!$E$14,Data!$H$14,IF(Q28=Data!$E$15,Data!$H$15,IF(Q28=Data!$E$16,Data!$H$16,IF(Q28=Data!$E$17,Data!$H$17,IF(Q28=Data!$E$18,Data!$H$18,0))))))))*K28*IF(R28&lt;AV28,R28,$AV$3)</f>
        <v>0</v>
      </c>
      <c r="AB28" s="22">
        <f t="shared" si="6"/>
        <v>0</v>
      </c>
      <c r="AC28" s="50">
        <f t="shared" si="7"/>
        <v>0</v>
      </c>
      <c r="AD28" s="46"/>
      <c r="AE28" s="21">
        <f t="shared" si="8"/>
        <v>0</v>
      </c>
      <c r="AF28" s="22">
        <f t="shared" si="9"/>
        <v>0</v>
      </c>
      <c r="AG28" s="50">
        <f t="shared" si="10"/>
        <v>0</v>
      </c>
      <c r="AH28" s="46"/>
      <c r="AI28" s="21">
        <f>IF(AZ28="No",0,IF(O28="NA",0,IF(Q28=O28,0,IF(O28=Data!$E$2,Data!$J$2,IF(O28=Data!$E$3,Data!$J$3,IF(O28=Data!$E$4,Data!$J$4,IF(O28=Data!$E$5,Data!$J$5,IF(O28=Data!$E$6,Data!$J$6,IF(O28=Data!$E$7,Data!$J$7,IF(O28=Data!$E$8,Data!$J$8,IF(O28=Data!$E$9,Data!$J$9,IF(O28=Data!$E$10,Data!$I$10,IF(O28=Data!$E$11,Data!$J$11,IF(O28=Data!$E$12,Data!$J$12,IF(O28=Data!$E$13,Data!$J$13,IF(O28=Data!$E$14,Data!$J$14,IF(O28=Data!$E$15,Data!$J$15,IF(O28=Data!$E$16,Data!$J$16,IF(O28=Data!$E$17,Data!$J$17,IF(O28=Data!$E$18,Data!J$18,0))))))))))))))))))))*$AV$3</f>
        <v>0</v>
      </c>
      <c r="AJ28" s="23">
        <f>IF(AZ28="No",0,IF(O28="NA",0,IF(O28=Data!$E$2,Data!$K$2,IF(O28=Data!$E$3,Data!$K$3,IF(O28=Data!$E$4,Data!$K$4,IF(O28=Data!$E$5,Data!$K$5,IF(O28=Data!$E$6,Data!$K$6,IF(O28=Data!$E$7,Data!$K$7,IF(O28=Data!$E$8,Data!$K$8,IF(O28=Data!$E$9,Data!$K$9,IF(O28=Data!$E$10,Data!$K$10,IF(O28=Data!$E$11,Data!$K$11,IF(O28=Data!$E$12,Data!$K$12,IF(O28=Data!$E$13,Data!$K$13,IF(O28=Data!$E$14,Data!$K$14,IF(O28=Data!$E$15,Data!$K$15,IF(O28=Data!$E$16,Data!$K$16,IF(O28=Data!$E$17,Data!$K$17,IF(O28=Data!$E$18,Data!K$18,0)))))))))))))))))))*$AV$3</f>
        <v>0</v>
      </c>
      <c r="AK28" s="23">
        <f t="shared" si="11"/>
        <v>0</v>
      </c>
      <c r="AL28" s="22">
        <f t="shared" si="12"/>
        <v>0</v>
      </c>
      <c r="AM28" s="22">
        <f t="shared" si="13"/>
        <v>0</v>
      </c>
      <c r="AN28" s="23"/>
      <c r="AO28" s="120"/>
      <c r="AP28" s="25"/>
      <c r="AQ28" s="25"/>
      <c r="AR28" s="9"/>
      <c r="AS28" s="9"/>
      <c r="AT28" s="5"/>
      <c r="AX28" s="168"/>
      <c r="AY28" s="143" t="str">
        <f t="shared" si="14"/>
        <v>No</v>
      </c>
      <c r="AZ28" s="144" t="str">
        <f t="shared" si="15"/>
        <v>No</v>
      </c>
      <c r="BA28" s="150"/>
      <c r="BB28" s="146">
        <f>IF(Q28="NA",0,IF(N28="No",0,IF(O28=Data!$E$2,Data!$L$2,IF(O28=Data!$E$3,Data!$L$3,IF(O28=Data!$E$4,Data!$L$4,IF(O28=Data!$E$5,Data!$L$5,IF(O28=Data!$E$6,Data!$L$6,IF(O28=Data!$E$7,Data!$L$7,IF(O28=Data!$E$8,Data!$L$8,IF(O28=Data!$E$9,Data!$L$9,IF(O28=Data!$E$10,Data!$L$10,IF(O28=Data!$E$11,Data!$L$11,IF(O28=Data!$E$12,Data!$L$12,IF(O28=Data!$E$13,Data!$L$13,IF(O28=Data!$E$14,Data!$L$14,IF(O28=Data!$E$15,Data!$L$15,IF(O28=Data!$E$16,Data!$L$16,IF(O28=Data!$E$17,Data!$L$17,IF(O28=Data!$E$18,Data!L$18,0)))))))))))))))))))</f>
        <v>0</v>
      </c>
      <c r="BC28" s="147">
        <f>IF(Q28="NA",0,IF(AY28="No",0,IF(N28="Yes",0,IF(P28=Data!$E$2,Data!$L$2,IF(P28=Data!$E$3,Data!$L$3,IF(P28=Data!$E$4,Data!$L$4,IF(P28=Data!$E$5,Data!$L$5,IF(P28=Data!$E$6,Data!$L$6,IF(P28=Data!$E$7,Data!$L$7,IF(P28=Data!$E$8,Data!$L$8,IF(P28=Data!$E$9,Data!$L$9,IF(P28=Data!$E$10,Data!$L$10,IF(P28=Data!$E$11,Data!$L$11,IF(P28=Data!$E$12,Data!$L$12*(EXP(-29.6/R28)),IF(P28=Data!$E$13,Data!$L$13,IF(P28=Data!$E$14,Data!$L$14*(EXP(-29.6/R28)),IF(P28=Data!$E$15,Data!$L$15,IF(P28=Data!$E$16,Data!$L$16,IF(P28=Data!$E$17,Data!$L$17,IF(P28=Data!$E$18,Data!L$18,0))))))))))))))))))))</f>
        <v>0</v>
      </c>
      <c r="BD28" s="148"/>
      <c r="BE28" s="146"/>
      <c r="BF28" s="148">
        <f t="shared" si="3"/>
        <v>0</v>
      </c>
      <c r="BG28" s="148">
        <f t="shared" si="4"/>
        <v>1</v>
      </c>
      <c r="BH28" s="148">
        <f t="shared" si="5"/>
        <v>1</v>
      </c>
      <c r="BI28" s="148">
        <f>IF(S28=0,0,IF(AND(Q28=Data!$E$12,S28-$AV$3&gt;0),(((Data!$M$12*(EXP(-29.6/S28)))-(Data!$M$12*(EXP(-29.6/(S28-$AV$3)))))),IF(AND(Q28=Data!$E$12,S28-$AV$3&lt;0.5),(Data!$M$12*(EXP(-29.6/S28))),IF(AND(Q28=Data!$E$12,S28&lt;=1),((Data!$M$12*(EXP(-29.6/S28)))),IF(Q28=Data!$E$13,(Data!$M$13),IF(AND(Q28=Data!$E$14,S28-$AV$3&gt;0),(((Data!$M$14*(EXP(-29.6/S28)))-(Data!$M$14*(EXP(-29.6/(S28-$AV$3)))))),IF(AND(Q28=Data!$E$14,S28-$AV$3&lt;1),(Data!$M$14*(EXP(-29.6/S28))),IF(AND(Q28=Data!$E$14,S28&lt;=1),((Data!$M$14*(EXP(-29.6/S28)))),IF(Q28=Data!$E$15,Data!$M$15,IF(Q28=Data!$E$16,Data!$M$16,IF(Q28=Data!$E$17,Data!$M$17,IF(Q28=Data!$E$18,Data!$M$18,0))))))))))))</f>
        <v>0</v>
      </c>
      <c r="BJ28" s="148">
        <f>IF(Q28=Data!$E$12,BI28*0.32,IF(Q28=Data!$E$13,0,IF(Q28=Data!$E$14,BI28*0.32,IF(Q28=Data!$E$15,0,IF(Q28=Data!$E$16,0,IF(Q28=Data!$E$17,0,IF(Q28=Data!$E$18,0,0)))))))</f>
        <v>0</v>
      </c>
      <c r="BK28" s="148">
        <f>IF(Q28=Data!$E$12,Data!$P$12*$AV$3,IF(Q28=Data!$E$13,Data!$P$13*$AV$3,IF(Q28=Data!$E$14,Data!$P$14*$AV$3,IF(Q28=Data!$E$15,Data!$P$15*$AV$3,IF(Q28=Data!$E$16,Data!$P$16*$AV$3,IF(Q28=Data!$E$17,Data!$P$17*$AV$3,IF(Q28=Data!$E$18,Data!$P$18*$AV$3,0)))))))</f>
        <v>0</v>
      </c>
      <c r="BL28" s="147">
        <f>IF(O28=Data!$E$2,Data!$O$2,IF(O28=Data!$E$3,Data!$O$3,IF(O28=Data!$E$4,Data!$O$4,IF(O28=Data!$E$5,Data!$O$5,IF(O28=Data!$E$6,Data!$O$6,IF(O28=Data!$E$7,Data!$O$7,IF(O28=Data!$E$8,Data!$O$8,IF(O28=Data!$E$9,Data!$O$9,IF(O28=Data!$E$10,Data!$O$10,IF(O28=Data!$E$11,Data!$O$11,IF(O28=Data!$E$12,Data!$O$12,IF(O28=Data!$E$13,Data!$O$13,IF(O28=Data!$E$14,Data!$O$14,IF(O28=Data!$E$15,Data!$O$15,IF(O28=Data!$E$16,Data!$O$16,IF(O28=Data!$E$18,Data!$O$18,IF(O28=Data!$E$18,Data!$O$18,0)))))))))))))))))</f>
        <v>0</v>
      </c>
      <c r="BM28" s="169"/>
      <c r="BN28" s="169"/>
      <c r="BO28" s="169"/>
      <c r="BP28" s="169"/>
    </row>
    <row r="29" spans="9:68" x14ac:dyDescent="0.3">
      <c r="I29" s="24"/>
      <c r="J29" s="36" t="s">
        <v>40</v>
      </c>
      <c r="K29" s="108"/>
      <c r="L29" s="108"/>
      <c r="M29" s="108" t="s">
        <v>3</v>
      </c>
      <c r="N29" s="108" t="s">
        <v>1</v>
      </c>
      <c r="O29" s="109" t="s">
        <v>124</v>
      </c>
      <c r="P29" s="109" t="s">
        <v>124</v>
      </c>
      <c r="Q29" s="110" t="s">
        <v>124</v>
      </c>
      <c r="R29" s="111"/>
      <c r="S29" s="111"/>
      <c r="T29" s="112"/>
      <c r="U29" s="20"/>
      <c r="V29" s="21">
        <f>IF(AZ29="No",0,IF(O29="NA",0,IF(O29=Data!$E$2,Data!$F$2,IF(O29=Data!$E$3,Data!$F$3,IF(O29=Data!$E$4,Data!$F$4,IF(O29=Data!$E$5,Data!$F$5,IF(O29=Data!$E$6,Data!$F$6,IF(O29=Data!$E$7,Data!$F$7,IF(O29=Data!$E$8,Data!$F$8,IF(O29=Data!$E$9,Data!$F$9,IF(O29=Data!$E$10,Data!$F$10,IF(O29=Data!$E$11,Data!$F$11,IF(O29=Data!E38,Data!$F$12,IF(O29=Data!E39,Data!$F$13,IF(O29=Data!E40,Data!$F$14,IF(O29=Data!E41,Data!$F$15,IF(O29=Data!E42,Data!$F$16,IF(O29=Data!E44,Data!F$18,0))))))))))))))))))*K29*$AV$3</f>
        <v>0</v>
      </c>
      <c r="W29" s="23">
        <f>IF(AZ29="No",0,IF(O29="NA",0,IF(O29=Data!$E$2,Data!$G$2,IF(O29=Data!$E$3,Data!$G$3,IF(O29=Data!$E$4,Data!$G$4,IF(O29=Data!$E$5,Data!$G$5,IF(O29=Data!$E$6,Data!$G$6,IF(O29=Data!$E$7,Data!$G$7,IF(O29=Data!$E$8,Data!$G$8,IF(O29=Data!$E$9,Data!$G$9,IF(O29=Data!$E$10,Data!$G$10,IF(O29=Data!$E$11,Data!$G$11,IF(O29=Data!$E$12,Data!$G$12,IF(O29=Data!$E$13,Data!$G$13,IF(O29=Data!$E$14,Data!$G$14,IF(O29=Data!$E$15,Data!$G$15,IF(O29=Data!$E$16,Data!$G$16,IF(O29=Data!$E$17,Data!$G$17,IF(O29=Data!$E$18,Data!G$18,0))))))))))))))))))*K29*$AV$3)</f>
        <v>0</v>
      </c>
      <c r="X29" s="23">
        <f>IF(AZ29="No",0,IF(O29="NA",0,IF(O29=Data!$E$2,Data!$H$2,IF(O29=Data!$E$3,Data!$H$3,IF(O29=Data!$E$4,Data!$H$4,IF(O29=Data!$E$5,Data!$H$5,IF(O29=Data!$E$6,Data!$H$6,IF(O29=Data!$E$7,Data!$H$7,IF(O29=Data!$E$8,Data!$H$8,IF(O29=Data!$E$9,Data!$H$9,IF(O29=Data!$E$10,Data!$H$10,IF(O29=Data!$E$11,Data!$H$11,IF(O29=Data!$E$12,Data!$H$12,IF(O29=Data!$E$13,Data!$H$13,IF(O29=Data!$E$14,Data!$H$14,IF(O29=Data!$E$15,Data!$H$15,IF(O29=Data!$E$16,Data!$H$16,IF(O29=Data!$E$17,Data!$H$17,IF(O29=Data!$E$18,Data!H$18,0)))))))))))))))))))*K29*$AV$3</f>
        <v>0</v>
      </c>
      <c r="Y29" s="23">
        <f>IF(R29&lt;=1,0,IF(Q29=Data!$E$12,Data!$F$12,IF(Q29=Data!$E$13,Data!$F$13,IF(Q29=Data!$E$14,Data!$F$14,IF(Q29=Data!$E$15,Data!$F$15,IF(Q29=Data!$E$16,Data!$F$16,IF(Q29=Data!$E$17,Data!$F$17,IF(Q29=Data!$E$18,Data!$F$18,0))))))))*K29*IF(R29&lt;AV29,R29,$AV$3)</f>
        <v>0</v>
      </c>
      <c r="Z29" s="23">
        <f>IF(R29&lt;=1,0,IF(Q29=Data!$E$12,Data!$G$12,IF(Q29=Data!$E$13,Data!$G$13,IF(Q29=Data!$E$14,Data!$G$14,IF(Q29=Data!$E$15,Data!$G$15,IF(Q29=Data!$E$16,Data!$G$16,IF(Q29=Data!$E$17,Data!$G$17,IF(Q29=Data!$E$18,Data!$G$18,0))))))))*K29*IF(R29&lt;AV29,R29,$AV$3)</f>
        <v>0</v>
      </c>
      <c r="AA29" s="23">
        <f>IF(R29&lt;=1,0,IF(Q29=Data!$E$12,Data!$H$12,IF(Q29=Data!$E$13,Data!$H$13,IF(Q29=Data!$E$14,Data!$H$14,IF(Q29=Data!$E$15,Data!$H$15,IF(Q29=Data!$E$16,Data!$H$16,IF(Q29=Data!$E$17,Data!$H$17,IF(Q29=Data!$E$18,Data!$H$18,0))))))))*K29*IF(R29&lt;AV29,R29,$AV$3)</f>
        <v>0</v>
      </c>
      <c r="AB29" s="22">
        <f t="shared" si="6"/>
        <v>0</v>
      </c>
      <c r="AC29" s="50">
        <f t="shared" si="7"/>
        <v>0</v>
      </c>
      <c r="AD29" s="46"/>
      <c r="AE29" s="21">
        <f t="shared" si="8"/>
        <v>0</v>
      </c>
      <c r="AF29" s="22">
        <f t="shared" si="9"/>
        <v>0</v>
      </c>
      <c r="AG29" s="50">
        <f t="shared" si="10"/>
        <v>0</v>
      </c>
      <c r="AH29" s="46"/>
      <c r="AI29" s="21">
        <f>IF(AZ29="No",0,IF(O29="NA",0,IF(Q29=O29,0,IF(O29=Data!$E$2,Data!$J$2,IF(O29=Data!$E$3,Data!$J$3,IF(O29=Data!$E$4,Data!$J$4,IF(O29=Data!$E$5,Data!$J$5,IF(O29=Data!$E$6,Data!$J$6,IF(O29=Data!$E$7,Data!$J$7,IF(O29=Data!$E$8,Data!$J$8,IF(O29=Data!$E$9,Data!$J$9,IF(O29=Data!$E$10,Data!$I$10,IF(O29=Data!$E$11,Data!$J$11,IF(O29=Data!$E$12,Data!$J$12,IF(O29=Data!$E$13,Data!$J$13,IF(O29=Data!$E$14,Data!$J$14,IF(O29=Data!$E$15,Data!$J$15,IF(O29=Data!$E$16,Data!$J$16,IF(O29=Data!$E$17,Data!$J$17,IF(O29=Data!$E$18,Data!J$18,0))))))))))))))))))))*$AV$3</f>
        <v>0</v>
      </c>
      <c r="AJ29" s="23">
        <f>IF(AZ29="No",0,IF(O29="NA",0,IF(O29=Data!$E$2,Data!$K$2,IF(O29=Data!$E$3,Data!$K$3,IF(O29=Data!$E$4,Data!$K$4,IF(O29=Data!$E$5,Data!$K$5,IF(O29=Data!$E$6,Data!$K$6,IF(O29=Data!$E$7,Data!$K$7,IF(O29=Data!$E$8,Data!$K$8,IF(O29=Data!$E$9,Data!$K$9,IF(O29=Data!$E$10,Data!$K$10,IF(O29=Data!$E$11,Data!$K$11,IF(O29=Data!$E$12,Data!$K$12,IF(O29=Data!$E$13,Data!$K$13,IF(O29=Data!$E$14,Data!$K$14,IF(O29=Data!$E$15,Data!$K$15,IF(O29=Data!$E$16,Data!$K$16,IF(O29=Data!$E$17,Data!$K$17,IF(O29=Data!$E$18,Data!K$18,0)))))))))))))))))))*$AV$3</f>
        <v>0</v>
      </c>
      <c r="AK29" s="23">
        <f t="shared" si="11"/>
        <v>0</v>
      </c>
      <c r="AL29" s="22">
        <f t="shared" si="12"/>
        <v>0</v>
      </c>
      <c r="AM29" s="22">
        <f t="shared" si="13"/>
        <v>0</v>
      </c>
      <c r="AN29" s="23"/>
      <c r="AO29" s="120"/>
      <c r="AP29" s="25"/>
      <c r="AQ29" s="25"/>
      <c r="AR29" s="9"/>
      <c r="AS29" s="9"/>
      <c r="AT29" s="5"/>
      <c r="AX29" s="168"/>
      <c r="AY29" s="143" t="str">
        <f t="shared" si="14"/>
        <v>No</v>
      </c>
      <c r="AZ29" s="144" t="str">
        <f t="shared" si="15"/>
        <v>No</v>
      </c>
      <c r="BA29" s="150"/>
      <c r="BB29" s="146">
        <f>IF(Q29="NA",0,IF(N29="No",0,IF(O29=Data!$E$2,Data!$L$2,IF(O29=Data!$E$3,Data!$L$3,IF(O29=Data!$E$4,Data!$L$4,IF(O29=Data!$E$5,Data!$L$5,IF(O29=Data!$E$6,Data!$L$6,IF(O29=Data!$E$7,Data!$L$7,IF(O29=Data!$E$8,Data!$L$8,IF(O29=Data!$E$9,Data!$L$9,IF(O29=Data!$E$10,Data!$L$10,IF(O29=Data!$E$11,Data!$L$11,IF(O29=Data!$E$12,Data!$L$12,IF(O29=Data!$E$13,Data!$L$13,IF(O29=Data!$E$14,Data!$L$14,IF(O29=Data!$E$15,Data!$L$15,IF(O29=Data!$E$16,Data!$L$16,IF(O29=Data!$E$17,Data!$L$17,IF(O29=Data!$E$18,Data!L$18,0)))))))))))))))))))</f>
        <v>0</v>
      </c>
      <c r="BC29" s="147">
        <f>IF(Q29="NA",0,IF(AY29="No",0,IF(N29="Yes",0,IF(P29=Data!$E$2,Data!$L$2,IF(P29=Data!$E$3,Data!$L$3,IF(P29=Data!$E$4,Data!$L$4,IF(P29=Data!$E$5,Data!$L$5,IF(P29=Data!$E$6,Data!$L$6,IF(P29=Data!$E$7,Data!$L$7,IF(P29=Data!$E$8,Data!$L$8,IF(P29=Data!$E$9,Data!$L$9,IF(P29=Data!$E$10,Data!$L$10,IF(P29=Data!$E$11,Data!$L$11,IF(P29=Data!$E$12,Data!$L$12*(EXP(-29.6/R29)),IF(P29=Data!$E$13,Data!$L$13,IF(P29=Data!$E$14,Data!$L$14*(EXP(-29.6/R29)),IF(P29=Data!$E$15,Data!$L$15,IF(P29=Data!$E$16,Data!$L$16,IF(P29=Data!$E$17,Data!$L$17,IF(P29=Data!$E$18,Data!L$18,0))))))))))))))))))))</f>
        <v>0</v>
      </c>
      <c r="BD29" s="148"/>
      <c r="BE29" s="146"/>
      <c r="BF29" s="148">
        <f t="shared" si="3"/>
        <v>0</v>
      </c>
      <c r="BG29" s="148">
        <f t="shared" si="4"/>
        <v>1</v>
      </c>
      <c r="BH29" s="148">
        <f t="shared" si="5"/>
        <v>1</v>
      </c>
      <c r="BI29" s="148">
        <f>IF(S29=0,0,IF(AND(Q29=Data!$E$12,S29-$AV$3&gt;0),(((Data!$M$12*(EXP(-29.6/S29)))-(Data!$M$12*(EXP(-29.6/(S29-$AV$3)))))),IF(AND(Q29=Data!$E$12,S29-$AV$3&lt;0.5),(Data!$M$12*(EXP(-29.6/S29))),IF(AND(Q29=Data!$E$12,S29&lt;=1),((Data!$M$12*(EXP(-29.6/S29)))),IF(Q29=Data!$E$13,(Data!$M$13),IF(AND(Q29=Data!$E$14,S29-$AV$3&gt;0),(((Data!$M$14*(EXP(-29.6/S29)))-(Data!$M$14*(EXP(-29.6/(S29-$AV$3)))))),IF(AND(Q29=Data!$E$14,S29-$AV$3&lt;1),(Data!$M$14*(EXP(-29.6/S29))),IF(AND(Q29=Data!$E$14,S29&lt;=1),((Data!$M$14*(EXP(-29.6/S29)))),IF(Q29=Data!$E$15,Data!$M$15,IF(Q29=Data!$E$16,Data!$M$16,IF(Q29=Data!$E$17,Data!$M$17,IF(Q29=Data!$E$18,Data!$M$18,0))))))))))))</f>
        <v>0</v>
      </c>
      <c r="BJ29" s="148">
        <f>IF(Q29=Data!$E$12,BI29*0.32,IF(Q29=Data!$E$13,0,IF(Q29=Data!$E$14,BI29*0.32,IF(Q29=Data!$E$15,0,IF(Q29=Data!$E$16,0,IF(Q29=Data!$E$17,0,IF(Q29=Data!$E$18,0,0)))))))</f>
        <v>0</v>
      </c>
      <c r="BK29" s="148">
        <f>IF(Q29=Data!$E$12,Data!$P$12*$AV$3,IF(Q29=Data!$E$13,Data!$P$13*$AV$3,IF(Q29=Data!$E$14,Data!$P$14*$AV$3,IF(Q29=Data!$E$15,Data!$P$15*$AV$3,IF(Q29=Data!$E$16,Data!$P$16*$AV$3,IF(Q29=Data!$E$17,Data!$P$17*$AV$3,IF(Q29=Data!$E$18,Data!$P$18*$AV$3,0)))))))</f>
        <v>0</v>
      </c>
      <c r="BL29" s="147">
        <f>IF(O29=Data!$E$2,Data!$O$2,IF(O29=Data!$E$3,Data!$O$3,IF(O29=Data!$E$4,Data!$O$4,IF(O29=Data!$E$5,Data!$O$5,IF(O29=Data!$E$6,Data!$O$6,IF(O29=Data!$E$7,Data!$O$7,IF(O29=Data!$E$8,Data!$O$8,IF(O29=Data!$E$9,Data!$O$9,IF(O29=Data!$E$10,Data!$O$10,IF(O29=Data!$E$11,Data!$O$11,IF(O29=Data!$E$12,Data!$O$12,IF(O29=Data!$E$13,Data!$O$13,IF(O29=Data!$E$14,Data!$O$14,IF(O29=Data!$E$15,Data!$O$15,IF(O29=Data!$E$16,Data!$O$16,IF(O29=Data!$E$18,Data!$O$18,IF(O29=Data!$E$18,Data!$O$18,0)))))))))))))))))</f>
        <v>0</v>
      </c>
      <c r="BM29" s="169"/>
      <c r="BN29" s="169"/>
      <c r="BO29" s="169"/>
      <c r="BP29" s="169"/>
    </row>
    <row r="30" spans="9:68" x14ac:dyDescent="0.3">
      <c r="J30" s="36" t="s">
        <v>41</v>
      </c>
      <c r="K30" s="108"/>
      <c r="L30" s="108"/>
      <c r="M30" s="108" t="s">
        <v>3</v>
      </c>
      <c r="N30" s="108" t="s">
        <v>1</v>
      </c>
      <c r="O30" s="109" t="s">
        <v>124</v>
      </c>
      <c r="P30" s="109" t="s">
        <v>124</v>
      </c>
      <c r="Q30" s="110" t="s">
        <v>124</v>
      </c>
      <c r="R30" s="111"/>
      <c r="S30" s="111"/>
      <c r="T30" s="112"/>
      <c r="U30" s="20"/>
      <c r="V30" s="21">
        <f>IF(AZ30="No",0,IF(O30="NA",0,IF(O30=Data!$E$2,Data!$F$2,IF(O30=Data!$E$3,Data!$F$3,IF(O30=Data!$E$4,Data!$F$4,IF(O30=Data!$E$5,Data!$F$5,IF(O30=Data!$E$6,Data!$F$6,IF(O30=Data!$E$7,Data!$F$7,IF(O30=Data!$E$8,Data!$F$8,IF(O30=Data!$E$9,Data!$F$9,IF(O30=Data!$E$10,Data!$F$10,IF(O30=Data!$E$11,Data!$F$11,IF(O30=Data!E39,Data!$F$12,IF(O30=Data!E40,Data!$F$13,IF(O30=Data!E41,Data!$F$14,IF(O30=Data!E42,Data!$F$15,IF(O30=Data!E43,Data!$F$16,IF(O30=Data!E45,Data!F$18,0))))))))))))))))))*K30*$AV$3</f>
        <v>0</v>
      </c>
      <c r="W30" s="23">
        <f>IF(AZ30="No",0,IF(O30="NA",0,IF(O30=Data!$E$2,Data!$G$2,IF(O30=Data!$E$3,Data!$G$3,IF(O30=Data!$E$4,Data!$G$4,IF(O30=Data!$E$5,Data!$G$5,IF(O30=Data!$E$6,Data!$G$6,IF(O30=Data!$E$7,Data!$G$7,IF(O30=Data!$E$8,Data!$G$8,IF(O30=Data!$E$9,Data!$G$9,IF(O30=Data!$E$10,Data!$G$10,IF(O30=Data!$E$11,Data!$G$11,IF(O30=Data!$E$12,Data!$G$12,IF(O30=Data!$E$13,Data!$G$13,IF(O30=Data!$E$14,Data!$G$14,IF(O30=Data!$E$15,Data!$G$15,IF(O30=Data!$E$16,Data!$G$16,IF(O30=Data!$E$17,Data!$G$17,IF(O30=Data!$E$18,Data!G$18,0))))))))))))))))))*K30*$AV$3)</f>
        <v>0</v>
      </c>
      <c r="X30" s="23">
        <f>IF(AZ30="No",0,IF(O30="NA",0,IF(O30=Data!$E$2,Data!$H$2,IF(O30=Data!$E$3,Data!$H$3,IF(O30=Data!$E$4,Data!$H$4,IF(O30=Data!$E$5,Data!$H$5,IF(O30=Data!$E$6,Data!$H$6,IF(O30=Data!$E$7,Data!$H$7,IF(O30=Data!$E$8,Data!$H$8,IF(O30=Data!$E$9,Data!$H$9,IF(O30=Data!$E$10,Data!$H$10,IF(O30=Data!$E$11,Data!$H$11,IF(O30=Data!$E$12,Data!$H$12,IF(O30=Data!$E$13,Data!$H$13,IF(O30=Data!$E$14,Data!$H$14,IF(O30=Data!$E$15,Data!$H$15,IF(O30=Data!$E$16,Data!$H$16,IF(O30=Data!$E$17,Data!$H$17,IF(O30=Data!$E$18,Data!H$18,0)))))))))))))))))))*K30*$AV$3</f>
        <v>0</v>
      </c>
      <c r="Y30" s="23">
        <f>IF(R30&lt;=1,0,IF(Q30=Data!$E$12,Data!$F$12,IF(Q30=Data!$E$13,Data!$F$13,IF(Q30=Data!$E$14,Data!$F$14,IF(Q30=Data!$E$15,Data!$F$15,IF(Q30=Data!$E$16,Data!$F$16,IF(Q30=Data!$E$17,Data!$F$17,IF(Q30=Data!$E$18,Data!$F$18,0))))))))*K30*IF(R30&lt;AV30,R30,$AV$3)</f>
        <v>0</v>
      </c>
      <c r="Z30" s="23">
        <f>IF(R30&lt;=1,0,IF(Q30=Data!$E$12,Data!$G$12,IF(Q30=Data!$E$13,Data!$G$13,IF(Q30=Data!$E$14,Data!$G$14,IF(Q30=Data!$E$15,Data!$G$15,IF(Q30=Data!$E$16,Data!$G$16,IF(Q30=Data!$E$17,Data!$G$17,IF(Q30=Data!$E$18,Data!$G$18,0))))))))*K30*IF(R30&lt;AV30,R30,$AV$3)</f>
        <v>0</v>
      </c>
      <c r="AA30" s="23">
        <f>IF(R30&lt;=1,0,IF(Q30=Data!$E$12,Data!$H$12,IF(Q30=Data!$E$13,Data!$H$13,IF(Q30=Data!$E$14,Data!$H$14,IF(Q30=Data!$E$15,Data!$H$15,IF(Q30=Data!$E$16,Data!$H$16,IF(Q30=Data!$E$17,Data!$H$17,IF(Q30=Data!$E$18,Data!$H$18,0))))))))*K30*IF(R30&lt;AV30,R30,$AV$3)</f>
        <v>0</v>
      </c>
      <c r="AB30" s="22">
        <f t="shared" si="6"/>
        <v>0</v>
      </c>
      <c r="AC30" s="50">
        <f t="shared" si="7"/>
        <v>0</v>
      </c>
      <c r="AD30" s="46"/>
      <c r="AE30" s="21">
        <f t="shared" si="8"/>
        <v>0</v>
      </c>
      <c r="AF30" s="22">
        <f t="shared" si="9"/>
        <v>0</v>
      </c>
      <c r="AG30" s="50">
        <f t="shared" si="10"/>
        <v>0</v>
      </c>
      <c r="AH30" s="46"/>
      <c r="AI30" s="21">
        <f>IF(AZ30="No",0,IF(O30="NA",0,IF(Q30=O30,0,IF(O30=Data!$E$2,Data!$J$2,IF(O30=Data!$E$3,Data!$J$3,IF(O30=Data!$E$4,Data!$J$4,IF(O30=Data!$E$5,Data!$J$5,IF(O30=Data!$E$6,Data!$J$6,IF(O30=Data!$E$7,Data!$J$7,IF(O30=Data!$E$8,Data!$J$8,IF(O30=Data!$E$9,Data!$J$9,IF(O30=Data!$E$10,Data!$I$10,IF(O30=Data!$E$11,Data!$J$11,IF(O30=Data!$E$12,Data!$J$12,IF(O30=Data!$E$13,Data!$J$13,IF(O30=Data!$E$14,Data!$J$14,IF(O30=Data!$E$15,Data!$J$15,IF(O30=Data!$E$16,Data!$J$16,IF(O30=Data!$E$17,Data!$J$17,IF(O30=Data!$E$18,Data!J$18,0))))))))))))))))))))*$AV$3</f>
        <v>0</v>
      </c>
      <c r="AJ30" s="23">
        <f>IF(AZ30="No",0,IF(O30="NA",0,IF(O30=Data!$E$2,Data!$K$2,IF(O30=Data!$E$3,Data!$K$3,IF(O30=Data!$E$4,Data!$K$4,IF(O30=Data!$E$5,Data!$K$5,IF(O30=Data!$E$6,Data!$K$6,IF(O30=Data!$E$7,Data!$K$7,IF(O30=Data!$E$8,Data!$K$8,IF(O30=Data!$E$9,Data!$K$9,IF(O30=Data!$E$10,Data!$K$10,IF(O30=Data!$E$11,Data!$K$11,IF(O30=Data!$E$12,Data!$K$12,IF(O30=Data!$E$13,Data!$K$13,IF(O30=Data!$E$14,Data!$K$14,IF(O30=Data!$E$15,Data!$K$15,IF(O30=Data!$E$16,Data!$K$16,IF(O30=Data!$E$17,Data!$K$17,IF(O30=Data!$E$18,Data!K$18,0)))))))))))))))))))*$AV$3</f>
        <v>0</v>
      </c>
      <c r="AK30" s="23">
        <f t="shared" si="11"/>
        <v>0</v>
      </c>
      <c r="AL30" s="22">
        <f t="shared" si="12"/>
        <v>0</v>
      </c>
      <c r="AM30" s="22">
        <f t="shared" si="13"/>
        <v>0</v>
      </c>
      <c r="AN30" s="23"/>
      <c r="AO30" s="120"/>
      <c r="AP30" s="25"/>
      <c r="AQ30" s="25"/>
      <c r="AR30" s="9"/>
      <c r="AS30" s="9"/>
      <c r="AT30" s="5"/>
      <c r="AX30" s="168"/>
      <c r="AY30" s="143" t="str">
        <f t="shared" si="14"/>
        <v>No</v>
      </c>
      <c r="AZ30" s="144" t="str">
        <f t="shared" si="15"/>
        <v>No</v>
      </c>
      <c r="BA30" s="150"/>
      <c r="BB30" s="146">
        <f>IF(Q30="NA",0,IF(N30="No",0,IF(O30=Data!$E$2,Data!$L$2,IF(O30=Data!$E$3,Data!$L$3,IF(O30=Data!$E$4,Data!$L$4,IF(O30=Data!$E$5,Data!$L$5,IF(O30=Data!$E$6,Data!$L$6,IF(O30=Data!$E$7,Data!$L$7,IF(O30=Data!$E$8,Data!$L$8,IF(O30=Data!$E$9,Data!$L$9,IF(O30=Data!$E$10,Data!$L$10,IF(O30=Data!$E$11,Data!$L$11,IF(O30=Data!$E$12,Data!$L$12,IF(O30=Data!$E$13,Data!$L$13,IF(O30=Data!$E$14,Data!$L$14,IF(O30=Data!$E$15,Data!$L$15,IF(O30=Data!$E$16,Data!$L$16,IF(O30=Data!$E$17,Data!$L$17,IF(O30=Data!$E$18,Data!L$18,0)))))))))))))))))))</f>
        <v>0</v>
      </c>
      <c r="BC30" s="147">
        <f>IF(Q30="NA",0,IF(AY30="No",0,IF(N30="Yes",0,IF(P30=Data!$E$2,Data!$L$2,IF(P30=Data!$E$3,Data!$L$3,IF(P30=Data!$E$4,Data!$L$4,IF(P30=Data!$E$5,Data!$L$5,IF(P30=Data!$E$6,Data!$L$6,IF(P30=Data!$E$7,Data!$L$7,IF(P30=Data!$E$8,Data!$L$8,IF(P30=Data!$E$9,Data!$L$9,IF(P30=Data!$E$10,Data!$L$10,IF(P30=Data!$E$11,Data!$L$11,IF(P30=Data!$E$12,Data!$L$12*(EXP(-29.6/R30)),IF(P30=Data!$E$13,Data!$L$13,IF(P30=Data!$E$14,Data!$L$14*(EXP(-29.6/R30)),IF(P30=Data!$E$15,Data!$L$15,IF(P30=Data!$E$16,Data!$L$16,IF(P30=Data!$E$17,Data!$L$17,IF(P30=Data!$E$18,Data!L$18,0))))))))))))))))))))</f>
        <v>0</v>
      </c>
      <c r="BD30" s="148"/>
      <c r="BE30" s="146"/>
      <c r="BF30" s="148">
        <f t="shared" si="3"/>
        <v>0</v>
      </c>
      <c r="BG30" s="148">
        <f t="shared" si="4"/>
        <v>1</v>
      </c>
      <c r="BH30" s="148">
        <f t="shared" si="5"/>
        <v>1</v>
      </c>
      <c r="BI30" s="148">
        <f>IF(S30=0,0,IF(AND(Q30=Data!$E$12,S30-$AV$3&gt;0),(((Data!$M$12*(EXP(-29.6/S30)))-(Data!$M$12*(EXP(-29.6/(S30-$AV$3)))))),IF(AND(Q30=Data!$E$12,S30-$AV$3&lt;0.5),(Data!$M$12*(EXP(-29.6/S30))),IF(AND(Q30=Data!$E$12,S30&lt;=1),((Data!$M$12*(EXP(-29.6/S30)))),IF(Q30=Data!$E$13,(Data!$M$13),IF(AND(Q30=Data!$E$14,S30-$AV$3&gt;0),(((Data!$M$14*(EXP(-29.6/S30)))-(Data!$M$14*(EXP(-29.6/(S30-$AV$3)))))),IF(AND(Q30=Data!$E$14,S30-$AV$3&lt;1),(Data!$M$14*(EXP(-29.6/S30))),IF(AND(Q30=Data!$E$14,S30&lt;=1),((Data!$M$14*(EXP(-29.6/S30)))),IF(Q30=Data!$E$15,Data!$M$15,IF(Q30=Data!$E$16,Data!$M$16,IF(Q30=Data!$E$17,Data!$M$17,IF(Q30=Data!$E$18,Data!$M$18,0))))))))))))</f>
        <v>0</v>
      </c>
      <c r="BJ30" s="148">
        <f>IF(Q30=Data!$E$12,BI30*0.32,IF(Q30=Data!$E$13,0,IF(Q30=Data!$E$14,BI30*0.32,IF(Q30=Data!$E$15,0,IF(Q30=Data!$E$16,0,IF(Q30=Data!$E$17,0,IF(Q30=Data!$E$18,0,0)))))))</f>
        <v>0</v>
      </c>
      <c r="BK30" s="148">
        <f>IF(Q30=Data!$E$12,Data!$P$12*$AV$3,IF(Q30=Data!$E$13,Data!$P$13*$AV$3,IF(Q30=Data!$E$14,Data!$P$14*$AV$3,IF(Q30=Data!$E$15,Data!$P$15*$AV$3,IF(Q30=Data!$E$16,Data!$P$16*$AV$3,IF(Q30=Data!$E$17,Data!$P$17*$AV$3,IF(Q30=Data!$E$18,Data!$P$18*$AV$3,0)))))))</f>
        <v>0</v>
      </c>
      <c r="BL30" s="147">
        <f>IF(O30=Data!$E$2,Data!$O$2,IF(O30=Data!$E$3,Data!$O$3,IF(O30=Data!$E$4,Data!$O$4,IF(O30=Data!$E$5,Data!$O$5,IF(O30=Data!$E$6,Data!$O$6,IF(O30=Data!$E$7,Data!$O$7,IF(O30=Data!$E$8,Data!$O$8,IF(O30=Data!$E$9,Data!$O$9,IF(O30=Data!$E$10,Data!$O$10,IF(O30=Data!$E$11,Data!$O$11,IF(O30=Data!$E$12,Data!$O$12,IF(O30=Data!$E$13,Data!$O$13,IF(O30=Data!$E$14,Data!$O$14,IF(O30=Data!$E$15,Data!$O$15,IF(O30=Data!$E$16,Data!$O$16,IF(O30=Data!$E$18,Data!$O$18,IF(O30=Data!$E$18,Data!$O$18,0)))))))))))))))))</f>
        <v>0</v>
      </c>
      <c r="BM30" s="170"/>
      <c r="BN30" s="169"/>
      <c r="BO30" s="169"/>
      <c r="BP30" s="169"/>
    </row>
    <row r="31" spans="9:68" x14ac:dyDescent="0.3">
      <c r="J31" s="36" t="s">
        <v>42</v>
      </c>
      <c r="K31" s="108"/>
      <c r="L31" s="108"/>
      <c r="M31" s="108" t="s">
        <v>3</v>
      </c>
      <c r="N31" s="108" t="s">
        <v>1</v>
      </c>
      <c r="O31" s="109" t="s">
        <v>124</v>
      </c>
      <c r="P31" s="109" t="s">
        <v>124</v>
      </c>
      <c r="Q31" s="110" t="s">
        <v>124</v>
      </c>
      <c r="R31" s="111"/>
      <c r="S31" s="111"/>
      <c r="T31" s="112"/>
      <c r="U31" s="20"/>
      <c r="V31" s="21">
        <f>IF(AZ31="No",0,IF(O31="NA",0,IF(O31=Data!$E$2,Data!$F$2,IF(O31=Data!$E$3,Data!$F$3,IF(O31=Data!$E$4,Data!$F$4,IF(O31=Data!$E$5,Data!$F$5,IF(O31=Data!$E$6,Data!$F$6,IF(O31=Data!$E$7,Data!$F$7,IF(O31=Data!$E$8,Data!$F$8,IF(O31=Data!$E$9,Data!$F$9,IF(O31=Data!$E$10,Data!$F$10,IF(O31=Data!$E$11,Data!$F$11,IF(O31=Data!E40,Data!$F$12,IF(O31=Data!E41,Data!$F$13,IF(O31=Data!E42,Data!$F$14,IF(O31=Data!E43,Data!$F$15,IF(O31=Data!E44,Data!$F$16,IF(O31=Data!E46,Data!F$18,0))))))))))))))))))*K31*$AV$3</f>
        <v>0</v>
      </c>
      <c r="W31" s="23">
        <f>IF(AZ31="No",0,IF(O31="NA",0,IF(O31=Data!$E$2,Data!$G$2,IF(O31=Data!$E$3,Data!$G$3,IF(O31=Data!$E$4,Data!$G$4,IF(O31=Data!$E$5,Data!$G$5,IF(O31=Data!$E$6,Data!$G$6,IF(O31=Data!$E$7,Data!$G$7,IF(O31=Data!$E$8,Data!$G$8,IF(O31=Data!$E$9,Data!$G$9,IF(O31=Data!$E$10,Data!$G$10,IF(O31=Data!$E$11,Data!$G$11,IF(O31=Data!$E$12,Data!$G$12,IF(O31=Data!$E$13,Data!$G$13,IF(O31=Data!$E$14,Data!$G$14,IF(O31=Data!$E$15,Data!$G$15,IF(O31=Data!$E$16,Data!$G$16,IF(O31=Data!$E$17,Data!$G$17,IF(O31=Data!$E$18,Data!G$18,0))))))))))))))))))*K31*$AV$3)</f>
        <v>0</v>
      </c>
      <c r="X31" s="23">
        <f>IF(AZ31="No",0,IF(O31="NA",0,IF(O31=Data!$E$2,Data!$H$2,IF(O31=Data!$E$3,Data!$H$3,IF(O31=Data!$E$4,Data!$H$4,IF(O31=Data!$E$5,Data!$H$5,IF(O31=Data!$E$6,Data!$H$6,IF(O31=Data!$E$7,Data!$H$7,IF(O31=Data!$E$8,Data!$H$8,IF(O31=Data!$E$9,Data!$H$9,IF(O31=Data!$E$10,Data!$H$10,IF(O31=Data!$E$11,Data!$H$11,IF(O31=Data!$E$12,Data!$H$12,IF(O31=Data!$E$13,Data!$H$13,IF(O31=Data!$E$14,Data!$H$14,IF(O31=Data!$E$15,Data!$H$15,IF(O31=Data!$E$16,Data!$H$16,IF(O31=Data!$E$17,Data!$H$17,IF(O31=Data!$E$18,Data!H$18,0)))))))))))))))))))*K31*$AV$3</f>
        <v>0</v>
      </c>
      <c r="Y31" s="23">
        <f>IF(R31&lt;=1,0,IF(Q31=Data!$E$12,Data!$F$12,IF(Q31=Data!$E$13,Data!$F$13,IF(Q31=Data!$E$14,Data!$F$14,IF(Q31=Data!$E$15,Data!$F$15,IF(Q31=Data!$E$16,Data!$F$16,IF(Q31=Data!$E$17,Data!$F$17,IF(Q31=Data!$E$18,Data!$F$18,0))))))))*K31*IF(R31&lt;AV31,R31,$AV$3)</f>
        <v>0</v>
      </c>
      <c r="Z31" s="23">
        <f>IF(R31&lt;=1,0,IF(Q31=Data!$E$12,Data!$G$12,IF(Q31=Data!$E$13,Data!$G$13,IF(Q31=Data!$E$14,Data!$G$14,IF(Q31=Data!$E$15,Data!$G$15,IF(Q31=Data!$E$16,Data!$G$16,IF(Q31=Data!$E$17,Data!$G$17,IF(Q31=Data!$E$18,Data!$G$18,0))))))))*K31*IF(R31&lt;AV31,R31,$AV$3)</f>
        <v>0</v>
      </c>
      <c r="AA31" s="23">
        <f>IF(R31&lt;=1,0,IF(Q31=Data!$E$12,Data!$H$12,IF(Q31=Data!$E$13,Data!$H$13,IF(Q31=Data!$E$14,Data!$H$14,IF(Q31=Data!$E$15,Data!$H$15,IF(Q31=Data!$E$16,Data!$H$16,IF(Q31=Data!$E$17,Data!$H$17,IF(Q31=Data!$E$18,Data!$H$18,0))))))))*K31*IF(R31&lt;AV31,R31,$AV$3)</f>
        <v>0</v>
      </c>
      <c r="AB31" s="22">
        <f t="shared" si="6"/>
        <v>0</v>
      </c>
      <c r="AC31" s="50">
        <f t="shared" si="7"/>
        <v>0</v>
      </c>
      <c r="AD31" s="46"/>
      <c r="AE31" s="21">
        <f t="shared" si="8"/>
        <v>0</v>
      </c>
      <c r="AF31" s="22">
        <f t="shared" si="9"/>
        <v>0</v>
      </c>
      <c r="AG31" s="50">
        <f t="shared" si="10"/>
        <v>0</v>
      </c>
      <c r="AH31" s="46"/>
      <c r="AI31" s="21">
        <f>IF(AZ31="No",0,IF(O31="NA",0,IF(Q31=O31,0,IF(O31=Data!$E$2,Data!$J$2,IF(O31=Data!$E$3,Data!$J$3,IF(O31=Data!$E$4,Data!$J$4,IF(O31=Data!$E$5,Data!$J$5,IF(O31=Data!$E$6,Data!$J$6,IF(O31=Data!$E$7,Data!$J$7,IF(O31=Data!$E$8,Data!$J$8,IF(O31=Data!$E$9,Data!$J$9,IF(O31=Data!$E$10,Data!$I$10,IF(O31=Data!$E$11,Data!$J$11,IF(O31=Data!$E$12,Data!$J$12,IF(O31=Data!$E$13,Data!$J$13,IF(O31=Data!$E$14,Data!$J$14,IF(O31=Data!$E$15,Data!$J$15,IF(O31=Data!$E$16,Data!$J$16,IF(O31=Data!$E$17,Data!$J$17,IF(O31=Data!$E$18,Data!J$18,0))))))))))))))))))))*$AV$3</f>
        <v>0</v>
      </c>
      <c r="AJ31" s="23">
        <f>IF(AZ31="No",0,IF(O31="NA",0,IF(O31=Data!$E$2,Data!$K$2,IF(O31=Data!$E$3,Data!$K$3,IF(O31=Data!$E$4,Data!$K$4,IF(O31=Data!$E$5,Data!$K$5,IF(O31=Data!$E$6,Data!$K$6,IF(O31=Data!$E$7,Data!$K$7,IF(O31=Data!$E$8,Data!$K$8,IF(O31=Data!$E$9,Data!$K$9,IF(O31=Data!$E$10,Data!$K$10,IF(O31=Data!$E$11,Data!$K$11,IF(O31=Data!$E$12,Data!$K$12,IF(O31=Data!$E$13,Data!$K$13,IF(O31=Data!$E$14,Data!$K$14,IF(O31=Data!$E$15,Data!$K$15,IF(O31=Data!$E$16,Data!$K$16,IF(O31=Data!$E$17,Data!$K$17,IF(O31=Data!$E$18,Data!K$18,0)))))))))))))))))))*$AV$3</f>
        <v>0</v>
      </c>
      <c r="AK31" s="23">
        <f t="shared" si="11"/>
        <v>0</v>
      </c>
      <c r="AL31" s="22">
        <f t="shared" si="12"/>
        <v>0</v>
      </c>
      <c r="AM31" s="22">
        <f t="shared" si="13"/>
        <v>0</v>
      </c>
      <c r="AN31" s="23"/>
      <c r="AO31" s="120"/>
      <c r="AP31" s="25"/>
      <c r="AQ31" s="25"/>
      <c r="AR31" s="9"/>
      <c r="AS31" s="9"/>
      <c r="AT31" s="5"/>
      <c r="AX31" s="168"/>
      <c r="AY31" s="143" t="str">
        <f t="shared" si="14"/>
        <v>No</v>
      </c>
      <c r="AZ31" s="144" t="str">
        <f t="shared" si="15"/>
        <v>No</v>
      </c>
      <c r="BA31" s="150"/>
      <c r="BB31" s="146">
        <f>IF(Q31="NA",0,IF(N31="No",0,IF(O31=Data!$E$2,Data!$L$2,IF(O31=Data!$E$3,Data!$L$3,IF(O31=Data!$E$4,Data!$L$4,IF(O31=Data!$E$5,Data!$L$5,IF(O31=Data!$E$6,Data!$L$6,IF(O31=Data!$E$7,Data!$L$7,IF(O31=Data!$E$8,Data!$L$8,IF(O31=Data!$E$9,Data!$L$9,IF(O31=Data!$E$10,Data!$L$10,IF(O31=Data!$E$11,Data!$L$11,IF(O31=Data!$E$12,Data!$L$12,IF(O31=Data!$E$13,Data!$L$13,IF(O31=Data!$E$14,Data!$L$14,IF(O31=Data!$E$15,Data!$L$15,IF(O31=Data!$E$16,Data!$L$16,IF(O31=Data!$E$17,Data!$L$17,IF(O31=Data!$E$18,Data!L$18,0)))))))))))))))))))</f>
        <v>0</v>
      </c>
      <c r="BC31" s="147">
        <f>IF(Q31="NA",0,IF(AY31="No",0,IF(N31="Yes",0,IF(P31=Data!$E$2,Data!$L$2,IF(P31=Data!$E$3,Data!$L$3,IF(P31=Data!$E$4,Data!$L$4,IF(P31=Data!$E$5,Data!$L$5,IF(P31=Data!$E$6,Data!$L$6,IF(P31=Data!$E$7,Data!$L$7,IF(P31=Data!$E$8,Data!$L$8,IF(P31=Data!$E$9,Data!$L$9,IF(P31=Data!$E$10,Data!$L$10,IF(P31=Data!$E$11,Data!$L$11,IF(P31=Data!$E$12,Data!$L$12*(EXP(-29.6/R31)),IF(P31=Data!$E$13,Data!$L$13,IF(P31=Data!$E$14,Data!$L$14*(EXP(-29.6/R31)),IF(P31=Data!$E$15,Data!$L$15,IF(P31=Data!$E$16,Data!$L$16,IF(P31=Data!$E$17,Data!$L$17,IF(P31=Data!$E$18,Data!L$18,0))))))))))))))))))))</f>
        <v>0</v>
      </c>
      <c r="BD31" s="148"/>
      <c r="BE31" s="146"/>
      <c r="BF31" s="148">
        <f t="shared" si="3"/>
        <v>0</v>
      </c>
      <c r="BG31" s="148">
        <f t="shared" si="4"/>
        <v>1</v>
      </c>
      <c r="BH31" s="148">
        <f t="shared" si="5"/>
        <v>1</v>
      </c>
      <c r="BI31" s="148">
        <f>IF(S31=0,0,IF(AND(Q31=Data!$E$12,S31-$AV$3&gt;0),(((Data!$M$12*(EXP(-29.6/S31)))-(Data!$M$12*(EXP(-29.6/(S31-$AV$3)))))),IF(AND(Q31=Data!$E$12,S31-$AV$3&lt;0.5),(Data!$M$12*(EXP(-29.6/S31))),IF(AND(Q31=Data!$E$12,S31&lt;=1),((Data!$M$12*(EXP(-29.6/S31)))),IF(Q31=Data!$E$13,(Data!$M$13),IF(AND(Q31=Data!$E$14,S31-$AV$3&gt;0),(((Data!$M$14*(EXP(-29.6/S31)))-(Data!$M$14*(EXP(-29.6/(S31-$AV$3)))))),IF(AND(Q31=Data!$E$14,S31-$AV$3&lt;1),(Data!$M$14*(EXP(-29.6/S31))),IF(AND(Q31=Data!$E$14,S31&lt;=1),((Data!$M$14*(EXP(-29.6/S31)))),IF(Q31=Data!$E$15,Data!$M$15,IF(Q31=Data!$E$16,Data!$M$16,IF(Q31=Data!$E$17,Data!$M$17,IF(Q31=Data!$E$18,Data!$M$18,0))))))))))))</f>
        <v>0</v>
      </c>
      <c r="BJ31" s="148">
        <f>IF(Q31=Data!$E$12,BI31*0.32,IF(Q31=Data!$E$13,0,IF(Q31=Data!$E$14,BI31*0.32,IF(Q31=Data!$E$15,0,IF(Q31=Data!$E$16,0,IF(Q31=Data!$E$17,0,IF(Q31=Data!$E$18,0,0)))))))</f>
        <v>0</v>
      </c>
      <c r="BK31" s="148">
        <f>IF(Q31=Data!$E$12,Data!$P$12*$AV$3,IF(Q31=Data!$E$13,Data!$P$13*$AV$3,IF(Q31=Data!$E$14,Data!$P$14*$AV$3,IF(Q31=Data!$E$15,Data!$P$15*$AV$3,IF(Q31=Data!$E$16,Data!$P$16*$AV$3,IF(Q31=Data!$E$17,Data!$P$17*$AV$3,IF(Q31=Data!$E$18,Data!$P$18*$AV$3,0)))))))</f>
        <v>0</v>
      </c>
      <c r="BL31" s="147">
        <f>IF(O31=Data!$E$2,Data!$O$2,IF(O31=Data!$E$3,Data!$O$3,IF(O31=Data!$E$4,Data!$O$4,IF(O31=Data!$E$5,Data!$O$5,IF(O31=Data!$E$6,Data!$O$6,IF(O31=Data!$E$7,Data!$O$7,IF(O31=Data!$E$8,Data!$O$8,IF(O31=Data!$E$9,Data!$O$9,IF(O31=Data!$E$10,Data!$O$10,IF(O31=Data!$E$11,Data!$O$11,IF(O31=Data!$E$12,Data!$O$12,IF(O31=Data!$E$13,Data!$O$13,IF(O31=Data!$E$14,Data!$O$14,IF(O31=Data!$E$15,Data!$O$15,IF(O31=Data!$E$16,Data!$O$16,IF(O31=Data!$E$18,Data!$O$18,IF(O31=Data!$E$18,Data!$O$18,0)))))))))))))))))</f>
        <v>0</v>
      </c>
      <c r="BM31" s="169"/>
      <c r="BN31" s="169"/>
      <c r="BO31" s="169"/>
      <c r="BP31" s="169"/>
    </row>
    <row r="32" spans="9:68" x14ac:dyDescent="0.3">
      <c r="J32" s="36" t="s">
        <v>43</v>
      </c>
      <c r="K32" s="108"/>
      <c r="L32" s="108"/>
      <c r="M32" s="108" t="s">
        <v>3</v>
      </c>
      <c r="N32" s="108" t="s">
        <v>1</v>
      </c>
      <c r="O32" s="109" t="s">
        <v>124</v>
      </c>
      <c r="P32" s="109" t="s">
        <v>124</v>
      </c>
      <c r="Q32" s="110" t="s">
        <v>124</v>
      </c>
      <c r="R32" s="111"/>
      <c r="S32" s="111"/>
      <c r="T32" s="112"/>
      <c r="U32" s="20"/>
      <c r="V32" s="21">
        <f>IF(AZ32="No",0,IF(O32="NA",0,IF(O32=Data!$E$2,Data!$F$2,IF(O32=Data!$E$3,Data!$F$3,IF(O32=Data!$E$4,Data!$F$4,IF(O32=Data!$E$5,Data!$F$5,IF(O32=Data!$E$6,Data!$F$6,IF(O32=Data!$E$7,Data!$F$7,IF(O32=Data!$E$8,Data!$F$8,IF(O32=Data!$E$9,Data!$F$9,IF(O32=Data!$E$10,Data!$F$10,IF(O32=Data!$E$11,Data!$F$11,IF(O32=Data!E41,Data!$F$12,IF(O32=Data!E42,Data!$F$13,IF(O32=Data!E43,Data!$F$14,IF(O32=Data!E44,Data!$F$15,IF(O32=Data!E45,Data!$F$16,IF(O32=Data!E47,Data!F$18,0))))))))))))))))))*K32*$AV$3</f>
        <v>0</v>
      </c>
      <c r="W32" s="23">
        <f>IF(AZ32="No",0,IF(O32="NA",0,IF(O32=Data!$E$2,Data!$G$2,IF(O32=Data!$E$3,Data!$G$3,IF(O32=Data!$E$4,Data!$G$4,IF(O32=Data!$E$5,Data!$G$5,IF(O32=Data!$E$6,Data!$G$6,IF(O32=Data!$E$7,Data!$G$7,IF(O32=Data!$E$8,Data!$G$8,IF(O32=Data!$E$9,Data!$G$9,IF(O32=Data!$E$10,Data!$G$10,IF(O32=Data!$E$11,Data!$G$11,IF(O32=Data!$E$12,Data!$G$12,IF(O32=Data!$E$13,Data!$G$13,IF(O32=Data!$E$14,Data!$G$14,IF(O32=Data!$E$15,Data!$G$15,IF(O32=Data!$E$16,Data!$G$16,IF(O32=Data!$E$17,Data!$G$17,IF(O32=Data!$E$18,Data!G$18,0))))))))))))))))))*K32*$AV$3)</f>
        <v>0</v>
      </c>
      <c r="X32" s="23">
        <f>IF(AZ32="No",0,IF(O32="NA",0,IF(O32=Data!$E$2,Data!$H$2,IF(O32=Data!$E$3,Data!$H$3,IF(O32=Data!$E$4,Data!$H$4,IF(O32=Data!$E$5,Data!$H$5,IF(O32=Data!$E$6,Data!$H$6,IF(O32=Data!$E$7,Data!$H$7,IF(O32=Data!$E$8,Data!$H$8,IF(O32=Data!$E$9,Data!$H$9,IF(O32=Data!$E$10,Data!$H$10,IF(O32=Data!$E$11,Data!$H$11,IF(O32=Data!$E$12,Data!$H$12,IF(O32=Data!$E$13,Data!$H$13,IF(O32=Data!$E$14,Data!$H$14,IF(O32=Data!$E$15,Data!$H$15,IF(O32=Data!$E$16,Data!$H$16,IF(O32=Data!$E$17,Data!$H$17,IF(O32=Data!$E$18,Data!H$18,0)))))))))))))))))))*K32*$AV$3</f>
        <v>0</v>
      </c>
      <c r="Y32" s="23">
        <f>IF(R32&lt;=1,0,IF(Q32=Data!$E$12,Data!$F$12,IF(Q32=Data!$E$13,Data!$F$13,IF(Q32=Data!$E$14,Data!$F$14,IF(Q32=Data!$E$15,Data!$F$15,IF(Q32=Data!$E$16,Data!$F$16,IF(Q32=Data!$E$17,Data!$F$17,IF(Q32=Data!$E$18,Data!$F$18,0))))))))*K32*IF(R32&lt;AV32,R32,$AV$3)</f>
        <v>0</v>
      </c>
      <c r="Z32" s="23">
        <f>IF(R32&lt;=1,0,IF(Q32=Data!$E$12,Data!$G$12,IF(Q32=Data!$E$13,Data!$G$13,IF(Q32=Data!$E$14,Data!$G$14,IF(Q32=Data!$E$15,Data!$G$15,IF(Q32=Data!$E$16,Data!$G$16,IF(Q32=Data!$E$17,Data!$G$17,IF(Q32=Data!$E$18,Data!$G$18,0))))))))*K32*IF(R32&lt;AV32,R32,$AV$3)</f>
        <v>0</v>
      </c>
      <c r="AA32" s="23">
        <f>IF(R32&lt;=1,0,IF(Q32=Data!$E$12,Data!$H$12,IF(Q32=Data!$E$13,Data!$H$13,IF(Q32=Data!$E$14,Data!$H$14,IF(Q32=Data!$E$15,Data!$H$15,IF(Q32=Data!$E$16,Data!$H$16,IF(Q32=Data!$E$17,Data!$H$17,IF(Q32=Data!$E$18,Data!$H$18,0))))))))*K32*IF(R32&lt;AV32,R32,$AV$3)</f>
        <v>0</v>
      </c>
      <c r="AB32" s="22">
        <f t="shared" si="6"/>
        <v>0</v>
      </c>
      <c r="AC32" s="50">
        <f t="shared" si="7"/>
        <v>0</v>
      </c>
      <c r="AD32" s="46"/>
      <c r="AE32" s="21">
        <f t="shared" si="8"/>
        <v>0</v>
      </c>
      <c r="AF32" s="22">
        <f t="shared" si="9"/>
        <v>0</v>
      </c>
      <c r="AG32" s="50">
        <f t="shared" si="10"/>
        <v>0</v>
      </c>
      <c r="AH32" s="46"/>
      <c r="AI32" s="21">
        <f>IF(AZ32="No",0,IF(O32="NA",0,IF(Q32=O32,0,IF(O32=Data!$E$2,Data!$J$2,IF(O32=Data!$E$3,Data!$J$3,IF(O32=Data!$E$4,Data!$J$4,IF(O32=Data!$E$5,Data!$J$5,IF(O32=Data!$E$6,Data!$J$6,IF(O32=Data!$E$7,Data!$J$7,IF(O32=Data!$E$8,Data!$J$8,IF(O32=Data!$E$9,Data!$J$9,IF(O32=Data!$E$10,Data!$I$10,IF(O32=Data!$E$11,Data!$J$11,IF(O32=Data!$E$12,Data!$J$12,IF(O32=Data!$E$13,Data!$J$13,IF(O32=Data!$E$14,Data!$J$14,IF(O32=Data!$E$15,Data!$J$15,IF(O32=Data!$E$16,Data!$J$16,IF(O32=Data!$E$17,Data!$J$17,IF(O32=Data!$E$18,Data!J$18,0))))))))))))))))))))*$AV$3</f>
        <v>0</v>
      </c>
      <c r="AJ32" s="23">
        <f>IF(AZ32="No",0,IF(O32="NA",0,IF(O32=Data!$E$2,Data!$K$2,IF(O32=Data!$E$3,Data!$K$3,IF(O32=Data!$E$4,Data!$K$4,IF(O32=Data!$E$5,Data!$K$5,IF(O32=Data!$E$6,Data!$K$6,IF(O32=Data!$E$7,Data!$K$7,IF(O32=Data!$E$8,Data!$K$8,IF(O32=Data!$E$9,Data!$K$9,IF(O32=Data!$E$10,Data!$K$10,IF(O32=Data!$E$11,Data!$K$11,IF(O32=Data!$E$12,Data!$K$12,IF(O32=Data!$E$13,Data!$K$13,IF(O32=Data!$E$14,Data!$K$14,IF(O32=Data!$E$15,Data!$K$15,IF(O32=Data!$E$16,Data!$K$16,IF(O32=Data!$E$17,Data!$K$17,IF(O32=Data!$E$18,Data!K$18,0)))))))))))))))))))*$AV$3</f>
        <v>0</v>
      </c>
      <c r="AK32" s="23">
        <f t="shared" si="11"/>
        <v>0</v>
      </c>
      <c r="AL32" s="22">
        <f t="shared" si="12"/>
        <v>0</v>
      </c>
      <c r="AM32" s="22">
        <f t="shared" si="13"/>
        <v>0</v>
      </c>
      <c r="AN32" s="23"/>
      <c r="AO32" s="120"/>
      <c r="AP32" s="25"/>
      <c r="AQ32" s="25"/>
      <c r="AR32" s="9"/>
      <c r="AS32" s="9"/>
      <c r="AT32" s="5"/>
      <c r="AX32" s="168"/>
      <c r="AY32" s="143" t="str">
        <f t="shared" si="14"/>
        <v>No</v>
      </c>
      <c r="AZ32" s="144" t="str">
        <f t="shared" si="15"/>
        <v>No</v>
      </c>
      <c r="BA32" s="150"/>
      <c r="BB32" s="146">
        <f>IF(Q32="NA",0,IF(N32="No",0,IF(O32=Data!$E$2,Data!$L$2,IF(O32=Data!$E$3,Data!$L$3,IF(O32=Data!$E$4,Data!$L$4,IF(O32=Data!$E$5,Data!$L$5,IF(O32=Data!$E$6,Data!$L$6,IF(O32=Data!$E$7,Data!$L$7,IF(O32=Data!$E$8,Data!$L$8,IF(O32=Data!$E$9,Data!$L$9,IF(O32=Data!$E$10,Data!$L$10,IF(O32=Data!$E$11,Data!$L$11,IF(O32=Data!$E$12,Data!$L$12,IF(O32=Data!$E$13,Data!$L$13,IF(O32=Data!$E$14,Data!$L$14,IF(O32=Data!$E$15,Data!$L$15,IF(O32=Data!$E$16,Data!$L$16,IF(O32=Data!$E$17,Data!$L$17,IF(O32=Data!$E$18,Data!L$18,0)))))))))))))))))))</f>
        <v>0</v>
      </c>
      <c r="BC32" s="147">
        <f>IF(Q32="NA",0,IF(AY32="No",0,IF(N32="Yes",0,IF(P32=Data!$E$2,Data!$L$2,IF(P32=Data!$E$3,Data!$L$3,IF(P32=Data!$E$4,Data!$L$4,IF(P32=Data!$E$5,Data!$L$5,IF(P32=Data!$E$6,Data!$L$6,IF(P32=Data!$E$7,Data!$L$7,IF(P32=Data!$E$8,Data!$L$8,IF(P32=Data!$E$9,Data!$L$9,IF(P32=Data!$E$10,Data!$L$10,IF(P32=Data!$E$11,Data!$L$11,IF(P32=Data!$E$12,Data!$L$12*(EXP(-29.6/R32)),IF(P32=Data!$E$13,Data!$L$13,IF(P32=Data!$E$14,Data!$L$14*(EXP(-29.6/R32)),IF(P32=Data!$E$15,Data!$L$15,IF(P32=Data!$E$16,Data!$L$16,IF(P32=Data!$E$17,Data!$L$17,IF(P32=Data!$E$18,Data!L$18,0))))))))))))))))))))</f>
        <v>0</v>
      </c>
      <c r="BD32" s="148"/>
      <c r="BE32" s="146"/>
      <c r="BF32" s="148">
        <f t="shared" si="3"/>
        <v>0</v>
      </c>
      <c r="BG32" s="148">
        <f t="shared" si="4"/>
        <v>1</v>
      </c>
      <c r="BH32" s="148">
        <f t="shared" si="5"/>
        <v>1</v>
      </c>
      <c r="BI32" s="148">
        <f>IF(S32=0,0,IF(AND(Q32=Data!$E$12,S32-$AV$3&gt;0),(((Data!$M$12*(EXP(-29.6/S32)))-(Data!$M$12*(EXP(-29.6/(S32-$AV$3)))))),IF(AND(Q32=Data!$E$12,S32-$AV$3&lt;0.5),(Data!$M$12*(EXP(-29.6/S32))),IF(AND(Q32=Data!$E$12,S32&lt;=1),((Data!$M$12*(EXP(-29.6/S32)))),IF(Q32=Data!$E$13,(Data!$M$13),IF(AND(Q32=Data!$E$14,S32-$AV$3&gt;0),(((Data!$M$14*(EXP(-29.6/S32)))-(Data!$M$14*(EXP(-29.6/(S32-$AV$3)))))),IF(AND(Q32=Data!$E$14,S32-$AV$3&lt;1),(Data!$M$14*(EXP(-29.6/S32))),IF(AND(Q32=Data!$E$14,S32&lt;=1),((Data!$M$14*(EXP(-29.6/S32)))),IF(Q32=Data!$E$15,Data!$M$15,IF(Q32=Data!$E$16,Data!$M$16,IF(Q32=Data!$E$17,Data!$M$17,IF(Q32=Data!$E$18,Data!$M$18,0))))))))))))</f>
        <v>0</v>
      </c>
      <c r="BJ32" s="148">
        <f>IF(Q32=Data!$E$12,BI32*0.32,IF(Q32=Data!$E$13,0,IF(Q32=Data!$E$14,BI32*0.32,IF(Q32=Data!$E$15,0,IF(Q32=Data!$E$16,0,IF(Q32=Data!$E$17,0,IF(Q32=Data!$E$18,0,0)))))))</f>
        <v>0</v>
      </c>
      <c r="BK32" s="148">
        <f>IF(Q32=Data!$E$12,Data!$P$12*$AV$3,IF(Q32=Data!$E$13,Data!$P$13*$AV$3,IF(Q32=Data!$E$14,Data!$P$14*$AV$3,IF(Q32=Data!$E$15,Data!$P$15*$AV$3,IF(Q32=Data!$E$16,Data!$P$16*$AV$3,IF(Q32=Data!$E$17,Data!$P$17*$AV$3,IF(Q32=Data!$E$18,Data!$P$18*$AV$3,0)))))))</f>
        <v>0</v>
      </c>
      <c r="BL32" s="147">
        <f>IF(O32=Data!$E$2,Data!$O$2,IF(O32=Data!$E$3,Data!$O$3,IF(O32=Data!$E$4,Data!$O$4,IF(O32=Data!$E$5,Data!$O$5,IF(O32=Data!$E$6,Data!$O$6,IF(O32=Data!$E$7,Data!$O$7,IF(O32=Data!$E$8,Data!$O$8,IF(O32=Data!$E$9,Data!$O$9,IF(O32=Data!$E$10,Data!$O$10,IF(O32=Data!$E$11,Data!$O$11,IF(O32=Data!$E$12,Data!$O$12,IF(O32=Data!$E$13,Data!$O$13,IF(O32=Data!$E$14,Data!$O$14,IF(O32=Data!$E$15,Data!$O$15,IF(O32=Data!$E$16,Data!$O$16,IF(O32=Data!$E$18,Data!$O$18,IF(O32=Data!$E$18,Data!$O$18,0)))))))))))))))))</f>
        <v>0</v>
      </c>
      <c r="BM32" s="169"/>
      <c r="BN32" s="169"/>
      <c r="BO32" s="169"/>
      <c r="BP32" s="169"/>
    </row>
    <row r="33" spans="10:68" x14ac:dyDescent="0.3">
      <c r="J33" s="36" t="s">
        <v>44</v>
      </c>
      <c r="K33" s="108"/>
      <c r="L33" s="108"/>
      <c r="M33" s="108" t="s">
        <v>3</v>
      </c>
      <c r="N33" s="108" t="s">
        <v>1</v>
      </c>
      <c r="O33" s="109" t="s">
        <v>124</v>
      </c>
      <c r="P33" s="109" t="s">
        <v>124</v>
      </c>
      <c r="Q33" s="110" t="s">
        <v>124</v>
      </c>
      <c r="R33" s="111"/>
      <c r="S33" s="111"/>
      <c r="T33" s="112"/>
      <c r="U33" s="20"/>
      <c r="V33" s="21">
        <f>IF(AZ33="No",0,IF(O33="NA",0,IF(O33=Data!$E$2,Data!$F$2,IF(O33=Data!$E$3,Data!$F$3,IF(O33=Data!$E$4,Data!$F$4,IF(O33=Data!$E$5,Data!$F$5,IF(O33=Data!$E$6,Data!$F$6,IF(O33=Data!$E$7,Data!$F$7,IF(O33=Data!$E$8,Data!$F$8,IF(O33=Data!$E$9,Data!$F$9,IF(O33=Data!$E$10,Data!$F$10,IF(O33=Data!$E$11,Data!$F$11,IF(O33=Data!E42,Data!$F$12,IF(O33=Data!E43,Data!$F$13,IF(O33=Data!E44,Data!$F$14,IF(O33=Data!E45,Data!$F$15,IF(O33=Data!E46,Data!$F$16,IF(O33=Data!E48,Data!F$18,0))))))))))))))))))*K33*$AV$3</f>
        <v>0</v>
      </c>
      <c r="W33" s="23">
        <f>IF(AZ33="No",0,IF(O33="NA",0,IF(O33=Data!$E$2,Data!$G$2,IF(O33=Data!$E$3,Data!$G$3,IF(O33=Data!$E$4,Data!$G$4,IF(O33=Data!$E$5,Data!$G$5,IF(O33=Data!$E$6,Data!$G$6,IF(O33=Data!$E$7,Data!$G$7,IF(O33=Data!$E$8,Data!$G$8,IF(O33=Data!$E$9,Data!$G$9,IF(O33=Data!$E$10,Data!$G$10,IF(O33=Data!$E$11,Data!$G$11,IF(O33=Data!$E$12,Data!$G$12,IF(O33=Data!$E$13,Data!$G$13,IF(O33=Data!$E$14,Data!$G$14,IF(O33=Data!$E$15,Data!$G$15,IF(O33=Data!$E$16,Data!$G$16,IF(O33=Data!$E$17,Data!$G$17,IF(O33=Data!$E$18,Data!G$18,0))))))))))))))))))*K33*$AV$3)</f>
        <v>0</v>
      </c>
      <c r="X33" s="23">
        <f>IF(AZ33="No",0,IF(O33="NA",0,IF(O33=Data!$E$2,Data!$H$2,IF(O33=Data!$E$3,Data!$H$3,IF(O33=Data!$E$4,Data!$H$4,IF(O33=Data!$E$5,Data!$H$5,IF(O33=Data!$E$6,Data!$H$6,IF(O33=Data!$E$7,Data!$H$7,IF(O33=Data!$E$8,Data!$H$8,IF(O33=Data!$E$9,Data!$H$9,IF(O33=Data!$E$10,Data!$H$10,IF(O33=Data!$E$11,Data!$H$11,IF(O33=Data!$E$12,Data!$H$12,IF(O33=Data!$E$13,Data!$H$13,IF(O33=Data!$E$14,Data!$H$14,IF(O33=Data!$E$15,Data!$H$15,IF(O33=Data!$E$16,Data!$H$16,IF(O33=Data!$E$17,Data!$H$17,IF(O33=Data!$E$18,Data!H$18,0)))))))))))))))))))*K33*$AV$3</f>
        <v>0</v>
      </c>
      <c r="Y33" s="23">
        <f>IF(R33&lt;=1,0,IF(Q33=Data!$E$12,Data!$F$12,IF(Q33=Data!$E$13,Data!$F$13,IF(Q33=Data!$E$14,Data!$F$14,IF(Q33=Data!$E$15,Data!$F$15,IF(Q33=Data!$E$16,Data!$F$16,IF(Q33=Data!$E$17,Data!$F$17,IF(Q33=Data!$E$18,Data!$F$18,0))))))))*K33*IF(R33&lt;AV33,R33,$AV$3)</f>
        <v>0</v>
      </c>
      <c r="Z33" s="23">
        <f>IF(R33&lt;=1,0,IF(Q33=Data!$E$12,Data!$G$12,IF(Q33=Data!$E$13,Data!$G$13,IF(Q33=Data!$E$14,Data!$G$14,IF(Q33=Data!$E$15,Data!$G$15,IF(Q33=Data!$E$16,Data!$G$16,IF(Q33=Data!$E$17,Data!$G$17,IF(Q33=Data!$E$18,Data!$G$18,0))))))))*K33*IF(R33&lt;AV33,R33,$AV$3)</f>
        <v>0</v>
      </c>
      <c r="AA33" s="23">
        <f>IF(R33&lt;=1,0,IF(Q33=Data!$E$12,Data!$H$12,IF(Q33=Data!$E$13,Data!$H$13,IF(Q33=Data!$E$14,Data!$H$14,IF(Q33=Data!$E$15,Data!$H$15,IF(Q33=Data!$E$16,Data!$H$16,IF(Q33=Data!$E$17,Data!$H$17,IF(Q33=Data!$E$18,Data!$H$18,0))))))))*K33*IF(R33&lt;AV33,R33,$AV$3)</f>
        <v>0</v>
      </c>
      <c r="AB33" s="22">
        <f t="shared" si="6"/>
        <v>0</v>
      </c>
      <c r="AC33" s="50">
        <f t="shared" si="7"/>
        <v>0</v>
      </c>
      <c r="AD33" s="46"/>
      <c r="AE33" s="21">
        <f t="shared" si="8"/>
        <v>0</v>
      </c>
      <c r="AF33" s="22">
        <f t="shared" si="9"/>
        <v>0</v>
      </c>
      <c r="AG33" s="50">
        <f t="shared" si="10"/>
        <v>0</v>
      </c>
      <c r="AH33" s="46"/>
      <c r="AI33" s="21">
        <f>IF(AZ33="No",0,IF(O33="NA",0,IF(Q33=O33,0,IF(O33=Data!$E$2,Data!$J$2,IF(O33=Data!$E$3,Data!$J$3,IF(O33=Data!$E$4,Data!$J$4,IF(O33=Data!$E$5,Data!$J$5,IF(O33=Data!$E$6,Data!$J$6,IF(O33=Data!$E$7,Data!$J$7,IF(O33=Data!$E$8,Data!$J$8,IF(O33=Data!$E$9,Data!$J$9,IF(O33=Data!$E$10,Data!$I$10,IF(O33=Data!$E$11,Data!$J$11,IF(O33=Data!$E$12,Data!$J$12,IF(O33=Data!$E$13,Data!$J$13,IF(O33=Data!$E$14,Data!$J$14,IF(O33=Data!$E$15,Data!$J$15,IF(O33=Data!$E$16,Data!$J$16,IF(O33=Data!$E$17,Data!$J$17,IF(O33=Data!$E$18,Data!J$18,0))))))))))))))))))))*$AV$3</f>
        <v>0</v>
      </c>
      <c r="AJ33" s="23">
        <f>IF(AZ33="No",0,IF(O33="NA",0,IF(O33=Data!$E$2,Data!$K$2,IF(O33=Data!$E$3,Data!$K$3,IF(O33=Data!$E$4,Data!$K$4,IF(O33=Data!$E$5,Data!$K$5,IF(O33=Data!$E$6,Data!$K$6,IF(O33=Data!$E$7,Data!$K$7,IF(O33=Data!$E$8,Data!$K$8,IF(O33=Data!$E$9,Data!$K$9,IF(O33=Data!$E$10,Data!$K$10,IF(O33=Data!$E$11,Data!$K$11,IF(O33=Data!$E$12,Data!$K$12,IF(O33=Data!$E$13,Data!$K$13,IF(O33=Data!$E$14,Data!$K$14,IF(O33=Data!$E$15,Data!$K$15,IF(O33=Data!$E$16,Data!$K$16,IF(O33=Data!$E$17,Data!$K$17,IF(O33=Data!$E$18,Data!K$18,0)))))))))))))))))))*$AV$3</f>
        <v>0</v>
      </c>
      <c r="AK33" s="23">
        <f t="shared" si="11"/>
        <v>0</v>
      </c>
      <c r="AL33" s="22">
        <f t="shared" si="12"/>
        <v>0</v>
      </c>
      <c r="AM33" s="22">
        <f t="shared" si="13"/>
        <v>0</v>
      </c>
      <c r="AN33" s="23"/>
      <c r="AO33" s="120"/>
      <c r="AP33" s="25"/>
      <c r="AQ33" s="25"/>
      <c r="AR33" s="9"/>
      <c r="AS33" s="9"/>
      <c r="AT33" s="5"/>
      <c r="AX33" s="168"/>
      <c r="AY33" s="143" t="str">
        <f t="shared" si="14"/>
        <v>No</v>
      </c>
      <c r="AZ33" s="144" t="str">
        <f t="shared" si="15"/>
        <v>No</v>
      </c>
      <c r="BA33" s="150"/>
      <c r="BB33" s="146">
        <f>IF(Q33="NA",0,IF(N33="No",0,IF(O33=Data!$E$2,Data!$L$2,IF(O33=Data!$E$3,Data!$L$3,IF(O33=Data!$E$4,Data!$L$4,IF(O33=Data!$E$5,Data!$L$5,IF(O33=Data!$E$6,Data!$L$6,IF(O33=Data!$E$7,Data!$L$7,IF(O33=Data!$E$8,Data!$L$8,IF(O33=Data!$E$9,Data!$L$9,IF(O33=Data!$E$10,Data!$L$10,IF(O33=Data!$E$11,Data!$L$11,IF(O33=Data!$E$12,Data!$L$12,IF(O33=Data!$E$13,Data!$L$13,IF(O33=Data!$E$14,Data!$L$14,IF(O33=Data!$E$15,Data!$L$15,IF(O33=Data!$E$16,Data!$L$16,IF(O33=Data!$E$17,Data!$L$17,IF(O33=Data!$E$18,Data!L$18,0)))))))))))))))))))</f>
        <v>0</v>
      </c>
      <c r="BC33" s="147">
        <f>IF(Q33="NA",0,IF(AY33="No",0,IF(N33="Yes",0,IF(P33=Data!$E$2,Data!$L$2,IF(P33=Data!$E$3,Data!$L$3,IF(P33=Data!$E$4,Data!$L$4,IF(P33=Data!$E$5,Data!$L$5,IF(P33=Data!$E$6,Data!$L$6,IF(P33=Data!$E$7,Data!$L$7,IF(P33=Data!$E$8,Data!$L$8,IF(P33=Data!$E$9,Data!$L$9,IF(P33=Data!$E$10,Data!$L$10,IF(P33=Data!$E$11,Data!$L$11,IF(P33=Data!$E$12,Data!$L$12*(EXP(-29.6/R33)),IF(P33=Data!$E$13,Data!$L$13,IF(P33=Data!$E$14,Data!$L$14*(EXP(-29.6/R33)),IF(P33=Data!$E$15,Data!$L$15,IF(P33=Data!$E$16,Data!$L$16,IF(P33=Data!$E$17,Data!$L$17,IF(P33=Data!$E$18,Data!L$18,0))))))))))))))))))))</f>
        <v>0</v>
      </c>
      <c r="BD33" s="148"/>
      <c r="BE33" s="146"/>
      <c r="BF33" s="148">
        <f t="shared" si="3"/>
        <v>0</v>
      </c>
      <c r="BG33" s="148">
        <f t="shared" si="4"/>
        <v>1</v>
      </c>
      <c r="BH33" s="148">
        <f t="shared" si="5"/>
        <v>1</v>
      </c>
      <c r="BI33" s="148">
        <f>IF(S33=0,0,IF(AND(Q33=Data!$E$12,S33-$AV$3&gt;0),(((Data!$M$12*(EXP(-29.6/S33)))-(Data!$M$12*(EXP(-29.6/(S33-$AV$3)))))),IF(AND(Q33=Data!$E$12,S33-$AV$3&lt;0.5),(Data!$M$12*(EXP(-29.6/S33))),IF(AND(Q33=Data!$E$12,S33&lt;=1),((Data!$M$12*(EXP(-29.6/S33)))),IF(Q33=Data!$E$13,(Data!$M$13),IF(AND(Q33=Data!$E$14,S33-$AV$3&gt;0),(((Data!$M$14*(EXP(-29.6/S33)))-(Data!$M$14*(EXP(-29.6/(S33-$AV$3)))))),IF(AND(Q33=Data!$E$14,S33-$AV$3&lt;1),(Data!$M$14*(EXP(-29.6/S33))),IF(AND(Q33=Data!$E$14,S33&lt;=1),((Data!$M$14*(EXP(-29.6/S33)))),IF(Q33=Data!$E$15,Data!$M$15,IF(Q33=Data!$E$16,Data!$M$16,IF(Q33=Data!$E$17,Data!$M$17,IF(Q33=Data!$E$18,Data!$M$18,0))))))))))))</f>
        <v>0</v>
      </c>
      <c r="BJ33" s="148">
        <f>IF(Q33=Data!$E$12,BI33*0.32,IF(Q33=Data!$E$13,0,IF(Q33=Data!$E$14,BI33*0.32,IF(Q33=Data!$E$15,0,IF(Q33=Data!$E$16,0,IF(Q33=Data!$E$17,0,IF(Q33=Data!$E$18,0,0)))))))</f>
        <v>0</v>
      </c>
      <c r="BK33" s="148">
        <f>IF(Q33=Data!$E$12,Data!$P$12*$AV$3,IF(Q33=Data!$E$13,Data!$P$13*$AV$3,IF(Q33=Data!$E$14,Data!$P$14*$AV$3,IF(Q33=Data!$E$15,Data!$P$15*$AV$3,IF(Q33=Data!$E$16,Data!$P$16*$AV$3,IF(Q33=Data!$E$17,Data!$P$17*$AV$3,IF(Q33=Data!$E$18,Data!$P$18*$AV$3,0)))))))</f>
        <v>0</v>
      </c>
      <c r="BL33" s="147">
        <f>IF(O33=Data!$E$2,Data!$O$2,IF(O33=Data!$E$3,Data!$O$3,IF(O33=Data!$E$4,Data!$O$4,IF(O33=Data!$E$5,Data!$O$5,IF(O33=Data!$E$6,Data!$O$6,IF(O33=Data!$E$7,Data!$O$7,IF(O33=Data!$E$8,Data!$O$8,IF(O33=Data!$E$9,Data!$O$9,IF(O33=Data!$E$10,Data!$O$10,IF(O33=Data!$E$11,Data!$O$11,IF(O33=Data!$E$12,Data!$O$12,IF(O33=Data!$E$13,Data!$O$13,IF(O33=Data!$E$14,Data!$O$14,IF(O33=Data!$E$15,Data!$O$15,IF(O33=Data!$E$16,Data!$O$16,IF(O33=Data!$E$18,Data!$O$18,IF(O33=Data!$E$18,Data!$O$18,0)))))))))))))))))</f>
        <v>0</v>
      </c>
      <c r="BM33" s="169"/>
      <c r="BN33" s="169"/>
      <c r="BO33" s="169"/>
      <c r="BP33" s="169"/>
    </row>
    <row r="34" spans="10:68" x14ac:dyDescent="0.3">
      <c r="J34" s="36" t="s">
        <v>45</v>
      </c>
      <c r="K34" s="108"/>
      <c r="L34" s="108"/>
      <c r="M34" s="108" t="s">
        <v>3</v>
      </c>
      <c r="N34" s="108" t="s">
        <v>1</v>
      </c>
      <c r="O34" s="109" t="s">
        <v>124</v>
      </c>
      <c r="P34" s="109" t="s">
        <v>124</v>
      </c>
      <c r="Q34" s="110" t="s">
        <v>124</v>
      </c>
      <c r="R34" s="111"/>
      <c r="S34" s="111"/>
      <c r="T34" s="112"/>
      <c r="U34" s="20"/>
      <c r="V34" s="21">
        <f>IF(AZ34="No",0,IF(O34="NA",0,IF(O34=Data!$E$2,Data!$F$2,IF(O34=Data!$E$3,Data!$F$3,IF(O34=Data!$E$4,Data!$F$4,IF(O34=Data!$E$5,Data!$F$5,IF(O34=Data!$E$6,Data!$F$6,IF(O34=Data!$E$7,Data!$F$7,IF(O34=Data!$E$8,Data!$F$8,IF(O34=Data!$E$9,Data!$F$9,IF(O34=Data!$E$10,Data!$F$10,IF(O34=Data!$E$11,Data!$F$11,IF(O34=Data!E43,Data!$F$12,IF(O34=Data!E44,Data!$F$13,IF(O34=Data!E45,Data!$F$14,IF(O34=Data!E46,Data!$F$15,IF(O34=Data!E47,Data!$F$16,IF(O34=Data!E49,Data!F$18,0))))))))))))))))))*K34*$AV$3</f>
        <v>0</v>
      </c>
      <c r="W34" s="23">
        <f>IF(AZ34="No",0,IF(O34="NA",0,IF(O34=Data!$E$2,Data!$G$2,IF(O34=Data!$E$3,Data!$G$3,IF(O34=Data!$E$4,Data!$G$4,IF(O34=Data!$E$5,Data!$G$5,IF(O34=Data!$E$6,Data!$G$6,IF(O34=Data!$E$7,Data!$G$7,IF(O34=Data!$E$8,Data!$G$8,IF(O34=Data!$E$9,Data!$G$9,IF(O34=Data!$E$10,Data!$G$10,IF(O34=Data!$E$11,Data!$G$11,IF(O34=Data!$E$12,Data!$G$12,IF(O34=Data!$E$13,Data!$G$13,IF(O34=Data!$E$14,Data!$G$14,IF(O34=Data!$E$15,Data!$G$15,IF(O34=Data!$E$16,Data!$G$16,IF(O34=Data!$E$17,Data!$G$17,IF(O34=Data!$E$18,Data!G$18,0))))))))))))))))))*K34*$AV$3)</f>
        <v>0</v>
      </c>
      <c r="X34" s="23">
        <f>IF(AZ34="No",0,IF(O34="NA",0,IF(O34=Data!$E$2,Data!$H$2,IF(O34=Data!$E$3,Data!$H$3,IF(O34=Data!$E$4,Data!$H$4,IF(O34=Data!$E$5,Data!$H$5,IF(O34=Data!$E$6,Data!$H$6,IF(O34=Data!$E$7,Data!$H$7,IF(O34=Data!$E$8,Data!$H$8,IF(O34=Data!$E$9,Data!$H$9,IF(O34=Data!$E$10,Data!$H$10,IF(O34=Data!$E$11,Data!$H$11,IF(O34=Data!$E$12,Data!$H$12,IF(O34=Data!$E$13,Data!$H$13,IF(O34=Data!$E$14,Data!$H$14,IF(O34=Data!$E$15,Data!$H$15,IF(O34=Data!$E$16,Data!$H$16,IF(O34=Data!$E$17,Data!$H$17,IF(O34=Data!$E$18,Data!H$18,0)))))))))))))))))))*K34*$AV$3</f>
        <v>0</v>
      </c>
      <c r="Y34" s="23">
        <f>IF(R34&lt;=1,0,IF(Q34=Data!$E$12,Data!$F$12,IF(Q34=Data!$E$13,Data!$F$13,IF(Q34=Data!$E$14,Data!$F$14,IF(Q34=Data!$E$15,Data!$F$15,IF(Q34=Data!$E$16,Data!$F$16,IF(Q34=Data!$E$17,Data!$F$17,IF(Q34=Data!$E$18,Data!$F$18,0))))))))*K34*IF(R34&lt;AV34,R34,$AV$3)</f>
        <v>0</v>
      </c>
      <c r="Z34" s="23">
        <f>IF(R34&lt;=1,0,IF(Q34=Data!$E$12,Data!$G$12,IF(Q34=Data!$E$13,Data!$G$13,IF(Q34=Data!$E$14,Data!$G$14,IF(Q34=Data!$E$15,Data!$G$15,IF(Q34=Data!$E$16,Data!$G$16,IF(Q34=Data!$E$17,Data!$G$17,IF(Q34=Data!$E$18,Data!$G$18,0))))))))*K34*IF(R34&lt;AV34,R34,$AV$3)</f>
        <v>0</v>
      </c>
      <c r="AA34" s="23">
        <f>IF(R34&lt;=1,0,IF(Q34=Data!$E$12,Data!$H$12,IF(Q34=Data!$E$13,Data!$H$13,IF(Q34=Data!$E$14,Data!$H$14,IF(Q34=Data!$E$15,Data!$H$15,IF(Q34=Data!$E$16,Data!$H$16,IF(Q34=Data!$E$17,Data!$H$17,IF(Q34=Data!$E$18,Data!$H$18,0))))))))*K34*IF(R34&lt;AV34,R34,$AV$3)</f>
        <v>0</v>
      </c>
      <c r="AB34" s="22">
        <f t="shared" si="6"/>
        <v>0</v>
      </c>
      <c r="AC34" s="50">
        <f t="shared" si="7"/>
        <v>0</v>
      </c>
      <c r="AD34" s="46"/>
      <c r="AE34" s="21">
        <f t="shared" si="8"/>
        <v>0</v>
      </c>
      <c r="AF34" s="22">
        <f t="shared" si="9"/>
        <v>0</v>
      </c>
      <c r="AG34" s="50">
        <f t="shared" si="10"/>
        <v>0</v>
      </c>
      <c r="AH34" s="46"/>
      <c r="AI34" s="21">
        <f>IF(AZ34="No",0,IF(O34="NA",0,IF(Q34=O34,0,IF(O34=Data!$E$2,Data!$J$2,IF(O34=Data!$E$3,Data!$J$3,IF(O34=Data!$E$4,Data!$J$4,IF(O34=Data!$E$5,Data!$J$5,IF(O34=Data!$E$6,Data!$J$6,IF(O34=Data!$E$7,Data!$J$7,IF(O34=Data!$E$8,Data!$J$8,IF(O34=Data!$E$9,Data!$J$9,IF(O34=Data!$E$10,Data!$I$10,IF(O34=Data!$E$11,Data!$J$11,IF(O34=Data!$E$12,Data!$J$12,IF(O34=Data!$E$13,Data!$J$13,IF(O34=Data!$E$14,Data!$J$14,IF(O34=Data!$E$15,Data!$J$15,IF(O34=Data!$E$16,Data!$J$16,IF(O34=Data!$E$17,Data!$J$17,IF(O34=Data!$E$18,Data!J$18,0))))))))))))))))))))*$AV$3</f>
        <v>0</v>
      </c>
      <c r="AJ34" s="23">
        <f>IF(AZ34="No",0,IF(O34="NA",0,IF(O34=Data!$E$2,Data!$K$2,IF(O34=Data!$E$3,Data!$K$3,IF(O34=Data!$E$4,Data!$K$4,IF(O34=Data!$E$5,Data!$K$5,IF(O34=Data!$E$6,Data!$K$6,IF(O34=Data!$E$7,Data!$K$7,IF(O34=Data!$E$8,Data!$K$8,IF(O34=Data!$E$9,Data!$K$9,IF(O34=Data!$E$10,Data!$K$10,IF(O34=Data!$E$11,Data!$K$11,IF(O34=Data!$E$12,Data!$K$12,IF(O34=Data!$E$13,Data!$K$13,IF(O34=Data!$E$14,Data!$K$14,IF(O34=Data!$E$15,Data!$K$15,IF(O34=Data!$E$16,Data!$K$16,IF(O34=Data!$E$17,Data!$K$17,IF(O34=Data!$E$18,Data!K$18,0)))))))))))))))))))*$AV$3</f>
        <v>0</v>
      </c>
      <c r="AK34" s="23">
        <f t="shared" si="11"/>
        <v>0</v>
      </c>
      <c r="AL34" s="22">
        <f t="shared" si="12"/>
        <v>0</v>
      </c>
      <c r="AM34" s="22">
        <f t="shared" si="13"/>
        <v>0</v>
      </c>
      <c r="AN34" s="23"/>
      <c r="AO34" s="120"/>
      <c r="AP34" s="25"/>
      <c r="AQ34" s="25"/>
      <c r="AR34" s="9"/>
      <c r="AS34" s="9"/>
      <c r="AT34" s="5"/>
      <c r="AX34" s="168"/>
      <c r="AY34" s="143" t="str">
        <f t="shared" si="14"/>
        <v>No</v>
      </c>
      <c r="AZ34" s="144" t="str">
        <f t="shared" si="15"/>
        <v>No</v>
      </c>
      <c r="BA34" s="150"/>
      <c r="BB34" s="146">
        <f>IF(Q34="NA",0,IF(N34="No",0,IF(O34=Data!$E$2,Data!$L$2,IF(O34=Data!$E$3,Data!$L$3,IF(O34=Data!$E$4,Data!$L$4,IF(O34=Data!$E$5,Data!$L$5,IF(O34=Data!$E$6,Data!$L$6,IF(O34=Data!$E$7,Data!$L$7,IF(O34=Data!$E$8,Data!$L$8,IF(O34=Data!$E$9,Data!$L$9,IF(O34=Data!$E$10,Data!$L$10,IF(O34=Data!$E$11,Data!$L$11,IF(O34=Data!$E$12,Data!$L$12,IF(O34=Data!$E$13,Data!$L$13,IF(O34=Data!$E$14,Data!$L$14,IF(O34=Data!$E$15,Data!$L$15,IF(O34=Data!$E$16,Data!$L$16,IF(O34=Data!$E$17,Data!$L$17,IF(O34=Data!$E$18,Data!L$18,0)))))))))))))))))))</f>
        <v>0</v>
      </c>
      <c r="BC34" s="147">
        <f>IF(Q34="NA",0,IF(AY34="No",0,IF(N34="Yes",0,IF(P34=Data!$E$2,Data!$L$2,IF(P34=Data!$E$3,Data!$L$3,IF(P34=Data!$E$4,Data!$L$4,IF(P34=Data!$E$5,Data!$L$5,IF(P34=Data!$E$6,Data!$L$6,IF(P34=Data!$E$7,Data!$L$7,IF(P34=Data!$E$8,Data!$L$8,IF(P34=Data!$E$9,Data!$L$9,IF(P34=Data!$E$10,Data!$L$10,IF(P34=Data!$E$11,Data!$L$11,IF(P34=Data!$E$12,Data!$L$12*(EXP(-29.6/R34)),IF(P34=Data!$E$13,Data!$L$13,IF(P34=Data!$E$14,Data!$L$14*(EXP(-29.6/R34)),IF(P34=Data!$E$15,Data!$L$15,IF(P34=Data!$E$16,Data!$L$16,IF(P34=Data!$E$17,Data!$L$17,IF(P34=Data!$E$18,Data!L$18,0))))))))))))))))))))</f>
        <v>0</v>
      </c>
      <c r="BD34" s="148"/>
      <c r="BE34" s="146"/>
      <c r="BF34" s="148">
        <f t="shared" si="3"/>
        <v>0</v>
      </c>
      <c r="BG34" s="148">
        <f t="shared" si="4"/>
        <v>1</v>
      </c>
      <c r="BH34" s="148">
        <f t="shared" si="5"/>
        <v>1</v>
      </c>
      <c r="BI34" s="148">
        <f>IF(S34=0,0,IF(AND(Q34=Data!$E$12,S34-$AV$3&gt;0),(((Data!$M$12*(EXP(-29.6/S34)))-(Data!$M$12*(EXP(-29.6/(S34-$AV$3)))))),IF(AND(Q34=Data!$E$12,S34-$AV$3&lt;0.5),(Data!$M$12*(EXP(-29.6/S34))),IF(AND(Q34=Data!$E$12,S34&lt;=1),((Data!$M$12*(EXP(-29.6/S34)))),IF(Q34=Data!$E$13,(Data!$M$13),IF(AND(Q34=Data!$E$14,S34-$AV$3&gt;0),(((Data!$M$14*(EXP(-29.6/S34)))-(Data!$M$14*(EXP(-29.6/(S34-$AV$3)))))),IF(AND(Q34=Data!$E$14,S34-$AV$3&lt;1),(Data!$M$14*(EXP(-29.6/S34))),IF(AND(Q34=Data!$E$14,S34&lt;=1),((Data!$M$14*(EXP(-29.6/S34)))),IF(Q34=Data!$E$15,Data!$M$15,IF(Q34=Data!$E$16,Data!$M$16,IF(Q34=Data!$E$17,Data!$M$17,IF(Q34=Data!$E$18,Data!$M$18,0))))))))))))</f>
        <v>0</v>
      </c>
      <c r="BJ34" s="148">
        <f>IF(Q34=Data!$E$12,BI34*0.32,IF(Q34=Data!$E$13,0,IF(Q34=Data!$E$14,BI34*0.32,IF(Q34=Data!$E$15,0,IF(Q34=Data!$E$16,0,IF(Q34=Data!$E$17,0,IF(Q34=Data!$E$18,0,0)))))))</f>
        <v>0</v>
      </c>
      <c r="BK34" s="148">
        <f>IF(Q34=Data!$E$12,Data!$P$12*$AV$3,IF(Q34=Data!$E$13,Data!$P$13*$AV$3,IF(Q34=Data!$E$14,Data!$P$14*$AV$3,IF(Q34=Data!$E$15,Data!$P$15*$AV$3,IF(Q34=Data!$E$16,Data!$P$16*$AV$3,IF(Q34=Data!$E$17,Data!$P$17*$AV$3,IF(Q34=Data!$E$18,Data!$P$18*$AV$3,0)))))))</f>
        <v>0</v>
      </c>
      <c r="BL34" s="147">
        <f>IF(O34=Data!$E$2,Data!$O$2,IF(O34=Data!$E$3,Data!$O$3,IF(O34=Data!$E$4,Data!$O$4,IF(O34=Data!$E$5,Data!$O$5,IF(O34=Data!$E$6,Data!$O$6,IF(O34=Data!$E$7,Data!$O$7,IF(O34=Data!$E$8,Data!$O$8,IF(O34=Data!$E$9,Data!$O$9,IF(O34=Data!$E$10,Data!$O$10,IF(O34=Data!$E$11,Data!$O$11,IF(O34=Data!$E$12,Data!$O$12,IF(O34=Data!$E$13,Data!$O$13,IF(O34=Data!$E$14,Data!$O$14,IF(O34=Data!$E$15,Data!$O$15,IF(O34=Data!$E$16,Data!$O$16,IF(O34=Data!$E$18,Data!$O$18,IF(O34=Data!$E$18,Data!$O$18,0)))))))))))))))))</f>
        <v>0</v>
      </c>
      <c r="BM34" s="169"/>
      <c r="BN34" s="169"/>
      <c r="BO34" s="169"/>
      <c r="BP34" s="169"/>
    </row>
    <row r="35" spans="10:68" x14ac:dyDescent="0.3">
      <c r="J35" s="36" t="s">
        <v>46</v>
      </c>
      <c r="K35" s="108"/>
      <c r="L35" s="108"/>
      <c r="M35" s="108" t="s">
        <v>3</v>
      </c>
      <c r="N35" s="108" t="s">
        <v>1</v>
      </c>
      <c r="O35" s="109" t="s">
        <v>124</v>
      </c>
      <c r="P35" s="109" t="s">
        <v>124</v>
      </c>
      <c r="Q35" s="110" t="s">
        <v>124</v>
      </c>
      <c r="R35" s="111"/>
      <c r="S35" s="111"/>
      <c r="T35" s="112"/>
      <c r="U35" s="20"/>
      <c r="V35" s="21">
        <f>IF(AZ35="No",0,IF(O35="NA",0,IF(O35=Data!$E$2,Data!$F$2,IF(O35=Data!$E$3,Data!$F$3,IF(O35=Data!$E$4,Data!$F$4,IF(O35=Data!$E$5,Data!$F$5,IF(O35=Data!$E$6,Data!$F$6,IF(O35=Data!$E$7,Data!$F$7,IF(O35=Data!$E$8,Data!$F$8,IF(O35=Data!$E$9,Data!$F$9,IF(O35=Data!$E$10,Data!$F$10,IF(O35=Data!$E$11,Data!$F$11,IF(O35=Data!E44,Data!$F$12,IF(O35=Data!E45,Data!$F$13,IF(O35=Data!E46,Data!$F$14,IF(O35=Data!E47,Data!$F$15,IF(O35=Data!E48,Data!$F$16,IF(O35=Data!E50,Data!F$18,0))))))))))))))))))*K35*$AV$3</f>
        <v>0</v>
      </c>
      <c r="W35" s="23">
        <f>IF(AZ35="No",0,IF(O35="NA",0,IF(O35=Data!$E$2,Data!$G$2,IF(O35=Data!$E$3,Data!$G$3,IF(O35=Data!$E$4,Data!$G$4,IF(O35=Data!$E$5,Data!$G$5,IF(O35=Data!$E$6,Data!$G$6,IF(O35=Data!$E$7,Data!$G$7,IF(O35=Data!$E$8,Data!$G$8,IF(O35=Data!$E$9,Data!$G$9,IF(O35=Data!$E$10,Data!$G$10,IF(O35=Data!$E$11,Data!$G$11,IF(O35=Data!$E$12,Data!$G$12,IF(O35=Data!$E$13,Data!$G$13,IF(O35=Data!$E$14,Data!$G$14,IF(O35=Data!$E$15,Data!$G$15,IF(O35=Data!$E$16,Data!$G$16,IF(O35=Data!$E$17,Data!$G$17,IF(O35=Data!$E$18,Data!G$18,0))))))))))))))))))*K35*$AV$3)</f>
        <v>0</v>
      </c>
      <c r="X35" s="23">
        <f>IF(AZ35="No",0,IF(O35="NA",0,IF(O35=Data!$E$2,Data!$H$2,IF(O35=Data!$E$3,Data!$H$3,IF(O35=Data!$E$4,Data!$H$4,IF(O35=Data!$E$5,Data!$H$5,IF(O35=Data!$E$6,Data!$H$6,IF(O35=Data!$E$7,Data!$H$7,IF(O35=Data!$E$8,Data!$H$8,IF(O35=Data!$E$9,Data!$H$9,IF(O35=Data!$E$10,Data!$H$10,IF(O35=Data!$E$11,Data!$H$11,IF(O35=Data!$E$12,Data!$H$12,IF(O35=Data!$E$13,Data!$H$13,IF(O35=Data!$E$14,Data!$H$14,IF(O35=Data!$E$15,Data!$H$15,IF(O35=Data!$E$16,Data!$H$16,IF(O35=Data!$E$17,Data!$H$17,IF(O35=Data!$E$18,Data!H$18,0)))))))))))))))))))*K35*$AV$3</f>
        <v>0</v>
      </c>
      <c r="Y35" s="23">
        <f>IF(R35&lt;=1,0,IF(Q35=Data!$E$12,Data!$F$12,IF(Q35=Data!$E$13,Data!$F$13,IF(Q35=Data!$E$14,Data!$F$14,IF(Q35=Data!$E$15,Data!$F$15,IF(Q35=Data!$E$16,Data!$F$16,IF(Q35=Data!$E$17,Data!$F$17,IF(Q35=Data!$E$18,Data!$F$18,0))))))))*K35*IF(R35&lt;AV35,R35,$AV$3)</f>
        <v>0</v>
      </c>
      <c r="Z35" s="23">
        <f>IF(R35&lt;=1,0,IF(Q35=Data!$E$12,Data!$G$12,IF(Q35=Data!$E$13,Data!$G$13,IF(Q35=Data!$E$14,Data!$G$14,IF(Q35=Data!$E$15,Data!$G$15,IF(Q35=Data!$E$16,Data!$G$16,IF(Q35=Data!$E$17,Data!$G$17,IF(Q35=Data!$E$18,Data!$G$18,0))))))))*K35*IF(R35&lt;AV35,R35,$AV$3)</f>
        <v>0</v>
      </c>
      <c r="AA35" s="23">
        <f>IF(R35&lt;=1,0,IF(Q35=Data!$E$12,Data!$H$12,IF(Q35=Data!$E$13,Data!$H$13,IF(Q35=Data!$E$14,Data!$H$14,IF(Q35=Data!$E$15,Data!$H$15,IF(Q35=Data!$E$16,Data!$H$16,IF(Q35=Data!$E$17,Data!$H$17,IF(Q35=Data!$E$18,Data!$H$18,0))))))))*K35*IF(R35&lt;AV35,R35,$AV$3)</f>
        <v>0</v>
      </c>
      <c r="AB35" s="22">
        <f t="shared" si="6"/>
        <v>0</v>
      </c>
      <c r="AC35" s="50">
        <f t="shared" si="7"/>
        <v>0</v>
      </c>
      <c r="AD35" s="46"/>
      <c r="AE35" s="21">
        <f t="shared" si="8"/>
        <v>0</v>
      </c>
      <c r="AF35" s="22">
        <f t="shared" si="9"/>
        <v>0</v>
      </c>
      <c r="AG35" s="50">
        <f t="shared" si="10"/>
        <v>0</v>
      </c>
      <c r="AH35" s="46"/>
      <c r="AI35" s="21">
        <f>IF(AZ35="No",0,IF(O35="NA",0,IF(Q35=O35,0,IF(O35=Data!$E$2,Data!$J$2,IF(O35=Data!$E$3,Data!$J$3,IF(O35=Data!$E$4,Data!$J$4,IF(O35=Data!$E$5,Data!$J$5,IF(O35=Data!$E$6,Data!$J$6,IF(O35=Data!$E$7,Data!$J$7,IF(O35=Data!$E$8,Data!$J$8,IF(O35=Data!$E$9,Data!$J$9,IF(O35=Data!$E$10,Data!$I$10,IF(O35=Data!$E$11,Data!$J$11,IF(O35=Data!$E$12,Data!$J$12,IF(O35=Data!$E$13,Data!$J$13,IF(O35=Data!$E$14,Data!$J$14,IF(O35=Data!$E$15,Data!$J$15,IF(O35=Data!$E$16,Data!$J$16,IF(O35=Data!$E$17,Data!$J$17,IF(O35=Data!$E$18,Data!J$18,0))))))))))))))))))))*$AV$3</f>
        <v>0</v>
      </c>
      <c r="AJ35" s="23">
        <f>IF(AZ35="No",0,IF(O35="NA",0,IF(O35=Data!$E$2,Data!$K$2,IF(O35=Data!$E$3,Data!$K$3,IF(O35=Data!$E$4,Data!$K$4,IF(O35=Data!$E$5,Data!$K$5,IF(O35=Data!$E$6,Data!$K$6,IF(O35=Data!$E$7,Data!$K$7,IF(O35=Data!$E$8,Data!$K$8,IF(O35=Data!$E$9,Data!$K$9,IF(O35=Data!$E$10,Data!$K$10,IF(O35=Data!$E$11,Data!$K$11,IF(O35=Data!$E$12,Data!$K$12,IF(O35=Data!$E$13,Data!$K$13,IF(O35=Data!$E$14,Data!$K$14,IF(O35=Data!$E$15,Data!$K$15,IF(O35=Data!$E$16,Data!$K$16,IF(O35=Data!$E$17,Data!$K$17,IF(O35=Data!$E$18,Data!K$18,0)))))))))))))))))))*$AV$3</f>
        <v>0</v>
      </c>
      <c r="AK35" s="23">
        <f t="shared" si="11"/>
        <v>0</v>
      </c>
      <c r="AL35" s="22">
        <f t="shared" si="12"/>
        <v>0</v>
      </c>
      <c r="AM35" s="22">
        <f t="shared" si="13"/>
        <v>0</v>
      </c>
      <c r="AN35" s="23"/>
      <c r="AO35" s="120"/>
      <c r="AP35" s="25"/>
      <c r="AQ35" s="25"/>
      <c r="AR35" s="9"/>
      <c r="AS35" s="9"/>
      <c r="AT35" s="5"/>
      <c r="AX35" s="168"/>
      <c r="AY35" s="143" t="str">
        <f t="shared" si="14"/>
        <v>No</v>
      </c>
      <c r="AZ35" s="144" t="str">
        <f t="shared" si="15"/>
        <v>No</v>
      </c>
      <c r="BA35" s="150"/>
      <c r="BB35" s="146">
        <f>IF(Q35="NA",0,IF(N35="No",0,IF(O35=Data!$E$2,Data!$L$2,IF(O35=Data!$E$3,Data!$L$3,IF(O35=Data!$E$4,Data!$L$4,IF(O35=Data!$E$5,Data!$L$5,IF(O35=Data!$E$6,Data!$L$6,IF(O35=Data!$E$7,Data!$L$7,IF(O35=Data!$E$8,Data!$L$8,IF(O35=Data!$E$9,Data!$L$9,IF(O35=Data!$E$10,Data!$L$10,IF(O35=Data!$E$11,Data!$L$11,IF(O35=Data!$E$12,Data!$L$12,IF(O35=Data!$E$13,Data!$L$13,IF(O35=Data!$E$14,Data!$L$14,IF(O35=Data!$E$15,Data!$L$15,IF(O35=Data!$E$16,Data!$L$16,IF(O35=Data!$E$17,Data!$L$17,IF(O35=Data!$E$18,Data!L$18,0)))))))))))))))))))</f>
        <v>0</v>
      </c>
      <c r="BC35" s="147">
        <f>IF(Q35="NA",0,IF(AY35="No",0,IF(N35="Yes",0,IF(P35=Data!$E$2,Data!$L$2,IF(P35=Data!$E$3,Data!$L$3,IF(P35=Data!$E$4,Data!$L$4,IF(P35=Data!$E$5,Data!$L$5,IF(P35=Data!$E$6,Data!$L$6,IF(P35=Data!$E$7,Data!$L$7,IF(P35=Data!$E$8,Data!$L$8,IF(P35=Data!$E$9,Data!$L$9,IF(P35=Data!$E$10,Data!$L$10,IF(P35=Data!$E$11,Data!$L$11,IF(P35=Data!$E$12,Data!$L$12*(EXP(-29.6/R35)),IF(P35=Data!$E$13,Data!$L$13,IF(P35=Data!$E$14,Data!$L$14*(EXP(-29.6/R35)),IF(P35=Data!$E$15,Data!$L$15,IF(P35=Data!$E$16,Data!$L$16,IF(P35=Data!$E$17,Data!$L$17,IF(P35=Data!$E$18,Data!L$18,0))))))))))))))))))))</f>
        <v>0</v>
      </c>
      <c r="BD35" s="148"/>
      <c r="BE35" s="146"/>
      <c r="BF35" s="148">
        <f t="shared" ref="BF35:BF66" si="16">IF($E$3=0,0,IF($BE$3&lt;=$AV$6,0,(L35-$AV$6)/($BE$3-$AV$6)))</f>
        <v>0</v>
      </c>
      <c r="BG35" s="148">
        <f t="shared" ref="BG35:BG66" si="17">IF(AND(Q35="Mangroves",BF35&lt;=0.49),1,IF(AND(Q35="Mangroves",BF35&gt;0.49,BF35&lt;=0.68),0.35,IF(AND(Q35="Mangroves",BF35&gt;0.68),0.35,1)))</f>
        <v>1</v>
      </c>
      <c r="BH35" s="148">
        <f t="shared" ref="BH35:BH66" si="18">IF(AND(Q35="Mangroves",BF35&lt;=0.49),1,IF(AND(Q35="Mangroves",BF35&gt;0.49,BF35&lt;=0.68),0.5,IF(AND(Q35="Mangroves",BF35&gt;0.68),0.35,1)))</f>
        <v>1</v>
      </c>
      <c r="BI35" s="148">
        <f>IF(S35=0,0,IF(AND(Q35=Data!$E$12,S35-$AV$3&gt;0),(((Data!$M$12*(EXP(-29.6/S35)))-(Data!$M$12*(EXP(-29.6/(S35-$AV$3)))))),IF(AND(Q35=Data!$E$12,S35-$AV$3&lt;0.5),(Data!$M$12*(EXP(-29.6/S35))),IF(AND(Q35=Data!$E$12,S35&lt;=1),((Data!$M$12*(EXP(-29.6/S35)))),IF(Q35=Data!$E$13,(Data!$M$13),IF(AND(Q35=Data!$E$14,S35-$AV$3&gt;0),(((Data!$M$14*(EXP(-29.6/S35)))-(Data!$M$14*(EXP(-29.6/(S35-$AV$3)))))),IF(AND(Q35=Data!$E$14,S35-$AV$3&lt;1),(Data!$M$14*(EXP(-29.6/S35))),IF(AND(Q35=Data!$E$14,S35&lt;=1),((Data!$M$14*(EXP(-29.6/S35)))),IF(Q35=Data!$E$15,Data!$M$15,IF(Q35=Data!$E$16,Data!$M$16,IF(Q35=Data!$E$17,Data!$M$17,IF(Q35=Data!$E$18,Data!$M$18,0))))))))))))</f>
        <v>0</v>
      </c>
      <c r="BJ35" s="148">
        <f>IF(Q35=Data!$E$12,BI35*0.32,IF(Q35=Data!$E$13,0,IF(Q35=Data!$E$14,BI35*0.32,IF(Q35=Data!$E$15,0,IF(Q35=Data!$E$16,0,IF(Q35=Data!$E$17,0,IF(Q35=Data!$E$18,0,0)))))))</f>
        <v>0</v>
      </c>
      <c r="BK35" s="148">
        <f>IF(Q35=Data!$E$12,Data!$P$12*$AV$3,IF(Q35=Data!$E$13,Data!$P$13*$AV$3,IF(Q35=Data!$E$14,Data!$P$14*$AV$3,IF(Q35=Data!$E$15,Data!$P$15*$AV$3,IF(Q35=Data!$E$16,Data!$P$16*$AV$3,IF(Q35=Data!$E$17,Data!$P$17*$AV$3,IF(Q35=Data!$E$18,Data!$P$18*$AV$3,0)))))))</f>
        <v>0</v>
      </c>
      <c r="BL35" s="147">
        <f>IF(O35=Data!$E$2,Data!$O$2,IF(O35=Data!$E$3,Data!$O$3,IF(O35=Data!$E$4,Data!$O$4,IF(O35=Data!$E$5,Data!$O$5,IF(O35=Data!$E$6,Data!$O$6,IF(O35=Data!$E$7,Data!$O$7,IF(O35=Data!$E$8,Data!$O$8,IF(O35=Data!$E$9,Data!$O$9,IF(O35=Data!$E$10,Data!$O$10,IF(O35=Data!$E$11,Data!$O$11,IF(O35=Data!$E$12,Data!$O$12,IF(O35=Data!$E$13,Data!$O$13,IF(O35=Data!$E$14,Data!$O$14,IF(O35=Data!$E$15,Data!$O$15,IF(O35=Data!$E$16,Data!$O$16,IF(O35=Data!$E$18,Data!$O$18,IF(O35=Data!$E$18,Data!$O$18,0)))))))))))))))))</f>
        <v>0</v>
      </c>
      <c r="BM35" s="169"/>
      <c r="BN35" s="169"/>
      <c r="BO35" s="169"/>
      <c r="BP35" s="169"/>
    </row>
    <row r="36" spans="10:68" x14ac:dyDescent="0.3">
      <c r="J36" s="36" t="s">
        <v>47</v>
      </c>
      <c r="K36" s="108"/>
      <c r="L36" s="108"/>
      <c r="M36" s="108" t="s">
        <v>3</v>
      </c>
      <c r="N36" s="108" t="s">
        <v>1</v>
      </c>
      <c r="O36" s="109" t="s">
        <v>124</v>
      </c>
      <c r="P36" s="109" t="s">
        <v>124</v>
      </c>
      <c r="Q36" s="110" t="s">
        <v>124</v>
      </c>
      <c r="R36" s="111"/>
      <c r="S36" s="111"/>
      <c r="T36" s="112"/>
      <c r="U36" s="20"/>
      <c r="V36" s="21">
        <f>IF(AZ36="No",0,IF(O36="NA",0,IF(O36=Data!$E$2,Data!$F$2,IF(O36=Data!$E$3,Data!$F$3,IF(O36=Data!$E$4,Data!$F$4,IF(O36=Data!$E$5,Data!$F$5,IF(O36=Data!$E$6,Data!$F$6,IF(O36=Data!$E$7,Data!$F$7,IF(O36=Data!$E$8,Data!$F$8,IF(O36=Data!$E$9,Data!$F$9,IF(O36=Data!$E$10,Data!$F$10,IF(O36=Data!$E$11,Data!$F$11,IF(O36=Data!E45,Data!$F$12,IF(O36=Data!E46,Data!$F$13,IF(O36=Data!E47,Data!$F$14,IF(O36=Data!E48,Data!$F$15,IF(O36=Data!E49,Data!$F$16,IF(O36=Data!E51,Data!F$18,0))))))))))))))))))*K36*$AV$3</f>
        <v>0</v>
      </c>
      <c r="W36" s="23">
        <f>IF(AZ36="No",0,IF(O36="NA",0,IF(O36=Data!$E$2,Data!$G$2,IF(O36=Data!$E$3,Data!$G$3,IF(O36=Data!$E$4,Data!$G$4,IF(O36=Data!$E$5,Data!$G$5,IF(O36=Data!$E$6,Data!$G$6,IF(O36=Data!$E$7,Data!$G$7,IF(O36=Data!$E$8,Data!$G$8,IF(O36=Data!$E$9,Data!$G$9,IF(O36=Data!$E$10,Data!$G$10,IF(O36=Data!$E$11,Data!$G$11,IF(O36=Data!$E$12,Data!$G$12,IF(O36=Data!$E$13,Data!$G$13,IF(O36=Data!$E$14,Data!$G$14,IF(O36=Data!$E$15,Data!$G$15,IF(O36=Data!$E$16,Data!$G$16,IF(O36=Data!$E$17,Data!$G$17,IF(O36=Data!$E$18,Data!G$18,0))))))))))))))))))*K36*$AV$3)</f>
        <v>0</v>
      </c>
      <c r="X36" s="23">
        <f>IF(AZ36="No",0,IF(O36="NA",0,IF(O36=Data!$E$2,Data!$H$2,IF(O36=Data!$E$3,Data!$H$3,IF(O36=Data!$E$4,Data!$H$4,IF(O36=Data!$E$5,Data!$H$5,IF(O36=Data!$E$6,Data!$H$6,IF(O36=Data!$E$7,Data!$H$7,IF(O36=Data!$E$8,Data!$H$8,IF(O36=Data!$E$9,Data!$H$9,IF(O36=Data!$E$10,Data!$H$10,IF(O36=Data!$E$11,Data!$H$11,IF(O36=Data!$E$12,Data!$H$12,IF(O36=Data!$E$13,Data!$H$13,IF(O36=Data!$E$14,Data!$H$14,IF(O36=Data!$E$15,Data!$H$15,IF(O36=Data!$E$16,Data!$H$16,IF(O36=Data!$E$17,Data!$H$17,IF(O36=Data!$E$18,Data!H$18,0)))))))))))))))))))*K36*$AV$3</f>
        <v>0</v>
      </c>
      <c r="Y36" s="23">
        <f>IF(R36&lt;=1,0,IF(Q36=Data!$E$12,Data!$F$12,IF(Q36=Data!$E$13,Data!$F$13,IF(Q36=Data!$E$14,Data!$F$14,IF(Q36=Data!$E$15,Data!$F$15,IF(Q36=Data!$E$16,Data!$F$16,IF(Q36=Data!$E$17,Data!$F$17,IF(Q36=Data!$E$18,Data!$F$18,0))))))))*K36*IF(R36&lt;AV36,R36,$AV$3)</f>
        <v>0</v>
      </c>
      <c r="Z36" s="23">
        <f>IF(R36&lt;=1,0,IF(Q36=Data!$E$12,Data!$G$12,IF(Q36=Data!$E$13,Data!$G$13,IF(Q36=Data!$E$14,Data!$G$14,IF(Q36=Data!$E$15,Data!$G$15,IF(Q36=Data!$E$16,Data!$G$16,IF(Q36=Data!$E$17,Data!$G$17,IF(Q36=Data!$E$18,Data!$G$18,0))))))))*K36*IF(R36&lt;AV36,R36,$AV$3)</f>
        <v>0</v>
      </c>
      <c r="AA36" s="23">
        <f>IF(R36&lt;=1,0,IF(Q36=Data!$E$12,Data!$H$12,IF(Q36=Data!$E$13,Data!$H$13,IF(Q36=Data!$E$14,Data!$H$14,IF(Q36=Data!$E$15,Data!$H$15,IF(Q36=Data!$E$16,Data!$H$16,IF(Q36=Data!$E$17,Data!$H$17,IF(Q36=Data!$E$18,Data!$H$18,0))))))))*K36*IF(R36&lt;AV36,R36,$AV$3)</f>
        <v>0</v>
      </c>
      <c r="AB36" s="22">
        <f t="shared" si="6"/>
        <v>0</v>
      </c>
      <c r="AC36" s="50">
        <f t="shared" si="7"/>
        <v>0</v>
      </c>
      <c r="AD36" s="46"/>
      <c r="AE36" s="21">
        <f t="shared" si="8"/>
        <v>0</v>
      </c>
      <c r="AF36" s="22">
        <f t="shared" si="9"/>
        <v>0</v>
      </c>
      <c r="AG36" s="50">
        <f t="shared" si="10"/>
        <v>0</v>
      </c>
      <c r="AH36" s="46"/>
      <c r="AI36" s="21">
        <f>IF(AZ36="No",0,IF(O36="NA",0,IF(Q36=O36,0,IF(O36=Data!$E$2,Data!$J$2,IF(O36=Data!$E$3,Data!$J$3,IF(O36=Data!$E$4,Data!$J$4,IF(O36=Data!$E$5,Data!$J$5,IF(O36=Data!$E$6,Data!$J$6,IF(O36=Data!$E$7,Data!$J$7,IF(O36=Data!$E$8,Data!$J$8,IF(O36=Data!$E$9,Data!$J$9,IF(O36=Data!$E$10,Data!$I$10,IF(O36=Data!$E$11,Data!$J$11,IF(O36=Data!$E$12,Data!$J$12,IF(O36=Data!$E$13,Data!$J$13,IF(O36=Data!$E$14,Data!$J$14,IF(O36=Data!$E$15,Data!$J$15,IF(O36=Data!$E$16,Data!$J$16,IF(O36=Data!$E$17,Data!$J$17,IF(O36=Data!$E$18,Data!J$18,0))))))))))))))))))))*$AV$3</f>
        <v>0</v>
      </c>
      <c r="AJ36" s="23">
        <f>IF(AZ36="No",0,IF(O36="NA",0,IF(O36=Data!$E$2,Data!$K$2,IF(O36=Data!$E$3,Data!$K$3,IF(O36=Data!$E$4,Data!$K$4,IF(O36=Data!$E$5,Data!$K$5,IF(O36=Data!$E$6,Data!$K$6,IF(O36=Data!$E$7,Data!$K$7,IF(O36=Data!$E$8,Data!$K$8,IF(O36=Data!$E$9,Data!$K$9,IF(O36=Data!$E$10,Data!$K$10,IF(O36=Data!$E$11,Data!$K$11,IF(O36=Data!$E$12,Data!$K$12,IF(O36=Data!$E$13,Data!$K$13,IF(O36=Data!$E$14,Data!$K$14,IF(O36=Data!$E$15,Data!$K$15,IF(O36=Data!$E$16,Data!$K$16,IF(O36=Data!$E$17,Data!$K$17,IF(O36=Data!$E$18,Data!K$18,0)))))))))))))))))))*$AV$3</f>
        <v>0</v>
      </c>
      <c r="AK36" s="23">
        <f t="shared" si="11"/>
        <v>0</v>
      </c>
      <c r="AL36" s="22">
        <f t="shared" si="12"/>
        <v>0</v>
      </c>
      <c r="AM36" s="22">
        <f t="shared" si="13"/>
        <v>0</v>
      </c>
      <c r="AN36" s="23"/>
      <c r="AO36" s="120"/>
      <c r="AP36" s="25"/>
      <c r="AQ36" s="25"/>
      <c r="AR36" s="9"/>
      <c r="AS36" s="9"/>
      <c r="AT36" s="5"/>
      <c r="AX36" s="168"/>
      <c r="AY36" s="143" t="str">
        <f t="shared" si="14"/>
        <v>No</v>
      </c>
      <c r="AZ36" s="144" t="str">
        <f t="shared" si="15"/>
        <v>No</v>
      </c>
      <c r="BA36" s="150"/>
      <c r="BB36" s="146">
        <f>IF(Q36="NA",0,IF(N36="No",0,IF(O36=Data!$E$2,Data!$L$2,IF(O36=Data!$E$3,Data!$L$3,IF(O36=Data!$E$4,Data!$L$4,IF(O36=Data!$E$5,Data!$L$5,IF(O36=Data!$E$6,Data!$L$6,IF(O36=Data!$E$7,Data!$L$7,IF(O36=Data!$E$8,Data!$L$8,IF(O36=Data!$E$9,Data!$L$9,IF(O36=Data!$E$10,Data!$L$10,IF(O36=Data!$E$11,Data!$L$11,IF(O36=Data!$E$12,Data!$L$12,IF(O36=Data!$E$13,Data!$L$13,IF(O36=Data!$E$14,Data!$L$14,IF(O36=Data!$E$15,Data!$L$15,IF(O36=Data!$E$16,Data!$L$16,IF(O36=Data!$E$17,Data!$L$17,IF(O36=Data!$E$18,Data!L$18,0)))))))))))))))))))</f>
        <v>0</v>
      </c>
      <c r="BC36" s="147">
        <f>IF(Q36="NA",0,IF(AY36="No",0,IF(N36="Yes",0,IF(P36=Data!$E$2,Data!$L$2,IF(P36=Data!$E$3,Data!$L$3,IF(P36=Data!$E$4,Data!$L$4,IF(P36=Data!$E$5,Data!$L$5,IF(P36=Data!$E$6,Data!$L$6,IF(P36=Data!$E$7,Data!$L$7,IF(P36=Data!$E$8,Data!$L$8,IF(P36=Data!$E$9,Data!$L$9,IF(P36=Data!$E$10,Data!$L$10,IF(P36=Data!$E$11,Data!$L$11,IF(P36=Data!$E$12,Data!$L$12*(EXP(-29.6/R36)),IF(P36=Data!$E$13,Data!$L$13,IF(P36=Data!$E$14,Data!$L$14*(EXP(-29.6/R36)),IF(P36=Data!$E$15,Data!$L$15,IF(P36=Data!$E$16,Data!$L$16,IF(P36=Data!$E$17,Data!$L$17,IF(P36=Data!$E$18,Data!L$18,0))))))))))))))))))))</f>
        <v>0</v>
      </c>
      <c r="BD36" s="148"/>
      <c r="BE36" s="146"/>
      <c r="BF36" s="148">
        <f t="shared" si="16"/>
        <v>0</v>
      </c>
      <c r="BG36" s="148">
        <f t="shared" si="17"/>
        <v>1</v>
      </c>
      <c r="BH36" s="148">
        <f t="shared" si="18"/>
        <v>1</v>
      </c>
      <c r="BI36" s="148">
        <f>IF(S36=0,0,IF(AND(Q36=Data!$E$12,S36-$AV$3&gt;0),(((Data!$M$12*(EXP(-29.6/S36)))-(Data!$M$12*(EXP(-29.6/(S36-$AV$3)))))),IF(AND(Q36=Data!$E$12,S36-$AV$3&lt;0.5),(Data!$M$12*(EXP(-29.6/S36))),IF(AND(Q36=Data!$E$12,S36&lt;=1),((Data!$M$12*(EXP(-29.6/S36)))),IF(Q36=Data!$E$13,(Data!$M$13),IF(AND(Q36=Data!$E$14,S36-$AV$3&gt;0),(((Data!$M$14*(EXP(-29.6/S36)))-(Data!$M$14*(EXP(-29.6/(S36-$AV$3)))))),IF(AND(Q36=Data!$E$14,S36-$AV$3&lt;1),(Data!$M$14*(EXP(-29.6/S36))),IF(AND(Q36=Data!$E$14,S36&lt;=1),((Data!$M$14*(EXP(-29.6/S36)))),IF(Q36=Data!$E$15,Data!$M$15,IF(Q36=Data!$E$16,Data!$M$16,IF(Q36=Data!$E$17,Data!$M$17,IF(Q36=Data!$E$18,Data!$M$18,0))))))))))))</f>
        <v>0</v>
      </c>
      <c r="BJ36" s="148">
        <f>IF(Q36=Data!$E$12,BI36*0.32,IF(Q36=Data!$E$13,0,IF(Q36=Data!$E$14,BI36*0.32,IF(Q36=Data!$E$15,0,IF(Q36=Data!$E$16,0,IF(Q36=Data!$E$17,0,IF(Q36=Data!$E$18,0,0)))))))</f>
        <v>0</v>
      </c>
      <c r="BK36" s="148">
        <f>IF(Q36=Data!$E$12,Data!$P$12*$AV$3,IF(Q36=Data!$E$13,Data!$P$13*$AV$3,IF(Q36=Data!$E$14,Data!$P$14*$AV$3,IF(Q36=Data!$E$15,Data!$P$15*$AV$3,IF(Q36=Data!$E$16,Data!$P$16*$AV$3,IF(Q36=Data!$E$17,Data!$P$17*$AV$3,IF(Q36=Data!$E$18,Data!$P$18*$AV$3,0)))))))</f>
        <v>0</v>
      </c>
      <c r="BL36" s="147">
        <f>IF(O36=Data!$E$2,Data!$O$2,IF(O36=Data!$E$3,Data!$O$3,IF(O36=Data!$E$4,Data!$O$4,IF(O36=Data!$E$5,Data!$O$5,IF(O36=Data!$E$6,Data!$O$6,IF(O36=Data!$E$7,Data!$O$7,IF(O36=Data!$E$8,Data!$O$8,IF(O36=Data!$E$9,Data!$O$9,IF(O36=Data!$E$10,Data!$O$10,IF(O36=Data!$E$11,Data!$O$11,IF(O36=Data!$E$12,Data!$O$12,IF(O36=Data!$E$13,Data!$O$13,IF(O36=Data!$E$14,Data!$O$14,IF(O36=Data!$E$15,Data!$O$15,IF(O36=Data!$E$16,Data!$O$16,IF(O36=Data!$E$18,Data!$O$18,IF(O36=Data!$E$18,Data!$O$18,0)))))))))))))))))</f>
        <v>0</v>
      </c>
      <c r="BM36" s="169"/>
      <c r="BN36" s="169"/>
      <c r="BO36" s="169"/>
      <c r="BP36" s="169"/>
    </row>
    <row r="37" spans="10:68" x14ac:dyDescent="0.3">
      <c r="J37" s="36" t="s">
        <v>48</v>
      </c>
      <c r="K37" s="108"/>
      <c r="L37" s="108"/>
      <c r="M37" s="108" t="s">
        <v>3</v>
      </c>
      <c r="N37" s="108" t="s">
        <v>1</v>
      </c>
      <c r="O37" s="109" t="s">
        <v>124</v>
      </c>
      <c r="P37" s="109" t="s">
        <v>124</v>
      </c>
      <c r="Q37" s="110" t="s">
        <v>124</v>
      </c>
      <c r="R37" s="111"/>
      <c r="S37" s="111"/>
      <c r="T37" s="112"/>
      <c r="U37" s="20"/>
      <c r="V37" s="21">
        <f>IF(AZ37="No",0,IF(O37="NA",0,IF(O37=Data!$E$2,Data!$F$2,IF(O37=Data!$E$3,Data!$F$3,IF(O37=Data!$E$4,Data!$F$4,IF(O37=Data!$E$5,Data!$F$5,IF(O37=Data!$E$6,Data!$F$6,IF(O37=Data!$E$7,Data!$F$7,IF(O37=Data!$E$8,Data!$F$8,IF(O37=Data!$E$9,Data!$F$9,IF(O37=Data!$E$10,Data!$F$10,IF(O37=Data!$E$11,Data!$F$11,IF(O37=Data!E46,Data!$F$12,IF(O37=Data!E47,Data!$F$13,IF(O37=Data!E48,Data!$F$14,IF(O37=Data!E49,Data!$F$15,IF(O37=Data!E50,Data!$F$16,IF(O37=Data!E52,Data!F$18,0))))))))))))))))))*K37*$AV$3</f>
        <v>0</v>
      </c>
      <c r="W37" s="23">
        <f>IF(AZ37="No",0,IF(O37="NA",0,IF(O37=Data!$E$2,Data!$G$2,IF(O37=Data!$E$3,Data!$G$3,IF(O37=Data!$E$4,Data!$G$4,IF(O37=Data!$E$5,Data!$G$5,IF(O37=Data!$E$6,Data!$G$6,IF(O37=Data!$E$7,Data!$G$7,IF(O37=Data!$E$8,Data!$G$8,IF(O37=Data!$E$9,Data!$G$9,IF(O37=Data!$E$10,Data!$G$10,IF(O37=Data!$E$11,Data!$G$11,IF(O37=Data!$E$12,Data!$G$12,IF(O37=Data!$E$13,Data!$G$13,IF(O37=Data!$E$14,Data!$G$14,IF(O37=Data!$E$15,Data!$G$15,IF(O37=Data!$E$16,Data!$G$16,IF(O37=Data!$E$17,Data!$G$17,IF(O37=Data!$E$18,Data!G$18,0))))))))))))))))))*K37*$AV$3)</f>
        <v>0</v>
      </c>
      <c r="X37" s="23">
        <f>IF(AZ37="No",0,IF(O37="NA",0,IF(O37=Data!$E$2,Data!$H$2,IF(O37=Data!$E$3,Data!$H$3,IF(O37=Data!$E$4,Data!$H$4,IF(O37=Data!$E$5,Data!$H$5,IF(O37=Data!$E$6,Data!$H$6,IF(O37=Data!$E$7,Data!$H$7,IF(O37=Data!$E$8,Data!$H$8,IF(O37=Data!$E$9,Data!$H$9,IF(O37=Data!$E$10,Data!$H$10,IF(O37=Data!$E$11,Data!$H$11,IF(O37=Data!$E$12,Data!$H$12,IF(O37=Data!$E$13,Data!$H$13,IF(O37=Data!$E$14,Data!$H$14,IF(O37=Data!$E$15,Data!$H$15,IF(O37=Data!$E$16,Data!$H$16,IF(O37=Data!$E$17,Data!$H$17,IF(O37=Data!$E$18,Data!H$18,0)))))))))))))))))))*K37*$AV$3</f>
        <v>0</v>
      </c>
      <c r="Y37" s="23">
        <f>IF(R37&lt;=1,0,IF(Q37=Data!$E$12,Data!$F$12,IF(Q37=Data!$E$13,Data!$F$13,IF(Q37=Data!$E$14,Data!$F$14,IF(Q37=Data!$E$15,Data!$F$15,IF(Q37=Data!$E$16,Data!$F$16,IF(Q37=Data!$E$17,Data!$F$17,IF(Q37=Data!$E$18,Data!$F$18,0))))))))*K37*IF(R37&lt;AV37,R37,$AV$3)</f>
        <v>0</v>
      </c>
      <c r="Z37" s="23">
        <f>IF(R37&lt;=1,0,IF(Q37=Data!$E$12,Data!$G$12,IF(Q37=Data!$E$13,Data!$G$13,IF(Q37=Data!$E$14,Data!$G$14,IF(Q37=Data!$E$15,Data!$G$15,IF(Q37=Data!$E$16,Data!$G$16,IF(Q37=Data!$E$17,Data!$G$17,IF(Q37=Data!$E$18,Data!$G$18,0))))))))*K37*IF(R37&lt;AV37,R37,$AV$3)</f>
        <v>0</v>
      </c>
      <c r="AA37" s="23">
        <f>IF(R37&lt;=1,0,IF(Q37=Data!$E$12,Data!$H$12,IF(Q37=Data!$E$13,Data!$H$13,IF(Q37=Data!$E$14,Data!$H$14,IF(Q37=Data!$E$15,Data!$H$15,IF(Q37=Data!$E$16,Data!$H$16,IF(Q37=Data!$E$17,Data!$H$17,IF(Q37=Data!$E$18,Data!$H$18,0))))))))*K37*IF(R37&lt;AV37,R37,$AV$3)</f>
        <v>0</v>
      </c>
      <c r="AB37" s="22">
        <f t="shared" si="6"/>
        <v>0</v>
      </c>
      <c r="AC37" s="50">
        <f t="shared" si="7"/>
        <v>0</v>
      </c>
      <c r="AD37" s="46"/>
      <c r="AE37" s="21">
        <f t="shared" si="8"/>
        <v>0</v>
      </c>
      <c r="AF37" s="22">
        <f t="shared" si="9"/>
        <v>0</v>
      </c>
      <c r="AG37" s="50">
        <f t="shared" si="10"/>
        <v>0</v>
      </c>
      <c r="AH37" s="46"/>
      <c r="AI37" s="21">
        <f>IF(AZ37="No",0,IF(O37="NA",0,IF(Q37=O37,0,IF(O37=Data!$E$2,Data!$J$2,IF(O37=Data!$E$3,Data!$J$3,IF(O37=Data!$E$4,Data!$J$4,IF(O37=Data!$E$5,Data!$J$5,IF(O37=Data!$E$6,Data!$J$6,IF(O37=Data!$E$7,Data!$J$7,IF(O37=Data!$E$8,Data!$J$8,IF(O37=Data!$E$9,Data!$J$9,IF(O37=Data!$E$10,Data!$I$10,IF(O37=Data!$E$11,Data!$J$11,IF(O37=Data!$E$12,Data!$J$12,IF(O37=Data!$E$13,Data!$J$13,IF(O37=Data!$E$14,Data!$J$14,IF(O37=Data!$E$15,Data!$J$15,IF(O37=Data!$E$16,Data!$J$16,IF(O37=Data!$E$17,Data!$J$17,IF(O37=Data!$E$18,Data!J$18,0))))))))))))))))))))*$AV$3</f>
        <v>0</v>
      </c>
      <c r="AJ37" s="23">
        <f>IF(AZ37="No",0,IF(O37="NA",0,IF(O37=Data!$E$2,Data!$K$2,IF(O37=Data!$E$3,Data!$K$3,IF(O37=Data!$E$4,Data!$K$4,IF(O37=Data!$E$5,Data!$K$5,IF(O37=Data!$E$6,Data!$K$6,IF(O37=Data!$E$7,Data!$K$7,IF(O37=Data!$E$8,Data!$K$8,IF(O37=Data!$E$9,Data!$K$9,IF(O37=Data!$E$10,Data!$K$10,IF(O37=Data!$E$11,Data!$K$11,IF(O37=Data!$E$12,Data!$K$12,IF(O37=Data!$E$13,Data!$K$13,IF(O37=Data!$E$14,Data!$K$14,IF(O37=Data!$E$15,Data!$K$15,IF(O37=Data!$E$16,Data!$K$16,IF(O37=Data!$E$17,Data!$K$17,IF(O37=Data!$E$18,Data!K$18,0)))))))))))))))))))*$AV$3</f>
        <v>0</v>
      </c>
      <c r="AK37" s="23">
        <f t="shared" si="11"/>
        <v>0</v>
      </c>
      <c r="AL37" s="22">
        <f t="shared" si="12"/>
        <v>0</v>
      </c>
      <c r="AM37" s="22">
        <f t="shared" si="13"/>
        <v>0</v>
      </c>
      <c r="AN37" s="23"/>
      <c r="AO37" s="120"/>
      <c r="AP37" s="25"/>
      <c r="AQ37" s="25"/>
      <c r="AR37" s="9"/>
      <c r="AS37" s="9"/>
      <c r="AT37" s="5"/>
      <c r="AX37" s="168"/>
      <c r="AY37" s="143" t="str">
        <f t="shared" si="14"/>
        <v>No</v>
      </c>
      <c r="AZ37" s="144" t="str">
        <f t="shared" si="15"/>
        <v>No</v>
      </c>
      <c r="BA37" s="150"/>
      <c r="BB37" s="146">
        <f>IF(Q37="NA",0,IF(N37="No",0,IF(O37=Data!$E$2,Data!$L$2,IF(O37=Data!$E$3,Data!$L$3,IF(O37=Data!$E$4,Data!$L$4,IF(O37=Data!$E$5,Data!$L$5,IF(O37=Data!$E$6,Data!$L$6,IF(O37=Data!$E$7,Data!$L$7,IF(O37=Data!$E$8,Data!$L$8,IF(O37=Data!$E$9,Data!$L$9,IF(O37=Data!$E$10,Data!$L$10,IF(O37=Data!$E$11,Data!$L$11,IF(O37=Data!$E$12,Data!$L$12,IF(O37=Data!$E$13,Data!$L$13,IF(O37=Data!$E$14,Data!$L$14,IF(O37=Data!$E$15,Data!$L$15,IF(O37=Data!$E$16,Data!$L$16,IF(O37=Data!$E$17,Data!$L$17,IF(O37=Data!$E$18,Data!L$18,0)))))))))))))))))))</f>
        <v>0</v>
      </c>
      <c r="BC37" s="147">
        <f>IF(Q37="NA",0,IF(AY37="No",0,IF(N37="Yes",0,IF(P37=Data!$E$2,Data!$L$2,IF(P37=Data!$E$3,Data!$L$3,IF(P37=Data!$E$4,Data!$L$4,IF(P37=Data!$E$5,Data!$L$5,IF(P37=Data!$E$6,Data!$L$6,IF(P37=Data!$E$7,Data!$L$7,IF(P37=Data!$E$8,Data!$L$8,IF(P37=Data!$E$9,Data!$L$9,IF(P37=Data!$E$10,Data!$L$10,IF(P37=Data!$E$11,Data!$L$11,IF(P37=Data!$E$12,Data!$L$12*(EXP(-29.6/R37)),IF(P37=Data!$E$13,Data!$L$13,IF(P37=Data!$E$14,Data!$L$14*(EXP(-29.6/R37)),IF(P37=Data!$E$15,Data!$L$15,IF(P37=Data!$E$16,Data!$L$16,IF(P37=Data!$E$17,Data!$L$17,IF(P37=Data!$E$18,Data!L$18,0))))))))))))))))))))</f>
        <v>0</v>
      </c>
      <c r="BD37" s="148"/>
      <c r="BE37" s="146"/>
      <c r="BF37" s="148">
        <f t="shared" si="16"/>
        <v>0</v>
      </c>
      <c r="BG37" s="148">
        <f t="shared" si="17"/>
        <v>1</v>
      </c>
      <c r="BH37" s="148">
        <f t="shared" si="18"/>
        <v>1</v>
      </c>
      <c r="BI37" s="148">
        <f>IF(S37=0,0,IF(AND(Q37=Data!$E$12,S37-$AV$3&gt;0),(((Data!$M$12*(EXP(-29.6/S37)))-(Data!$M$12*(EXP(-29.6/(S37-$AV$3)))))),IF(AND(Q37=Data!$E$12,S37-$AV$3&lt;0.5),(Data!$M$12*(EXP(-29.6/S37))),IF(AND(Q37=Data!$E$12,S37&lt;=1),((Data!$M$12*(EXP(-29.6/S37)))),IF(Q37=Data!$E$13,(Data!$M$13),IF(AND(Q37=Data!$E$14,S37-$AV$3&gt;0),(((Data!$M$14*(EXP(-29.6/S37)))-(Data!$M$14*(EXP(-29.6/(S37-$AV$3)))))),IF(AND(Q37=Data!$E$14,S37-$AV$3&lt;1),(Data!$M$14*(EXP(-29.6/S37))),IF(AND(Q37=Data!$E$14,S37&lt;=1),((Data!$M$14*(EXP(-29.6/S37)))),IF(Q37=Data!$E$15,Data!$M$15,IF(Q37=Data!$E$16,Data!$M$16,IF(Q37=Data!$E$17,Data!$M$17,IF(Q37=Data!$E$18,Data!$M$18,0))))))))))))</f>
        <v>0</v>
      </c>
      <c r="BJ37" s="148">
        <f>IF(Q37=Data!$E$12,BI37*0.32,IF(Q37=Data!$E$13,0,IF(Q37=Data!$E$14,BI37*0.32,IF(Q37=Data!$E$15,0,IF(Q37=Data!$E$16,0,IF(Q37=Data!$E$17,0,IF(Q37=Data!$E$18,0,0)))))))</f>
        <v>0</v>
      </c>
      <c r="BK37" s="148">
        <f>IF(Q37=Data!$E$12,Data!$P$12*$AV$3,IF(Q37=Data!$E$13,Data!$P$13*$AV$3,IF(Q37=Data!$E$14,Data!$P$14*$AV$3,IF(Q37=Data!$E$15,Data!$P$15*$AV$3,IF(Q37=Data!$E$16,Data!$P$16*$AV$3,IF(Q37=Data!$E$17,Data!$P$17*$AV$3,IF(Q37=Data!$E$18,Data!$P$18*$AV$3,0)))))))</f>
        <v>0</v>
      </c>
      <c r="BL37" s="147">
        <f>IF(O37=Data!$E$2,Data!$O$2,IF(O37=Data!$E$3,Data!$O$3,IF(O37=Data!$E$4,Data!$O$4,IF(O37=Data!$E$5,Data!$O$5,IF(O37=Data!$E$6,Data!$O$6,IF(O37=Data!$E$7,Data!$O$7,IF(O37=Data!$E$8,Data!$O$8,IF(O37=Data!$E$9,Data!$O$9,IF(O37=Data!$E$10,Data!$O$10,IF(O37=Data!$E$11,Data!$O$11,IF(O37=Data!$E$12,Data!$O$12,IF(O37=Data!$E$13,Data!$O$13,IF(O37=Data!$E$14,Data!$O$14,IF(O37=Data!$E$15,Data!$O$15,IF(O37=Data!$E$16,Data!$O$16,IF(O37=Data!$E$18,Data!$O$18,IF(O37=Data!$E$18,Data!$O$18,0)))))))))))))))))</f>
        <v>0</v>
      </c>
      <c r="BM37" s="169"/>
      <c r="BN37" s="169"/>
      <c r="BO37" s="169"/>
      <c r="BP37" s="169"/>
    </row>
    <row r="38" spans="10:68" x14ac:dyDescent="0.3">
      <c r="J38" s="36" t="s">
        <v>49</v>
      </c>
      <c r="K38" s="108"/>
      <c r="L38" s="108"/>
      <c r="M38" s="108" t="s">
        <v>3</v>
      </c>
      <c r="N38" s="108" t="s">
        <v>1</v>
      </c>
      <c r="O38" s="109" t="s">
        <v>124</v>
      </c>
      <c r="P38" s="109" t="s">
        <v>124</v>
      </c>
      <c r="Q38" s="110" t="s">
        <v>124</v>
      </c>
      <c r="R38" s="111"/>
      <c r="S38" s="111"/>
      <c r="T38" s="112"/>
      <c r="U38" s="20"/>
      <c r="V38" s="21">
        <f>IF(AZ38="No",0,IF(O38="NA",0,IF(O38=Data!$E$2,Data!$F$2,IF(O38=Data!$E$3,Data!$F$3,IF(O38=Data!$E$4,Data!$F$4,IF(O38=Data!$E$5,Data!$F$5,IF(O38=Data!$E$6,Data!$F$6,IF(O38=Data!$E$7,Data!$F$7,IF(O38=Data!$E$8,Data!$F$8,IF(O38=Data!$E$9,Data!$F$9,IF(O38=Data!$E$10,Data!$F$10,IF(O38=Data!$E$11,Data!$F$11,IF(O38=Data!E47,Data!$F$12,IF(O38=Data!E48,Data!$F$13,IF(O38=Data!E49,Data!$F$14,IF(O38=Data!E50,Data!$F$15,IF(O38=Data!E51,Data!$F$16,IF(O38=Data!E53,Data!F$18,0))))))))))))))))))*K38*$AV$3</f>
        <v>0</v>
      </c>
      <c r="W38" s="23">
        <f>IF(AZ38="No",0,IF(O38="NA",0,IF(O38=Data!$E$2,Data!$G$2,IF(O38=Data!$E$3,Data!$G$3,IF(O38=Data!$E$4,Data!$G$4,IF(O38=Data!$E$5,Data!$G$5,IF(O38=Data!$E$6,Data!$G$6,IF(O38=Data!$E$7,Data!$G$7,IF(O38=Data!$E$8,Data!$G$8,IF(O38=Data!$E$9,Data!$G$9,IF(O38=Data!$E$10,Data!$G$10,IF(O38=Data!$E$11,Data!$G$11,IF(O38=Data!$E$12,Data!$G$12,IF(O38=Data!$E$13,Data!$G$13,IF(O38=Data!$E$14,Data!$G$14,IF(O38=Data!$E$15,Data!$G$15,IF(O38=Data!$E$16,Data!$G$16,IF(O38=Data!$E$17,Data!$G$17,IF(O38=Data!$E$18,Data!G$18,0))))))))))))))))))*K38*$AV$3)</f>
        <v>0</v>
      </c>
      <c r="X38" s="23">
        <f>IF(AZ38="No",0,IF(O38="NA",0,IF(O38=Data!$E$2,Data!$H$2,IF(O38=Data!$E$3,Data!$H$3,IF(O38=Data!$E$4,Data!$H$4,IF(O38=Data!$E$5,Data!$H$5,IF(O38=Data!$E$6,Data!$H$6,IF(O38=Data!$E$7,Data!$H$7,IF(O38=Data!$E$8,Data!$H$8,IF(O38=Data!$E$9,Data!$H$9,IF(O38=Data!$E$10,Data!$H$10,IF(O38=Data!$E$11,Data!$H$11,IF(O38=Data!$E$12,Data!$H$12,IF(O38=Data!$E$13,Data!$H$13,IF(O38=Data!$E$14,Data!$H$14,IF(O38=Data!$E$15,Data!$H$15,IF(O38=Data!$E$16,Data!$H$16,IF(O38=Data!$E$17,Data!$H$17,IF(O38=Data!$E$18,Data!H$18,0)))))))))))))))))))*K38*$AV$3</f>
        <v>0</v>
      </c>
      <c r="Y38" s="23">
        <f>IF(R38&lt;=1,0,IF(Q38=Data!$E$12,Data!$F$12,IF(Q38=Data!$E$13,Data!$F$13,IF(Q38=Data!$E$14,Data!$F$14,IF(Q38=Data!$E$15,Data!$F$15,IF(Q38=Data!$E$16,Data!$F$16,IF(Q38=Data!$E$17,Data!$F$17,IF(Q38=Data!$E$18,Data!$F$18,0))))))))*K38*IF(R38&lt;AV38,R38,$AV$3)</f>
        <v>0</v>
      </c>
      <c r="Z38" s="23">
        <f>IF(R38&lt;=1,0,IF(Q38=Data!$E$12,Data!$G$12,IF(Q38=Data!$E$13,Data!$G$13,IF(Q38=Data!$E$14,Data!$G$14,IF(Q38=Data!$E$15,Data!$G$15,IF(Q38=Data!$E$16,Data!$G$16,IF(Q38=Data!$E$17,Data!$G$17,IF(Q38=Data!$E$18,Data!$G$18,0))))))))*K38*IF(R38&lt;AV38,R38,$AV$3)</f>
        <v>0</v>
      </c>
      <c r="AA38" s="23">
        <f>IF(R38&lt;=1,0,IF(Q38=Data!$E$12,Data!$H$12,IF(Q38=Data!$E$13,Data!$H$13,IF(Q38=Data!$E$14,Data!$H$14,IF(Q38=Data!$E$15,Data!$H$15,IF(Q38=Data!$E$16,Data!$H$16,IF(Q38=Data!$E$17,Data!$H$17,IF(Q38=Data!$E$18,Data!$H$18,0))))))))*K38*IF(R38&lt;AV38,R38,$AV$3)</f>
        <v>0</v>
      </c>
      <c r="AB38" s="22">
        <f t="shared" si="6"/>
        <v>0</v>
      </c>
      <c r="AC38" s="50">
        <f t="shared" si="7"/>
        <v>0</v>
      </c>
      <c r="AD38" s="46"/>
      <c r="AE38" s="21">
        <f t="shared" si="8"/>
        <v>0</v>
      </c>
      <c r="AF38" s="22">
        <f t="shared" si="9"/>
        <v>0</v>
      </c>
      <c r="AG38" s="50">
        <f t="shared" si="10"/>
        <v>0</v>
      </c>
      <c r="AH38" s="46"/>
      <c r="AI38" s="21">
        <f>IF(AZ38="No",0,IF(O38="NA",0,IF(Q38=O38,0,IF(O38=Data!$E$2,Data!$J$2,IF(O38=Data!$E$3,Data!$J$3,IF(O38=Data!$E$4,Data!$J$4,IF(O38=Data!$E$5,Data!$J$5,IF(O38=Data!$E$6,Data!$J$6,IF(O38=Data!$E$7,Data!$J$7,IF(O38=Data!$E$8,Data!$J$8,IF(O38=Data!$E$9,Data!$J$9,IF(O38=Data!$E$10,Data!$I$10,IF(O38=Data!$E$11,Data!$J$11,IF(O38=Data!$E$12,Data!$J$12,IF(O38=Data!$E$13,Data!$J$13,IF(O38=Data!$E$14,Data!$J$14,IF(O38=Data!$E$15,Data!$J$15,IF(O38=Data!$E$16,Data!$J$16,IF(O38=Data!$E$17,Data!$J$17,IF(O38=Data!$E$18,Data!J$18,0))))))))))))))))))))*$AV$3</f>
        <v>0</v>
      </c>
      <c r="AJ38" s="23">
        <f>IF(AZ38="No",0,IF(O38="NA",0,IF(O38=Data!$E$2,Data!$K$2,IF(O38=Data!$E$3,Data!$K$3,IF(O38=Data!$E$4,Data!$K$4,IF(O38=Data!$E$5,Data!$K$5,IF(O38=Data!$E$6,Data!$K$6,IF(O38=Data!$E$7,Data!$K$7,IF(O38=Data!$E$8,Data!$K$8,IF(O38=Data!$E$9,Data!$K$9,IF(O38=Data!$E$10,Data!$K$10,IF(O38=Data!$E$11,Data!$K$11,IF(O38=Data!$E$12,Data!$K$12,IF(O38=Data!$E$13,Data!$K$13,IF(O38=Data!$E$14,Data!$K$14,IF(O38=Data!$E$15,Data!$K$15,IF(O38=Data!$E$16,Data!$K$16,IF(O38=Data!$E$17,Data!$K$17,IF(O38=Data!$E$18,Data!K$18,0)))))))))))))))))))*$AV$3</f>
        <v>0</v>
      </c>
      <c r="AK38" s="23">
        <f t="shared" si="11"/>
        <v>0</v>
      </c>
      <c r="AL38" s="22">
        <f t="shared" si="12"/>
        <v>0</v>
      </c>
      <c r="AM38" s="22">
        <f t="shared" si="13"/>
        <v>0</v>
      </c>
      <c r="AN38" s="23"/>
      <c r="AO38" s="120"/>
      <c r="AP38" s="25"/>
      <c r="AQ38" s="25"/>
      <c r="AR38" s="9"/>
      <c r="AS38" s="9"/>
      <c r="AT38" s="5"/>
      <c r="AX38" s="168"/>
      <c r="AY38" s="143" t="str">
        <f t="shared" si="14"/>
        <v>No</v>
      </c>
      <c r="AZ38" s="144" t="str">
        <f t="shared" si="15"/>
        <v>No</v>
      </c>
      <c r="BA38" s="150"/>
      <c r="BB38" s="146">
        <f>IF(Q38="NA",0,IF(N38="No",0,IF(O38=Data!$E$2,Data!$L$2,IF(O38=Data!$E$3,Data!$L$3,IF(O38=Data!$E$4,Data!$L$4,IF(O38=Data!$E$5,Data!$L$5,IF(O38=Data!$E$6,Data!$L$6,IF(O38=Data!$E$7,Data!$L$7,IF(O38=Data!$E$8,Data!$L$8,IF(O38=Data!$E$9,Data!$L$9,IF(O38=Data!$E$10,Data!$L$10,IF(O38=Data!$E$11,Data!$L$11,IF(O38=Data!$E$12,Data!$L$12,IF(O38=Data!$E$13,Data!$L$13,IF(O38=Data!$E$14,Data!$L$14,IF(O38=Data!$E$15,Data!$L$15,IF(O38=Data!$E$16,Data!$L$16,IF(O38=Data!$E$17,Data!$L$17,IF(O38=Data!$E$18,Data!L$18,0)))))))))))))))))))</f>
        <v>0</v>
      </c>
      <c r="BC38" s="147">
        <f>IF(Q38="NA",0,IF(AY38="No",0,IF(N38="Yes",0,IF(P38=Data!$E$2,Data!$L$2,IF(P38=Data!$E$3,Data!$L$3,IF(P38=Data!$E$4,Data!$L$4,IF(P38=Data!$E$5,Data!$L$5,IF(P38=Data!$E$6,Data!$L$6,IF(P38=Data!$E$7,Data!$L$7,IF(P38=Data!$E$8,Data!$L$8,IF(P38=Data!$E$9,Data!$L$9,IF(P38=Data!$E$10,Data!$L$10,IF(P38=Data!$E$11,Data!$L$11,IF(P38=Data!$E$12,Data!$L$12*(EXP(-29.6/R38)),IF(P38=Data!$E$13,Data!$L$13,IF(P38=Data!$E$14,Data!$L$14*(EXP(-29.6/R38)),IF(P38=Data!$E$15,Data!$L$15,IF(P38=Data!$E$16,Data!$L$16,IF(P38=Data!$E$17,Data!$L$17,IF(P38=Data!$E$18,Data!L$18,0))))))))))))))))))))</f>
        <v>0</v>
      </c>
      <c r="BD38" s="148"/>
      <c r="BE38" s="146"/>
      <c r="BF38" s="148">
        <f t="shared" si="16"/>
        <v>0</v>
      </c>
      <c r="BG38" s="148">
        <f t="shared" si="17"/>
        <v>1</v>
      </c>
      <c r="BH38" s="148">
        <f t="shared" si="18"/>
        <v>1</v>
      </c>
      <c r="BI38" s="148">
        <f>IF(S38=0,0,IF(AND(Q38=Data!$E$12,S38-$AV$3&gt;0),(((Data!$M$12*(EXP(-29.6/S38)))-(Data!$M$12*(EXP(-29.6/(S38-$AV$3)))))),IF(AND(Q38=Data!$E$12,S38-$AV$3&lt;0.5),(Data!$M$12*(EXP(-29.6/S38))),IF(AND(Q38=Data!$E$12,S38&lt;=1),((Data!$M$12*(EXP(-29.6/S38)))),IF(Q38=Data!$E$13,(Data!$M$13),IF(AND(Q38=Data!$E$14,S38-$AV$3&gt;0),(((Data!$M$14*(EXP(-29.6/S38)))-(Data!$M$14*(EXP(-29.6/(S38-$AV$3)))))),IF(AND(Q38=Data!$E$14,S38-$AV$3&lt;1),(Data!$M$14*(EXP(-29.6/S38))),IF(AND(Q38=Data!$E$14,S38&lt;=1),((Data!$M$14*(EXP(-29.6/S38)))),IF(Q38=Data!$E$15,Data!$M$15,IF(Q38=Data!$E$16,Data!$M$16,IF(Q38=Data!$E$17,Data!$M$17,IF(Q38=Data!$E$18,Data!$M$18,0))))))))))))</f>
        <v>0</v>
      </c>
      <c r="BJ38" s="148">
        <f>IF(Q38=Data!$E$12,BI38*0.32,IF(Q38=Data!$E$13,0,IF(Q38=Data!$E$14,BI38*0.32,IF(Q38=Data!$E$15,0,IF(Q38=Data!$E$16,0,IF(Q38=Data!$E$17,0,IF(Q38=Data!$E$18,0,0)))))))</f>
        <v>0</v>
      </c>
      <c r="BK38" s="148">
        <f>IF(Q38=Data!$E$12,Data!$P$12*$AV$3,IF(Q38=Data!$E$13,Data!$P$13*$AV$3,IF(Q38=Data!$E$14,Data!$P$14*$AV$3,IF(Q38=Data!$E$15,Data!$P$15*$AV$3,IF(Q38=Data!$E$16,Data!$P$16*$AV$3,IF(Q38=Data!$E$17,Data!$P$17*$AV$3,IF(Q38=Data!$E$18,Data!$P$18*$AV$3,0)))))))</f>
        <v>0</v>
      </c>
      <c r="BL38" s="147">
        <f>IF(O38=Data!$E$2,Data!$O$2,IF(O38=Data!$E$3,Data!$O$3,IF(O38=Data!$E$4,Data!$O$4,IF(O38=Data!$E$5,Data!$O$5,IF(O38=Data!$E$6,Data!$O$6,IF(O38=Data!$E$7,Data!$O$7,IF(O38=Data!$E$8,Data!$O$8,IF(O38=Data!$E$9,Data!$O$9,IF(O38=Data!$E$10,Data!$O$10,IF(O38=Data!$E$11,Data!$O$11,IF(O38=Data!$E$12,Data!$O$12,IF(O38=Data!$E$13,Data!$O$13,IF(O38=Data!$E$14,Data!$O$14,IF(O38=Data!$E$15,Data!$O$15,IF(O38=Data!$E$16,Data!$O$16,IF(O38=Data!$E$18,Data!$O$18,IF(O38=Data!$E$18,Data!$O$18,0)))))))))))))))))</f>
        <v>0</v>
      </c>
      <c r="BM38" s="169"/>
      <c r="BN38" s="169"/>
      <c r="BO38" s="169"/>
      <c r="BP38" s="169"/>
    </row>
    <row r="39" spans="10:68" x14ac:dyDescent="0.3">
      <c r="J39" s="36" t="s">
        <v>50</v>
      </c>
      <c r="K39" s="108"/>
      <c r="L39" s="108"/>
      <c r="M39" s="108" t="s">
        <v>3</v>
      </c>
      <c r="N39" s="108" t="s">
        <v>1</v>
      </c>
      <c r="O39" s="109" t="s">
        <v>124</v>
      </c>
      <c r="P39" s="109" t="s">
        <v>124</v>
      </c>
      <c r="Q39" s="110" t="s">
        <v>124</v>
      </c>
      <c r="R39" s="111"/>
      <c r="S39" s="111"/>
      <c r="T39" s="112"/>
      <c r="U39" s="20"/>
      <c r="V39" s="21">
        <f>IF(AZ39="No",0,IF(O39="NA",0,IF(O39=Data!$E$2,Data!$F$2,IF(O39=Data!$E$3,Data!$F$3,IF(O39=Data!$E$4,Data!$F$4,IF(O39=Data!$E$5,Data!$F$5,IF(O39=Data!$E$6,Data!$F$6,IF(O39=Data!$E$7,Data!$F$7,IF(O39=Data!$E$8,Data!$F$8,IF(O39=Data!$E$9,Data!$F$9,IF(O39=Data!$E$10,Data!$F$10,IF(O39=Data!$E$11,Data!$F$11,IF(O39=Data!E48,Data!$F$12,IF(O39=Data!E49,Data!$F$13,IF(O39=Data!E50,Data!$F$14,IF(O39=Data!E51,Data!$F$15,IF(O39=Data!E52,Data!$F$16,IF(O39=Data!E54,Data!F$18,0))))))))))))))))))*K39*$AV$3</f>
        <v>0</v>
      </c>
      <c r="W39" s="23">
        <f>IF(AZ39="No",0,IF(O39="NA",0,IF(O39=Data!$E$2,Data!$G$2,IF(O39=Data!$E$3,Data!$G$3,IF(O39=Data!$E$4,Data!$G$4,IF(O39=Data!$E$5,Data!$G$5,IF(O39=Data!$E$6,Data!$G$6,IF(O39=Data!$E$7,Data!$G$7,IF(O39=Data!$E$8,Data!$G$8,IF(O39=Data!$E$9,Data!$G$9,IF(O39=Data!$E$10,Data!$G$10,IF(O39=Data!$E$11,Data!$G$11,IF(O39=Data!$E$12,Data!$G$12,IF(O39=Data!$E$13,Data!$G$13,IF(O39=Data!$E$14,Data!$G$14,IF(O39=Data!$E$15,Data!$G$15,IF(O39=Data!$E$16,Data!$G$16,IF(O39=Data!$E$17,Data!$G$17,IF(O39=Data!$E$18,Data!G$18,0))))))))))))))))))*K39*$AV$3)</f>
        <v>0</v>
      </c>
      <c r="X39" s="23">
        <f>IF(AZ39="No",0,IF(O39="NA",0,IF(O39=Data!$E$2,Data!$H$2,IF(O39=Data!$E$3,Data!$H$3,IF(O39=Data!$E$4,Data!$H$4,IF(O39=Data!$E$5,Data!$H$5,IF(O39=Data!$E$6,Data!$H$6,IF(O39=Data!$E$7,Data!$H$7,IF(O39=Data!$E$8,Data!$H$8,IF(O39=Data!$E$9,Data!$H$9,IF(O39=Data!$E$10,Data!$H$10,IF(O39=Data!$E$11,Data!$H$11,IF(O39=Data!$E$12,Data!$H$12,IF(O39=Data!$E$13,Data!$H$13,IF(O39=Data!$E$14,Data!$H$14,IF(O39=Data!$E$15,Data!$H$15,IF(O39=Data!$E$16,Data!$H$16,IF(O39=Data!$E$17,Data!$H$17,IF(O39=Data!$E$18,Data!H$18,0)))))))))))))))))))*K39*$AV$3</f>
        <v>0</v>
      </c>
      <c r="Y39" s="23">
        <f>IF(R39&lt;=1,0,IF(Q39=Data!$E$12,Data!$F$12,IF(Q39=Data!$E$13,Data!$F$13,IF(Q39=Data!$E$14,Data!$F$14,IF(Q39=Data!$E$15,Data!$F$15,IF(Q39=Data!$E$16,Data!$F$16,IF(Q39=Data!$E$17,Data!$F$17,IF(Q39=Data!$E$18,Data!$F$18,0))))))))*K39*IF(R39&lt;AV39,R39,$AV$3)</f>
        <v>0</v>
      </c>
      <c r="Z39" s="23">
        <f>IF(R39&lt;=1,0,IF(Q39=Data!$E$12,Data!$G$12,IF(Q39=Data!$E$13,Data!$G$13,IF(Q39=Data!$E$14,Data!$G$14,IF(Q39=Data!$E$15,Data!$G$15,IF(Q39=Data!$E$16,Data!$G$16,IF(Q39=Data!$E$17,Data!$G$17,IF(Q39=Data!$E$18,Data!$G$18,0))))))))*K39*IF(R39&lt;AV39,R39,$AV$3)</f>
        <v>0</v>
      </c>
      <c r="AA39" s="23">
        <f>IF(R39&lt;=1,0,IF(Q39=Data!$E$12,Data!$H$12,IF(Q39=Data!$E$13,Data!$H$13,IF(Q39=Data!$E$14,Data!$H$14,IF(Q39=Data!$E$15,Data!$H$15,IF(Q39=Data!$E$16,Data!$H$16,IF(Q39=Data!$E$17,Data!$H$17,IF(Q39=Data!$E$18,Data!$H$18,0))))))))*K39*IF(R39&lt;AV39,R39,$AV$3)</f>
        <v>0</v>
      </c>
      <c r="AB39" s="22">
        <f t="shared" si="6"/>
        <v>0</v>
      </c>
      <c r="AC39" s="50">
        <f t="shared" si="7"/>
        <v>0</v>
      </c>
      <c r="AD39" s="46"/>
      <c r="AE39" s="21">
        <f t="shared" si="8"/>
        <v>0</v>
      </c>
      <c r="AF39" s="22">
        <f t="shared" si="9"/>
        <v>0</v>
      </c>
      <c r="AG39" s="50">
        <f t="shared" si="10"/>
        <v>0</v>
      </c>
      <c r="AH39" s="46"/>
      <c r="AI39" s="21">
        <f>IF(AZ39="No",0,IF(O39="NA",0,IF(Q39=O39,0,IF(O39=Data!$E$2,Data!$J$2,IF(O39=Data!$E$3,Data!$J$3,IF(O39=Data!$E$4,Data!$J$4,IF(O39=Data!$E$5,Data!$J$5,IF(O39=Data!$E$6,Data!$J$6,IF(O39=Data!$E$7,Data!$J$7,IF(O39=Data!$E$8,Data!$J$8,IF(O39=Data!$E$9,Data!$J$9,IF(O39=Data!$E$10,Data!$I$10,IF(O39=Data!$E$11,Data!$J$11,IF(O39=Data!$E$12,Data!$J$12,IF(O39=Data!$E$13,Data!$J$13,IF(O39=Data!$E$14,Data!$J$14,IF(O39=Data!$E$15,Data!$J$15,IF(O39=Data!$E$16,Data!$J$16,IF(O39=Data!$E$17,Data!$J$17,IF(O39=Data!$E$18,Data!J$18,0))))))))))))))))))))*$AV$3</f>
        <v>0</v>
      </c>
      <c r="AJ39" s="23">
        <f>IF(AZ39="No",0,IF(O39="NA",0,IF(O39=Data!$E$2,Data!$K$2,IF(O39=Data!$E$3,Data!$K$3,IF(O39=Data!$E$4,Data!$K$4,IF(O39=Data!$E$5,Data!$K$5,IF(O39=Data!$E$6,Data!$K$6,IF(O39=Data!$E$7,Data!$K$7,IF(O39=Data!$E$8,Data!$K$8,IF(O39=Data!$E$9,Data!$K$9,IF(O39=Data!$E$10,Data!$K$10,IF(O39=Data!$E$11,Data!$K$11,IF(O39=Data!$E$12,Data!$K$12,IF(O39=Data!$E$13,Data!$K$13,IF(O39=Data!$E$14,Data!$K$14,IF(O39=Data!$E$15,Data!$K$15,IF(O39=Data!$E$16,Data!$K$16,IF(O39=Data!$E$17,Data!$K$17,IF(O39=Data!$E$18,Data!K$18,0)))))))))))))))))))*$AV$3</f>
        <v>0</v>
      </c>
      <c r="AK39" s="23">
        <f t="shared" si="11"/>
        <v>0</v>
      </c>
      <c r="AL39" s="22">
        <f t="shared" si="12"/>
        <v>0</v>
      </c>
      <c r="AM39" s="22">
        <f t="shared" si="13"/>
        <v>0</v>
      </c>
      <c r="AN39" s="23"/>
      <c r="AO39" s="120"/>
      <c r="AP39" s="25"/>
      <c r="AQ39" s="25"/>
      <c r="AR39" s="9"/>
      <c r="AS39" s="9"/>
      <c r="AT39" s="5"/>
      <c r="AX39" s="168"/>
      <c r="AY39" s="143" t="str">
        <f t="shared" si="14"/>
        <v>No</v>
      </c>
      <c r="AZ39" s="144" t="str">
        <f t="shared" si="15"/>
        <v>No</v>
      </c>
      <c r="BA39" s="150"/>
      <c r="BB39" s="146">
        <f>IF(Q39="NA",0,IF(N39="No",0,IF(O39=Data!$E$2,Data!$L$2,IF(O39=Data!$E$3,Data!$L$3,IF(O39=Data!$E$4,Data!$L$4,IF(O39=Data!$E$5,Data!$L$5,IF(O39=Data!$E$6,Data!$L$6,IF(O39=Data!$E$7,Data!$L$7,IF(O39=Data!$E$8,Data!$L$8,IF(O39=Data!$E$9,Data!$L$9,IF(O39=Data!$E$10,Data!$L$10,IF(O39=Data!$E$11,Data!$L$11,IF(O39=Data!$E$12,Data!$L$12,IF(O39=Data!$E$13,Data!$L$13,IF(O39=Data!$E$14,Data!$L$14,IF(O39=Data!$E$15,Data!$L$15,IF(O39=Data!$E$16,Data!$L$16,IF(O39=Data!$E$17,Data!$L$17,IF(O39=Data!$E$18,Data!L$18,0)))))))))))))))))))</f>
        <v>0</v>
      </c>
      <c r="BC39" s="147">
        <f>IF(Q39="NA",0,IF(AY39="No",0,IF(N39="Yes",0,IF(P39=Data!$E$2,Data!$L$2,IF(P39=Data!$E$3,Data!$L$3,IF(P39=Data!$E$4,Data!$L$4,IF(P39=Data!$E$5,Data!$L$5,IF(P39=Data!$E$6,Data!$L$6,IF(P39=Data!$E$7,Data!$L$7,IF(P39=Data!$E$8,Data!$L$8,IF(P39=Data!$E$9,Data!$L$9,IF(P39=Data!$E$10,Data!$L$10,IF(P39=Data!$E$11,Data!$L$11,IF(P39=Data!$E$12,Data!$L$12*(EXP(-29.6/R39)),IF(P39=Data!$E$13,Data!$L$13,IF(P39=Data!$E$14,Data!$L$14*(EXP(-29.6/R39)),IF(P39=Data!$E$15,Data!$L$15,IF(P39=Data!$E$16,Data!$L$16,IF(P39=Data!$E$17,Data!$L$17,IF(P39=Data!$E$18,Data!L$18,0))))))))))))))))))))</f>
        <v>0</v>
      </c>
      <c r="BD39" s="148"/>
      <c r="BE39" s="146"/>
      <c r="BF39" s="148">
        <f t="shared" si="16"/>
        <v>0</v>
      </c>
      <c r="BG39" s="148">
        <f t="shared" si="17"/>
        <v>1</v>
      </c>
      <c r="BH39" s="148">
        <f t="shared" si="18"/>
        <v>1</v>
      </c>
      <c r="BI39" s="148">
        <f>IF(S39=0,0,IF(AND(Q39=Data!$E$12,S39-$AV$3&gt;0),(((Data!$M$12*(EXP(-29.6/S39)))-(Data!$M$12*(EXP(-29.6/(S39-$AV$3)))))),IF(AND(Q39=Data!$E$12,S39-$AV$3&lt;0.5),(Data!$M$12*(EXP(-29.6/S39))),IF(AND(Q39=Data!$E$12,S39&lt;=1),((Data!$M$12*(EXP(-29.6/S39)))),IF(Q39=Data!$E$13,(Data!$M$13),IF(AND(Q39=Data!$E$14,S39-$AV$3&gt;0),(((Data!$M$14*(EXP(-29.6/S39)))-(Data!$M$14*(EXP(-29.6/(S39-$AV$3)))))),IF(AND(Q39=Data!$E$14,S39-$AV$3&lt;1),(Data!$M$14*(EXP(-29.6/S39))),IF(AND(Q39=Data!$E$14,S39&lt;=1),((Data!$M$14*(EXP(-29.6/S39)))),IF(Q39=Data!$E$15,Data!$M$15,IF(Q39=Data!$E$16,Data!$M$16,IF(Q39=Data!$E$17,Data!$M$17,IF(Q39=Data!$E$18,Data!$M$18,0))))))))))))</f>
        <v>0</v>
      </c>
      <c r="BJ39" s="148">
        <f>IF(Q39=Data!$E$12,BI39*0.32,IF(Q39=Data!$E$13,0,IF(Q39=Data!$E$14,BI39*0.32,IF(Q39=Data!$E$15,0,IF(Q39=Data!$E$16,0,IF(Q39=Data!$E$17,0,IF(Q39=Data!$E$18,0,0)))))))</f>
        <v>0</v>
      </c>
      <c r="BK39" s="148">
        <f>IF(Q39=Data!$E$12,Data!$P$12*$AV$3,IF(Q39=Data!$E$13,Data!$P$13*$AV$3,IF(Q39=Data!$E$14,Data!$P$14*$AV$3,IF(Q39=Data!$E$15,Data!$P$15*$AV$3,IF(Q39=Data!$E$16,Data!$P$16*$AV$3,IF(Q39=Data!$E$17,Data!$P$17*$AV$3,IF(Q39=Data!$E$18,Data!$P$18*$AV$3,0)))))))</f>
        <v>0</v>
      </c>
      <c r="BL39" s="147">
        <f>IF(O39=Data!$E$2,Data!$O$2,IF(O39=Data!$E$3,Data!$O$3,IF(O39=Data!$E$4,Data!$O$4,IF(O39=Data!$E$5,Data!$O$5,IF(O39=Data!$E$6,Data!$O$6,IF(O39=Data!$E$7,Data!$O$7,IF(O39=Data!$E$8,Data!$O$8,IF(O39=Data!$E$9,Data!$O$9,IF(O39=Data!$E$10,Data!$O$10,IF(O39=Data!$E$11,Data!$O$11,IF(O39=Data!$E$12,Data!$O$12,IF(O39=Data!$E$13,Data!$O$13,IF(O39=Data!$E$14,Data!$O$14,IF(O39=Data!$E$15,Data!$O$15,IF(O39=Data!$E$16,Data!$O$16,IF(O39=Data!$E$18,Data!$O$18,IF(O39=Data!$E$18,Data!$O$18,0)))))))))))))))))</f>
        <v>0</v>
      </c>
      <c r="BM39" s="169"/>
      <c r="BN39" s="169"/>
      <c r="BO39" s="169"/>
      <c r="BP39" s="169"/>
    </row>
    <row r="40" spans="10:68" x14ac:dyDescent="0.3">
      <c r="J40" s="36" t="s">
        <v>51</v>
      </c>
      <c r="K40" s="108"/>
      <c r="L40" s="108"/>
      <c r="M40" s="108" t="s">
        <v>3</v>
      </c>
      <c r="N40" s="108" t="s">
        <v>1</v>
      </c>
      <c r="O40" s="109" t="s">
        <v>124</v>
      </c>
      <c r="P40" s="109" t="s">
        <v>124</v>
      </c>
      <c r="Q40" s="110" t="s">
        <v>124</v>
      </c>
      <c r="R40" s="111"/>
      <c r="S40" s="111"/>
      <c r="T40" s="112"/>
      <c r="U40" s="20"/>
      <c r="V40" s="21">
        <f>IF(AZ40="No",0,IF(O40="NA",0,IF(O40=Data!$E$2,Data!$F$2,IF(O40=Data!$E$3,Data!$F$3,IF(O40=Data!$E$4,Data!$F$4,IF(O40=Data!$E$5,Data!$F$5,IF(O40=Data!$E$6,Data!$F$6,IF(O40=Data!$E$7,Data!$F$7,IF(O40=Data!$E$8,Data!$F$8,IF(O40=Data!$E$9,Data!$F$9,IF(O40=Data!$E$10,Data!$F$10,IF(O40=Data!$E$11,Data!$F$11,IF(O40=Data!E49,Data!$F$12,IF(O40=Data!E50,Data!$F$13,IF(O40=Data!E51,Data!$F$14,IF(O40=Data!E52,Data!$F$15,IF(O40=Data!E53,Data!$F$16,IF(O40=Data!E55,Data!F$18,0))))))))))))))))))*K40*$AV$3</f>
        <v>0</v>
      </c>
      <c r="W40" s="23">
        <f>IF(AZ40="No",0,IF(O40="NA",0,IF(O40=Data!$E$2,Data!$G$2,IF(O40=Data!$E$3,Data!$G$3,IF(O40=Data!$E$4,Data!$G$4,IF(O40=Data!$E$5,Data!$G$5,IF(O40=Data!$E$6,Data!$G$6,IF(O40=Data!$E$7,Data!$G$7,IF(O40=Data!$E$8,Data!$G$8,IF(O40=Data!$E$9,Data!$G$9,IF(O40=Data!$E$10,Data!$G$10,IF(O40=Data!$E$11,Data!$G$11,IF(O40=Data!$E$12,Data!$G$12,IF(O40=Data!$E$13,Data!$G$13,IF(O40=Data!$E$14,Data!$G$14,IF(O40=Data!$E$15,Data!$G$15,IF(O40=Data!$E$16,Data!$G$16,IF(O40=Data!$E$17,Data!$G$17,IF(O40=Data!$E$18,Data!G$18,0))))))))))))))))))*K40*$AV$3)</f>
        <v>0</v>
      </c>
      <c r="X40" s="23">
        <f>IF(AZ40="No",0,IF(O40="NA",0,IF(O40=Data!$E$2,Data!$H$2,IF(O40=Data!$E$3,Data!$H$3,IF(O40=Data!$E$4,Data!$H$4,IF(O40=Data!$E$5,Data!$H$5,IF(O40=Data!$E$6,Data!$H$6,IF(O40=Data!$E$7,Data!$H$7,IF(O40=Data!$E$8,Data!$H$8,IF(O40=Data!$E$9,Data!$H$9,IF(O40=Data!$E$10,Data!$H$10,IF(O40=Data!$E$11,Data!$H$11,IF(O40=Data!$E$12,Data!$H$12,IF(O40=Data!$E$13,Data!$H$13,IF(O40=Data!$E$14,Data!$H$14,IF(O40=Data!$E$15,Data!$H$15,IF(O40=Data!$E$16,Data!$H$16,IF(O40=Data!$E$17,Data!$H$17,IF(O40=Data!$E$18,Data!H$18,0)))))))))))))))))))*K40*$AV$3</f>
        <v>0</v>
      </c>
      <c r="Y40" s="23">
        <f>IF(R40&lt;=1,0,IF(Q40=Data!$E$12,Data!$F$12,IF(Q40=Data!$E$13,Data!$F$13,IF(Q40=Data!$E$14,Data!$F$14,IF(Q40=Data!$E$15,Data!$F$15,IF(Q40=Data!$E$16,Data!$F$16,IF(Q40=Data!$E$17,Data!$F$17,IF(Q40=Data!$E$18,Data!$F$18,0))))))))*K40*IF(R40&lt;AV40,R40,$AV$3)</f>
        <v>0</v>
      </c>
      <c r="Z40" s="23">
        <f>IF(R40&lt;=1,0,IF(Q40=Data!$E$12,Data!$G$12,IF(Q40=Data!$E$13,Data!$G$13,IF(Q40=Data!$E$14,Data!$G$14,IF(Q40=Data!$E$15,Data!$G$15,IF(Q40=Data!$E$16,Data!$G$16,IF(Q40=Data!$E$17,Data!$G$17,IF(Q40=Data!$E$18,Data!$G$18,0))))))))*K40*IF(R40&lt;AV40,R40,$AV$3)</f>
        <v>0</v>
      </c>
      <c r="AA40" s="23">
        <f>IF(R40&lt;=1,0,IF(Q40=Data!$E$12,Data!$H$12,IF(Q40=Data!$E$13,Data!$H$13,IF(Q40=Data!$E$14,Data!$H$14,IF(Q40=Data!$E$15,Data!$H$15,IF(Q40=Data!$E$16,Data!$H$16,IF(Q40=Data!$E$17,Data!$H$17,IF(Q40=Data!$E$18,Data!$H$18,0))))))))*K40*IF(R40&lt;AV40,R40,$AV$3)</f>
        <v>0</v>
      </c>
      <c r="AB40" s="22">
        <f t="shared" si="6"/>
        <v>0</v>
      </c>
      <c r="AC40" s="50">
        <f t="shared" si="7"/>
        <v>0</v>
      </c>
      <c r="AD40" s="46"/>
      <c r="AE40" s="21">
        <f t="shared" si="8"/>
        <v>0</v>
      </c>
      <c r="AF40" s="22">
        <f t="shared" si="9"/>
        <v>0</v>
      </c>
      <c r="AG40" s="50">
        <f t="shared" si="10"/>
        <v>0</v>
      </c>
      <c r="AH40" s="46"/>
      <c r="AI40" s="21">
        <f>IF(AZ40="No",0,IF(O40="NA",0,IF(Q40=O40,0,IF(O40=Data!$E$2,Data!$J$2,IF(O40=Data!$E$3,Data!$J$3,IF(O40=Data!$E$4,Data!$J$4,IF(O40=Data!$E$5,Data!$J$5,IF(O40=Data!$E$6,Data!$J$6,IF(O40=Data!$E$7,Data!$J$7,IF(O40=Data!$E$8,Data!$J$8,IF(O40=Data!$E$9,Data!$J$9,IF(O40=Data!$E$10,Data!$I$10,IF(O40=Data!$E$11,Data!$J$11,IF(O40=Data!$E$12,Data!$J$12,IF(O40=Data!$E$13,Data!$J$13,IF(O40=Data!$E$14,Data!$J$14,IF(O40=Data!$E$15,Data!$J$15,IF(O40=Data!$E$16,Data!$J$16,IF(O40=Data!$E$17,Data!$J$17,IF(O40=Data!$E$18,Data!J$18,0))))))))))))))))))))*$AV$3</f>
        <v>0</v>
      </c>
      <c r="AJ40" s="23">
        <f>IF(AZ40="No",0,IF(O40="NA",0,IF(O40=Data!$E$2,Data!$K$2,IF(O40=Data!$E$3,Data!$K$3,IF(O40=Data!$E$4,Data!$K$4,IF(O40=Data!$E$5,Data!$K$5,IF(O40=Data!$E$6,Data!$K$6,IF(O40=Data!$E$7,Data!$K$7,IF(O40=Data!$E$8,Data!$K$8,IF(O40=Data!$E$9,Data!$K$9,IF(O40=Data!$E$10,Data!$K$10,IF(O40=Data!$E$11,Data!$K$11,IF(O40=Data!$E$12,Data!$K$12,IF(O40=Data!$E$13,Data!$K$13,IF(O40=Data!$E$14,Data!$K$14,IF(O40=Data!$E$15,Data!$K$15,IF(O40=Data!$E$16,Data!$K$16,IF(O40=Data!$E$17,Data!$K$17,IF(O40=Data!$E$18,Data!K$18,0)))))))))))))))))))*$AV$3</f>
        <v>0</v>
      </c>
      <c r="AK40" s="23">
        <f t="shared" si="11"/>
        <v>0</v>
      </c>
      <c r="AL40" s="22">
        <f t="shared" si="12"/>
        <v>0</v>
      </c>
      <c r="AM40" s="22">
        <f t="shared" si="13"/>
        <v>0</v>
      </c>
      <c r="AN40" s="23"/>
      <c r="AO40" s="120"/>
      <c r="AP40" s="25"/>
      <c r="AQ40" s="25"/>
      <c r="AR40" s="9"/>
      <c r="AS40" s="9"/>
      <c r="AT40" s="5"/>
      <c r="AX40" s="168"/>
      <c r="AY40" s="143" t="str">
        <f t="shared" si="14"/>
        <v>No</v>
      </c>
      <c r="AZ40" s="144" t="str">
        <f t="shared" si="15"/>
        <v>No</v>
      </c>
      <c r="BA40" s="150"/>
      <c r="BB40" s="146">
        <f>IF(Q40="NA",0,IF(N40="No",0,IF(O40=Data!$E$2,Data!$L$2,IF(O40=Data!$E$3,Data!$L$3,IF(O40=Data!$E$4,Data!$L$4,IF(O40=Data!$E$5,Data!$L$5,IF(O40=Data!$E$6,Data!$L$6,IF(O40=Data!$E$7,Data!$L$7,IF(O40=Data!$E$8,Data!$L$8,IF(O40=Data!$E$9,Data!$L$9,IF(O40=Data!$E$10,Data!$L$10,IF(O40=Data!$E$11,Data!$L$11,IF(O40=Data!$E$12,Data!$L$12,IF(O40=Data!$E$13,Data!$L$13,IF(O40=Data!$E$14,Data!$L$14,IF(O40=Data!$E$15,Data!$L$15,IF(O40=Data!$E$16,Data!$L$16,IF(O40=Data!$E$17,Data!$L$17,IF(O40=Data!$E$18,Data!L$18,0)))))))))))))))))))</f>
        <v>0</v>
      </c>
      <c r="BC40" s="147">
        <f>IF(Q40="NA",0,IF(AY40="No",0,IF(N40="Yes",0,IF(P40=Data!$E$2,Data!$L$2,IF(P40=Data!$E$3,Data!$L$3,IF(P40=Data!$E$4,Data!$L$4,IF(P40=Data!$E$5,Data!$L$5,IF(P40=Data!$E$6,Data!$L$6,IF(P40=Data!$E$7,Data!$L$7,IF(P40=Data!$E$8,Data!$L$8,IF(P40=Data!$E$9,Data!$L$9,IF(P40=Data!$E$10,Data!$L$10,IF(P40=Data!$E$11,Data!$L$11,IF(P40=Data!$E$12,Data!$L$12*(EXP(-29.6/R40)),IF(P40=Data!$E$13,Data!$L$13,IF(P40=Data!$E$14,Data!$L$14*(EXP(-29.6/R40)),IF(P40=Data!$E$15,Data!$L$15,IF(P40=Data!$E$16,Data!$L$16,IF(P40=Data!$E$17,Data!$L$17,IF(P40=Data!$E$18,Data!L$18,0))))))))))))))))))))</f>
        <v>0</v>
      </c>
      <c r="BD40" s="148"/>
      <c r="BE40" s="146"/>
      <c r="BF40" s="148">
        <f t="shared" si="16"/>
        <v>0</v>
      </c>
      <c r="BG40" s="148">
        <f t="shared" si="17"/>
        <v>1</v>
      </c>
      <c r="BH40" s="148">
        <f t="shared" si="18"/>
        <v>1</v>
      </c>
      <c r="BI40" s="148">
        <f>IF(S40=0,0,IF(AND(Q40=Data!$E$12,S40-$AV$3&gt;0),(((Data!$M$12*(EXP(-29.6/S40)))-(Data!$M$12*(EXP(-29.6/(S40-$AV$3)))))),IF(AND(Q40=Data!$E$12,S40-$AV$3&lt;0.5),(Data!$M$12*(EXP(-29.6/S40))),IF(AND(Q40=Data!$E$12,S40&lt;=1),((Data!$M$12*(EXP(-29.6/S40)))),IF(Q40=Data!$E$13,(Data!$M$13),IF(AND(Q40=Data!$E$14,S40-$AV$3&gt;0),(((Data!$M$14*(EXP(-29.6/S40)))-(Data!$M$14*(EXP(-29.6/(S40-$AV$3)))))),IF(AND(Q40=Data!$E$14,S40-$AV$3&lt;1),(Data!$M$14*(EXP(-29.6/S40))),IF(AND(Q40=Data!$E$14,S40&lt;=1),((Data!$M$14*(EXP(-29.6/S40)))),IF(Q40=Data!$E$15,Data!$M$15,IF(Q40=Data!$E$16,Data!$M$16,IF(Q40=Data!$E$17,Data!$M$17,IF(Q40=Data!$E$18,Data!$M$18,0))))))))))))</f>
        <v>0</v>
      </c>
      <c r="BJ40" s="148">
        <f>IF(Q40=Data!$E$12,BI40*0.32,IF(Q40=Data!$E$13,0,IF(Q40=Data!$E$14,BI40*0.32,IF(Q40=Data!$E$15,0,IF(Q40=Data!$E$16,0,IF(Q40=Data!$E$17,0,IF(Q40=Data!$E$18,0,0)))))))</f>
        <v>0</v>
      </c>
      <c r="BK40" s="148">
        <f>IF(Q40=Data!$E$12,Data!$P$12*$AV$3,IF(Q40=Data!$E$13,Data!$P$13*$AV$3,IF(Q40=Data!$E$14,Data!$P$14*$AV$3,IF(Q40=Data!$E$15,Data!$P$15*$AV$3,IF(Q40=Data!$E$16,Data!$P$16*$AV$3,IF(Q40=Data!$E$17,Data!$P$17*$AV$3,IF(Q40=Data!$E$18,Data!$P$18*$AV$3,0)))))))</f>
        <v>0</v>
      </c>
      <c r="BL40" s="147">
        <f>IF(O40=Data!$E$2,Data!$O$2,IF(O40=Data!$E$3,Data!$O$3,IF(O40=Data!$E$4,Data!$O$4,IF(O40=Data!$E$5,Data!$O$5,IF(O40=Data!$E$6,Data!$O$6,IF(O40=Data!$E$7,Data!$O$7,IF(O40=Data!$E$8,Data!$O$8,IF(O40=Data!$E$9,Data!$O$9,IF(O40=Data!$E$10,Data!$O$10,IF(O40=Data!$E$11,Data!$O$11,IF(O40=Data!$E$12,Data!$O$12,IF(O40=Data!$E$13,Data!$O$13,IF(O40=Data!$E$14,Data!$O$14,IF(O40=Data!$E$15,Data!$O$15,IF(O40=Data!$E$16,Data!$O$16,IF(O40=Data!$E$18,Data!$O$18,IF(O40=Data!$E$18,Data!$O$18,0)))))))))))))))))</f>
        <v>0</v>
      </c>
      <c r="BM40" s="169"/>
      <c r="BN40" s="169"/>
      <c r="BO40" s="169"/>
      <c r="BP40" s="169"/>
    </row>
    <row r="41" spans="10:68" x14ac:dyDescent="0.3">
      <c r="J41" s="36" t="s">
        <v>52</v>
      </c>
      <c r="K41" s="108"/>
      <c r="L41" s="108"/>
      <c r="M41" s="108" t="s">
        <v>3</v>
      </c>
      <c r="N41" s="108" t="s">
        <v>1</v>
      </c>
      <c r="O41" s="109" t="s">
        <v>124</v>
      </c>
      <c r="P41" s="109" t="s">
        <v>124</v>
      </c>
      <c r="Q41" s="110" t="s">
        <v>124</v>
      </c>
      <c r="R41" s="111"/>
      <c r="S41" s="111"/>
      <c r="T41" s="112"/>
      <c r="U41" s="20"/>
      <c r="V41" s="21">
        <f>IF(AZ41="No",0,IF(O41="NA",0,IF(O41=Data!$E$2,Data!$F$2,IF(O41=Data!$E$3,Data!$F$3,IF(O41=Data!$E$4,Data!$F$4,IF(O41=Data!$E$5,Data!$F$5,IF(O41=Data!$E$6,Data!$F$6,IF(O41=Data!$E$7,Data!$F$7,IF(O41=Data!$E$8,Data!$F$8,IF(O41=Data!$E$9,Data!$F$9,IF(O41=Data!$E$10,Data!$F$10,IF(O41=Data!$E$11,Data!$F$11,IF(O41=Data!E50,Data!$F$12,IF(O41=Data!E51,Data!$F$13,IF(O41=Data!E52,Data!$F$14,IF(O41=Data!E53,Data!$F$15,IF(O41=Data!E54,Data!$F$16,IF(O41=Data!E56,Data!F$18,0))))))))))))))))))*K41*$AV$3</f>
        <v>0</v>
      </c>
      <c r="W41" s="23">
        <f>IF(AZ41="No",0,IF(O41="NA",0,IF(O41=Data!$E$2,Data!$G$2,IF(O41=Data!$E$3,Data!$G$3,IF(O41=Data!$E$4,Data!$G$4,IF(O41=Data!$E$5,Data!$G$5,IF(O41=Data!$E$6,Data!$G$6,IF(O41=Data!$E$7,Data!$G$7,IF(O41=Data!$E$8,Data!$G$8,IF(O41=Data!$E$9,Data!$G$9,IF(O41=Data!$E$10,Data!$G$10,IF(O41=Data!$E$11,Data!$G$11,IF(O41=Data!$E$12,Data!$G$12,IF(O41=Data!$E$13,Data!$G$13,IF(O41=Data!$E$14,Data!$G$14,IF(O41=Data!$E$15,Data!$G$15,IF(O41=Data!$E$16,Data!$G$16,IF(O41=Data!$E$17,Data!$G$17,IF(O41=Data!$E$18,Data!G$18,0))))))))))))))))))*K41*$AV$3)</f>
        <v>0</v>
      </c>
      <c r="X41" s="23">
        <f>IF(AZ41="No",0,IF(O41="NA",0,IF(O41=Data!$E$2,Data!$H$2,IF(O41=Data!$E$3,Data!$H$3,IF(O41=Data!$E$4,Data!$H$4,IF(O41=Data!$E$5,Data!$H$5,IF(O41=Data!$E$6,Data!$H$6,IF(O41=Data!$E$7,Data!$H$7,IF(O41=Data!$E$8,Data!$H$8,IF(O41=Data!$E$9,Data!$H$9,IF(O41=Data!$E$10,Data!$H$10,IF(O41=Data!$E$11,Data!$H$11,IF(O41=Data!$E$12,Data!$H$12,IF(O41=Data!$E$13,Data!$H$13,IF(O41=Data!$E$14,Data!$H$14,IF(O41=Data!$E$15,Data!$H$15,IF(O41=Data!$E$16,Data!$H$16,IF(O41=Data!$E$17,Data!$H$17,IF(O41=Data!$E$18,Data!H$18,0)))))))))))))))))))*K41*$AV$3</f>
        <v>0</v>
      </c>
      <c r="Y41" s="23">
        <f>IF(R41&lt;=1,0,IF(Q41=Data!$E$12,Data!$F$12,IF(Q41=Data!$E$13,Data!$F$13,IF(Q41=Data!$E$14,Data!$F$14,IF(Q41=Data!$E$15,Data!$F$15,IF(Q41=Data!$E$16,Data!$F$16,IF(Q41=Data!$E$17,Data!$F$17,IF(Q41=Data!$E$18,Data!$F$18,0))))))))*K41*IF(R41&lt;AV41,R41,$AV$3)</f>
        <v>0</v>
      </c>
      <c r="Z41" s="23">
        <f>IF(R41&lt;=1,0,IF(Q41=Data!$E$12,Data!$G$12,IF(Q41=Data!$E$13,Data!$G$13,IF(Q41=Data!$E$14,Data!$G$14,IF(Q41=Data!$E$15,Data!$G$15,IF(Q41=Data!$E$16,Data!$G$16,IF(Q41=Data!$E$17,Data!$G$17,IF(Q41=Data!$E$18,Data!$G$18,0))))))))*K41*IF(R41&lt;AV41,R41,$AV$3)</f>
        <v>0</v>
      </c>
      <c r="AA41" s="23">
        <f>IF(R41&lt;=1,0,IF(Q41=Data!$E$12,Data!$H$12,IF(Q41=Data!$E$13,Data!$H$13,IF(Q41=Data!$E$14,Data!$H$14,IF(Q41=Data!$E$15,Data!$H$15,IF(Q41=Data!$E$16,Data!$H$16,IF(Q41=Data!$E$17,Data!$H$17,IF(Q41=Data!$E$18,Data!$H$18,0))))))))*K41*IF(R41&lt;AV41,R41,$AV$3)</f>
        <v>0</v>
      </c>
      <c r="AB41" s="22">
        <f t="shared" si="6"/>
        <v>0</v>
      </c>
      <c r="AC41" s="50">
        <f t="shared" si="7"/>
        <v>0</v>
      </c>
      <c r="AD41" s="46"/>
      <c r="AE41" s="21">
        <f t="shared" si="8"/>
        <v>0</v>
      </c>
      <c r="AF41" s="22">
        <f t="shared" si="9"/>
        <v>0</v>
      </c>
      <c r="AG41" s="50">
        <f t="shared" si="10"/>
        <v>0</v>
      </c>
      <c r="AH41" s="46"/>
      <c r="AI41" s="21">
        <f>IF(AZ41="No",0,IF(O41="NA",0,IF(Q41=O41,0,IF(O41=Data!$E$2,Data!$J$2,IF(O41=Data!$E$3,Data!$J$3,IF(O41=Data!$E$4,Data!$J$4,IF(O41=Data!$E$5,Data!$J$5,IF(O41=Data!$E$6,Data!$J$6,IF(O41=Data!$E$7,Data!$J$7,IF(O41=Data!$E$8,Data!$J$8,IF(O41=Data!$E$9,Data!$J$9,IF(O41=Data!$E$10,Data!$I$10,IF(O41=Data!$E$11,Data!$J$11,IF(O41=Data!$E$12,Data!$J$12,IF(O41=Data!$E$13,Data!$J$13,IF(O41=Data!$E$14,Data!$J$14,IF(O41=Data!$E$15,Data!$J$15,IF(O41=Data!$E$16,Data!$J$16,IF(O41=Data!$E$17,Data!$J$17,IF(O41=Data!$E$18,Data!J$18,0))))))))))))))))))))*$AV$3</f>
        <v>0</v>
      </c>
      <c r="AJ41" s="23">
        <f>IF(AZ41="No",0,IF(O41="NA",0,IF(O41=Data!$E$2,Data!$K$2,IF(O41=Data!$E$3,Data!$K$3,IF(O41=Data!$E$4,Data!$K$4,IF(O41=Data!$E$5,Data!$K$5,IF(O41=Data!$E$6,Data!$K$6,IF(O41=Data!$E$7,Data!$K$7,IF(O41=Data!$E$8,Data!$K$8,IF(O41=Data!$E$9,Data!$K$9,IF(O41=Data!$E$10,Data!$K$10,IF(O41=Data!$E$11,Data!$K$11,IF(O41=Data!$E$12,Data!$K$12,IF(O41=Data!$E$13,Data!$K$13,IF(O41=Data!$E$14,Data!$K$14,IF(O41=Data!$E$15,Data!$K$15,IF(O41=Data!$E$16,Data!$K$16,IF(O41=Data!$E$17,Data!$K$17,IF(O41=Data!$E$18,Data!K$18,0)))))))))))))))))))*$AV$3</f>
        <v>0</v>
      </c>
      <c r="AK41" s="23">
        <f t="shared" si="11"/>
        <v>0</v>
      </c>
      <c r="AL41" s="22">
        <f t="shared" si="12"/>
        <v>0</v>
      </c>
      <c r="AM41" s="22">
        <f t="shared" si="13"/>
        <v>0</v>
      </c>
      <c r="AN41" s="23"/>
      <c r="AO41" s="120"/>
      <c r="AP41" s="25"/>
      <c r="AQ41" s="25"/>
      <c r="AR41" s="9"/>
      <c r="AS41" s="9"/>
      <c r="AT41" s="5"/>
      <c r="AX41" s="168"/>
      <c r="AY41" s="143" t="str">
        <f t="shared" si="14"/>
        <v>No</v>
      </c>
      <c r="AZ41" s="144" t="str">
        <f t="shared" si="15"/>
        <v>No</v>
      </c>
      <c r="BA41" s="150"/>
      <c r="BB41" s="146">
        <f>IF(Q41="NA",0,IF(N41="No",0,IF(O41=Data!$E$2,Data!$L$2,IF(O41=Data!$E$3,Data!$L$3,IF(O41=Data!$E$4,Data!$L$4,IF(O41=Data!$E$5,Data!$L$5,IF(O41=Data!$E$6,Data!$L$6,IF(O41=Data!$E$7,Data!$L$7,IF(O41=Data!$E$8,Data!$L$8,IF(O41=Data!$E$9,Data!$L$9,IF(O41=Data!$E$10,Data!$L$10,IF(O41=Data!$E$11,Data!$L$11,IF(O41=Data!$E$12,Data!$L$12,IF(O41=Data!$E$13,Data!$L$13,IF(O41=Data!$E$14,Data!$L$14,IF(O41=Data!$E$15,Data!$L$15,IF(O41=Data!$E$16,Data!$L$16,IF(O41=Data!$E$17,Data!$L$17,IF(O41=Data!$E$18,Data!L$18,0)))))))))))))))))))</f>
        <v>0</v>
      </c>
      <c r="BC41" s="147">
        <f>IF(Q41="NA",0,IF(AY41="No",0,IF(N41="Yes",0,IF(P41=Data!$E$2,Data!$L$2,IF(P41=Data!$E$3,Data!$L$3,IF(P41=Data!$E$4,Data!$L$4,IF(P41=Data!$E$5,Data!$L$5,IF(P41=Data!$E$6,Data!$L$6,IF(P41=Data!$E$7,Data!$L$7,IF(P41=Data!$E$8,Data!$L$8,IF(P41=Data!$E$9,Data!$L$9,IF(P41=Data!$E$10,Data!$L$10,IF(P41=Data!$E$11,Data!$L$11,IF(P41=Data!$E$12,Data!$L$12*(EXP(-29.6/R41)),IF(P41=Data!$E$13,Data!$L$13,IF(P41=Data!$E$14,Data!$L$14*(EXP(-29.6/R41)),IF(P41=Data!$E$15,Data!$L$15,IF(P41=Data!$E$16,Data!$L$16,IF(P41=Data!$E$17,Data!$L$17,IF(P41=Data!$E$18,Data!L$18,0))))))))))))))))))))</f>
        <v>0</v>
      </c>
      <c r="BD41" s="148"/>
      <c r="BE41" s="146"/>
      <c r="BF41" s="148">
        <f t="shared" si="16"/>
        <v>0</v>
      </c>
      <c r="BG41" s="148">
        <f t="shared" si="17"/>
        <v>1</v>
      </c>
      <c r="BH41" s="148">
        <f t="shared" si="18"/>
        <v>1</v>
      </c>
      <c r="BI41" s="148">
        <f>IF(S41=0,0,IF(AND(Q41=Data!$E$12,S41-$AV$3&gt;0),(((Data!$M$12*(EXP(-29.6/S41)))-(Data!$M$12*(EXP(-29.6/(S41-$AV$3)))))),IF(AND(Q41=Data!$E$12,S41-$AV$3&lt;0.5),(Data!$M$12*(EXP(-29.6/S41))),IF(AND(Q41=Data!$E$12,S41&lt;=1),((Data!$M$12*(EXP(-29.6/S41)))),IF(Q41=Data!$E$13,(Data!$M$13),IF(AND(Q41=Data!$E$14,S41-$AV$3&gt;0),(((Data!$M$14*(EXP(-29.6/S41)))-(Data!$M$14*(EXP(-29.6/(S41-$AV$3)))))),IF(AND(Q41=Data!$E$14,S41-$AV$3&lt;1),(Data!$M$14*(EXP(-29.6/S41))),IF(AND(Q41=Data!$E$14,S41&lt;=1),((Data!$M$14*(EXP(-29.6/S41)))),IF(Q41=Data!$E$15,Data!$M$15,IF(Q41=Data!$E$16,Data!$M$16,IF(Q41=Data!$E$17,Data!$M$17,IF(Q41=Data!$E$18,Data!$M$18,0))))))))))))</f>
        <v>0</v>
      </c>
      <c r="BJ41" s="148">
        <f>IF(Q41=Data!$E$12,BI41*0.32,IF(Q41=Data!$E$13,0,IF(Q41=Data!$E$14,BI41*0.32,IF(Q41=Data!$E$15,0,IF(Q41=Data!$E$16,0,IF(Q41=Data!$E$17,0,IF(Q41=Data!$E$18,0,0)))))))</f>
        <v>0</v>
      </c>
      <c r="BK41" s="148">
        <f>IF(Q41=Data!$E$12,Data!$P$12*$AV$3,IF(Q41=Data!$E$13,Data!$P$13*$AV$3,IF(Q41=Data!$E$14,Data!$P$14*$AV$3,IF(Q41=Data!$E$15,Data!$P$15*$AV$3,IF(Q41=Data!$E$16,Data!$P$16*$AV$3,IF(Q41=Data!$E$17,Data!$P$17*$AV$3,IF(Q41=Data!$E$18,Data!$P$18*$AV$3,0)))))))</f>
        <v>0</v>
      </c>
      <c r="BL41" s="147">
        <f>IF(O41=Data!$E$2,Data!$O$2,IF(O41=Data!$E$3,Data!$O$3,IF(O41=Data!$E$4,Data!$O$4,IF(O41=Data!$E$5,Data!$O$5,IF(O41=Data!$E$6,Data!$O$6,IF(O41=Data!$E$7,Data!$O$7,IF(O41=Data!$E$8,Data!$O$8,IF(O41=Data!$E$9,Data!$O$9,IF(O41=Data!$E$10,Data!$O$10,IF(O41=Data!$E$11,Data!$O$11,IF(O41=Data!$E$12,Data!$O$12,IF(O41=Data!$E$13,Data!$O$13,IF(O41=Data!$E$14,Data!$O$14,IF(O41=Data!$E$15,Data!$O$15,IF(O41=Data!$E$16,Data!$O$16,IF(O41=Data!$E$18,Data!$O$18,IF(O41=Data!$E$18,Data!$O$18,0)))))))))))))))))</f>
        <v>0</v>
      </c>
      <c r="BM41" s="169"/>
      <c r="BN41" s="169"/>
      <c r="BO41" s="169"/>
      <c r="BP41" s="169"/>
    </row>
    <row r="42" spans="10:68" x14ac:dyDescent="0.3">
      <c r="J42" s="36" t="s">
        <v>53</v>
      </c>
      <c r="K42" s="108"/>
      <c r="L42" s="108"/>
      <c r="M42" s="108" t="s">
        <v>3</v>
      </c>
      <c r="N42" s="108" t="s">
        <v>1</v>
      </c>
      <c r="O42" s="109" t="s">
        <v>124</v>
      </c>
      <c r="P42" s="109" t="s">
        <v>124</v>
      </c>
      <c r="Q42" s="110" t="s">
        <v>124</v>
      </c>
      <c r="R42" s="111"/>
      <c r="S42" s="111"/>
      <c r="T42" s="112"/>
      <c r="U42" s="20"/>
      <c r="V42" s="21">
        <f>IF(AZ42="No",0,IF(O42="NA",0,IF(O42=Data!$E$2,Data!$F$2,IF(O42=Data!$E$3,Data!$F$3,IF(O42=Data!$E$4,Data!$F$4,IF(O42=Data!$E$5,Data!$F$5,IF(O42=Data!$E$6,Data!$F$6,IF(O42=Data!$E$7,Data!$F$7,IF(O42=Data!$E$8,Data!$F$8,IF(O42=Data!$E$9,Data!$F$9,IF(O42=Data!$E$10,Data!$F$10,IF(O42=Data!$E$11,Data!$F$11,IF(O42=Data!E51,Data!$F$12,IF(O42=Data!E52,Data!$F$13,IF(O42=Data!E53,Data!$F$14,IF(O42=Data!E54,Data!$F$15,IF(O42=Data!E55,Data!$F$16,IF(O42=Data!E57,Data!F$18,0))))))))))))))))))*K42*$AV$3</f>
        <v>0</v>
      </c>
      <c r="W42" s="23">
        <f>IF(AZ42="No",0,IF(O42="NA",0,IF(O42=Data!$E$2,Data!$G$2,IF(O42=Data!$E$3,Data!$G$3,IF(O42=Data!$E$4,Data!$G$4,IF(O42=Data!$E$5,Data!$G$5,IF(O42=Data!$E$6,Data!$G$6,IF(O42=Data!$E$7,Data!$G$7,IF(O42=Data!$E$8,Data!$G$8,IF(O42=Data!$E$9,Data!$G$9,IF(O42=Data!$E$10,Data!$G$10,IF(O42=Data!$E$11,Data!$G$11,IF(O42=Data!$E$12,Data!$G$12,IF(O42=Data!$E$13,Data!$G$13,IF(O42=Data!$E$14,Data!$G$14,IF(O42=Data!$E$15,Data!$G$15,IF(O42=Data!$E$16,Data!$G$16,IF(O42=Data!$E$17,Data!$G$17,IF(O42=Data!$E$18,Data!G$18,0))))))))))))))))))*K42*$AV$3)</f>
        <v>0</v>
      </c>
      <c r="X42" s="23">
        <f>IF(AZ42="No",0,IF(O42="NA",0,IF(O42=Data!$E$2,Data!$H$2,IF(O42=Data!$E$3,Data!$H$3,IF(O42=Data!$E$4,Data!$H$4,IF(O42=Data!$E$5,Data!$H$5,IF(O42=Data!$E$6,Data!$H$6,IF(O42=Data!$E$7,Data!$H$7,IF(O42=Data!$E$8,Data!$H$8,IF(O42=Data!$E$9,Data!$H$9,IF(O42=Data!$E$10,Data!$H$10,IF(O42=Data!$E$11,Data!$H$11,IF(O42=Data!$E$12,Data!$H$12,IF(O42=Data!$E$13,Data!$H$13,IF(O42=Data!$E$14,Data!$H$14,IF(O42=Data!$E$15,Data!$H$15,IF(O42=Data!$E$16,Data!$H$16,IF(O42=Data!$E$17,Data!$H$17,IF(O42=Data!$E$18,Data!H$18,0)))))))))))))))))))*K42*$AV$3</f>
        <v>0</v>
      </c>
      <c r="Y42" s="23">
        <f>IF(R42&lt;=1,0,IF(Q42=Data!$E$12,Data!$F$12,IF(Q42=Data!$E$13,Data!$F$13,IF(Q42=Data!$E$14,Data!$F$14,IF(Q42=Data!$E$15,Data!$F$15,IF(Q42=Data!$E$16,Data!$F$16,IF(Q42=Data!$E$17,Data!$F$17,IF(Q42=Data!$E$18,Data!$F$18,0))))))))*K42*IF(R42&lt;AV42,R42,$AV$3)</f>
        <v>0</v>
      </c>
      <c r="Z42" s="23">
        <f>IF(R42&lt;=1,0,IF(Q42=Data!$E$12,Data!$G$12,IF(Q42=Data!$E$13,Data!$G$13,IF(Q42=Data!$E$14,Data!$G$14,IF(Q42=Data!$E$15,Data!$G$15,IF(Q42=Data!$E$16,Data!$G$16,IF(Q42=Data!$E$17,Data!$G$17,IF(Q42=Data!$E$18,Data!$G$18,0))))))))*K42*IF(R42&lt;AV42,R42,$AV$3)</f>
        <v>0</v>
      </c>
      <c r="AA42" s="23">
        <f>IF(R42&lt;=1,0,IF(Q42=Data!$E$12,Data!$H$12,IF(Q42=Data!$E$13,Data!$H$13,IF(Q42=Data!$E$14,Data!$H$14,IF(Q42=Data!$E$15,Data!$H$15,IF(Q42=Data!$E$16,Data!$H$16,IF(Q42=Data!$E$17,Data!$H$17,IF(Q42=Data!$E$18,Data!$H$18,0))))))))*K42*IF(R42&lt;AV42,R42,$AV$3)</f>
        <v>0</v>
      </c>
      <c r="AB42" s="22">
        <f t="shared" si="6"/>
        <v>0</v>
      </c>
      <c r="AC42" s="50">
        <f t="shared" si="7"/>
        <v>0</v>
      </c>
      <c r="AD42" s="46"/>
      <c r="AE42" s="21">
        <f t="shared" si="8"/>
        <v>0</v>
      </c>
      <c r="AF42" s="22">
        <f t="shared" si="9"/>
        <v>0</v>
      </c>
      <c r="AG42" s="50">
        <f t="shared" si="10"/>
        <v>0</v>
      </c>
      <c r="AH42" s="46"/>
      <c r="AI42" s="21">
        <f>IF(AZ42="No",0,IF(O42="NA",0,IF(Q42=O42,0,IF(O42=Data!$E$2,Data!$J$2,IF(O42=Data!$E$3,Data!$J$3,IF(O42=Data!$E$4,Data!$J$4,IF(O42=Data!$E$5,Data!$J$5,IF(O42=Data!$E$6,Data!$J$6,IF(O42=Data!$E$7,Data!$J$7,IF(O42=Data!$E$8,Data!$J$8,IF(O42=Data!$E$9,Data!$J$9,IF(O42=Data!$E$10,Data!$I$10,IF(O42=Data!$E$11,Data!$J$11,IF(O42=Data!$E$12,Data!$J$12,IF(O42=Data!$E$13,Data!$J$13,IF(O42=Data!$E$14,Data!$J$14,IF(O42=Data!$E$15,Data!$J$15,IF(O42=Data!$E$16,Data!$J$16,IF(O42=Data!$E$17,Data!$J$17,IF(O42=Data!$E$18,Data!J$18,0))))))))))))))))))))*$AV$3</f>
        <v>0</v>
      </c>
      <c r="AJ42" s="23">
        <f>IF(AZ42="No",0,IF(O42="NA",0,IF(O42=Data!$E$2,Data!$K$2,IF(O42=Data!$E$3,Data!$K$3,IF(O42=Data!$E$4,Data!$K$4,IF(O42=Data!$E$5,Data!$K$5,IF(O42=Data!$E$6,Data!$K$6,IF(O42=Data!$E$7,Data!$K$7,IF(O42=Data!$E$8,Data!$K$8,IF(O42=Data!$E$9,Data!$K$9,IF(O42=Data!$E$10,Data!$K$10,IF(O42=Data!$E$11,Data!$K$11,IF(O42=Data!$E$12,Data!$K$12,IF(O42=Data!$E$13,Data!$K$13,IF(O42=Data!$E$14,Data!$K$14,IF(O42=Data!$E$15,Data!$K$15,IF(O42=Data!$E$16,Data!$K$16,IF(O42=Data!$E$17,Data!$K$17,IF(O42=Data!$E$18,Data!K$18,0)))))))))))))))))))*$AV$3</f>
        <v>0</v>
      </c>
      <c r="AK42" s="23">
        <f t="shared" si="11"/>
        <v>0</v>
      </c>
      <c r="AL42" s="22">
        <f t="shared" si="12"/>
        <v>0</v>
      </c>
      <c r="AM42" s="22">
        <f t="shared" si="13"/>
        <v>0</v>
      </c>
      <c r="AN42" s="23"/>
      <c r="AO42" s="120"/>
      <c r="AP42" s="25"/>
      <c r="AQ42" s="25"/>
      <c r="AR42" s="9"/>
      <c r="AS42" s="9"/>
      <c r="AT42" s="5"/>
      <c r="AX42" s="168"/>
      <c r="AY42" s="143" t="str">
        <f t="shared" si="14"/>
        <v>No</v>
      </c>
      <c r="AZ42" s="144" t="str">
        <f t="shared" si="15"/>
        <v>No</v>
      </c>
      <c r="BA42" s="150"/>
      <c r="BB42" s="146">
        <f>IF(Q42="NA",0,IF(N42="No",0,IF(O42=Data!$E$2,Data!$L$2,IF(O42=Data!$E$3,Data!$L$3,IF(O42=Data!$E$4,Data!$L$4,IF(O42=Data!$E$5,Data!$L$5,IF(O42=Data!$E$6,Data!$L$6,IF(O42=Data!$E$7,Data!$L$7,IF(O42=Data!$E$8,Data!$L$8,IF(O42=Data!$E$9,Data!$L$9,IF(O42=Data!$E$10,Data!$L$10,IF(O42=Data!$E$11,Data!$L$11,IF(O42=Data!$E$12,Data!$L$12,IF(O42=Data!$E$13,Data!$L$13,IF(O42=Data!$E$14,Data!$L$14,IF(O42=Data!$E$15,Data!$L$15,IF(O42=Data!$E$16,Data!$L$16,IF(O42=Data!$E$17,Data!$L$17,IF(O42=Data!$E$18,Data!L$18,0)))))))))))))))))))</f>
        <v>0</v>
      </c>
      <c r="BC42" s="147">
        <f>IF(Q42="NA",0,IF(AY42="No",0,IF(N42="Yes",0,IF(P42=Data!$E$2,Data!$L$2,IF(P42=Data!$E$3,Data!$L$3,IF(P42=Data!$E$4,Data!$L$4,IF(P42=Data!$E$5,Data!$L$5,IF(P42=Data!$E$6,Data!$L$6,IF(P42=Data!$E$7,Data!$L$7,IF(P42=Data!$E$8,Data!$L$8,IF(P42=Data!$E$9,Data!$L$9,IF(P42=Data!$E$10,Data!$L$10,IF(P42=Data!$E$11,Data!$L$11,IF(P42=Data!$E$12,Data!$L$12*(EXP(-29.6/R42)),IF(P42=Data!$E$13,Data!$L$13,IF(P42=Data!$E$14,Data!$L$14*(EXP(-29.6/R42)),IF(P42=Data!$E$15,Data!$L$15,IF(P42=Data!$E$16,Data!$L$16,IF(P42=Data!$E$17,Data!$L$17,IF(P42=Data!$E$18,Data!L$18,0))))))))))))))))))))</f>
        <v>0</v>
      </c>
      <c r="BD42" s="148"/>
      <c r="BE42" s="146"/>
      <c r="BF42" s="148">
        <f t="shared" si="16"/>
        <v>0</v>
      </c>
      <c r="BG42" s="148">
        <f t="shared" si="17"/>
        <v>1</v>
      </c>
      <c r="BH42" s="148">
        <f t="shared" si="18"/>
        <v>1</v>
      </c>
      <c r="BI42" s="148">
        <f>IF(S42=0,0,IF(AND(Q42=Data!$E$12,S42-$AV$3&gt;0),(((Data!$M$12*(EXP(-29.6/S42)))-(Data!$M$12*(EXP(-29.6/(S42-$AV$3)))))),IF(AND(Q42=Data!$E$12,S42-$AV$3&lt;0.5),(Data!$M$12*(EXP(-29.6/S42))),IF(AND(Q42=Data!$E$12,S42&lt;=1),((Data!$M$12*(EXP(-29.6/S42)))),IF(Q42=Data!$E$13,(Data!$M$13),IF(AND(Q42=Data!$E$14,S42-$AV$3&gt;0),(((Data!$M$14*(EXP(-29.6/S42)))-(Data!$M$14*(EXP(-29.6/(S42-$AV$3)))))),IF(AND(Q42=Data!$E$14,S42-$AV$3&lt;1),(Data!$M$14*(EXP(-29.6/S42))),IF(AND(Q42=Data!$E$14,S42&lt;=1),((Data!$M$14*(EXP(-29.6/S42)))),IF(Q42=Data!$E$15,Data!$M$15,IF(Q42=Data!$E$16,Data!$M$16,IF(Q42=Data!$E$17,Data!$M$17,IF(Q42=Data!$E$18,Data!$M$18,0))))))))))))</f>
        <v>0</v>
      </c>
      <c r="BJ42" s="148">
        <f>IF(Q42=Data!$E$12,BI42*0.32,IF(Q42=Data!$E$13,0,IF(Q42=Data!$E$14,BI42*0.32,IF(Q42=Data!$E$15,0,IF(Q42=Data!$E$16,0,IF(Q42=Data!$E$17,0,IF(Q42=Data!$E$18,0,0)))))))</f>
        <v>0</v>
      </c>
      <c r="BK42" s="148">
        <f>IF(Q42=Data!$E$12,Data!$P$12*$AV$3,IF(Q42=Data!$E$13,Data!$P$13*$AV$3,IF(Q42=Data!$E$14,Data!$P$14*$AV$3,IF(Q42=Data!$E$15,Data!$P$15*$AV$3,IF(Q42=Data!$E$16,Data!$P$16*$AV$3,IF(Q42=Data!$E$17,Data!$P$17*$AV$3,IF(Q42=Data!$E$18,Data!$P$18*$AV$3,0)))))))</f>
        <v>0</v>
      </c>
      <c r="BL42" s="147">
        <f>IF(O42=Data!$E$2,Data!$O$2,IF(O42=Data!$E$3,Data!$O$3,IF(O42=Data!$E$4,Data!$O$4,IF(O42=Data!$E$5,Data!$O$5,IF(O42=Data!$E$6,Data!$O$6,IF(O42=Data!$E$7,Data!$O$7,IF(O42=Data!$E$8,Data!$O$8,IF(O42=Data!$E$9,Data!$O$9,IF(O42=Data!$E$10,Data!$O$10,IF(O42=Data!$E$11,Data!$O$11,IF(O42=Data!$E$12,Data!$O$12,IF(O42=Data!$E$13,Data!$O$13,IF(O42=Data!$E$14,Data!$O$14,IF(O42=Data!$E$15,Data!$O$15,IF(O42=Data!$E$16,Data!$O$16,IF(O42=Data!$E$18,Data!$O$18,IF(O42=Data!$E$18,Data!$O$18,0)))))))))))))))))</f>
        <v>0</v>
      </c>
      <c r="BM42" s="169"/>
      <c r="BN42" s="169"/>
      <c r="BO42" s="169"/>
      <c r="BP42" s="169"/>
    </row>
    <row r="43" spans="10:68" x14ac:dyDescent="0.3">
      <c r="J43" s="36" t="s">
        <v>54</v>
      </c>
      <c r="K43" s="108"/>
      <c r="L43" s="108"/>
      <c r="M43" s="108" t="s">
        <v>3</v>
      </c>
      <c r="N43" s="108" t="s">
        <v>1</v>
      </c>
      <c r="O43" s="109" t="s">
        <v>124</v>
      </c>
      <c r="P43" s="109" t="s">
        <v>124</v>
      </c>
      <c r="Q43" s="110" t="s">
        <v>124</v>
      </c>
      <c r="R43" s="111"/>
      <c r="S43" s="111"/>
      <c r="T43" s="112"/>
      <c r="U43" s="20"/>
      <c r="V43" s="21">
        <f>IF(AZ43="No",0,IF(O43="NA",0,IF(O43=Data!$E$2,Data!$F$2,IF(O43=Data!$E$3,Data!$F$3,IF(O43=Data!$E$4,Data!$F$4,IF(O43=Data!$E$5,Data!$F$5,IF(O43=Data!$E$6,Data!$F$6,IF(O43=Data!$E$7,Data!$F$7,IF(O43=Data!$E$8,Data!$F$8,IF(O43=Data!$E$9,Data!$F$9,IF(O43=Data!$E$10,Data!$F$10,IF(O43=Data!$E$11,Data!$F$11,IF(O43=Data!E52,Data!$F$12,IF(O43=Data!E53,Data!$F$13,IF(O43=Data!E54,Data!$F$14,IF(O43=Data!E55,Data!$F$15,IF(O43=Data!E56,Data!$F$16,IF(O43=Data!E58,Data!F$18,0))))))))))))))))))*K43*$AV$3</f>
        <v>0</v>
      </c>
      <c r="W43" s="23">
        <f>IF(AZ43="No",0,IF(O43="NA",0,IF(O43=Data!$E$2,Data!$G$2,IF(O43=Data!$E$3,Data!$G$3,IF(O43=Data!$E$4,Data!$G$4,IF(O43=Data!$E$5,Data!$G$5,IF(O43=Data!$E$6,Data!$G$6,IF(O43=Data!$E$7,Data!$G$7,IF(O43=Data!$E$8,Data!$G$8,IF(O43=Data!$E$9,Data!$G$9,IF(O43=Data!$E$10,Data!$G$10,IF(O43=Data!$E$11,Data!$G$11,IF(O43=Data!$E$12,Data!$G$12,IF(O43=Data!$E$13,Data!$G$13,IF(O43=Data!$E$14,Data!$G$14,IF(O43=Data!$E$15,Data!$G$15,IF(O43=Data!$E$16,Data!$G$16,IF(O43=Data!$E$17,Data!$G$17,IF(O43=Data!$E$18,Data!G$18,0))))))))))))))))))*K43*$AV$3)</f>
        <v>0</v>
      </c>
      <c r="X43" s="23">
        <f>IF(AZ43="No",0,IF(O43="NA",0,IF(O43=Data!$E$2,Data!$H$2,IF(O43=Data!$E$3,Data!$H$3,IF(O43=Data!$E$4,Data!$H$4,IF(O43=Data!$E$5,Data!$H$5,IF(O43=Data!$E$6,Data!$H$6,IF(O43=Data!$E$7,Data!$H$7,IF(O43=Data!$E$8,Data!$H$8,IF(O43=Data!$E$9,Data!$H$9,IF(O43=Data!$E$10,Data!$H$10,IF(O43=Data!$E$11,Data!$H$11,IF(O43=Data!$E$12,Data!$H$12,IF(O43=Data!$E$13,Data!$H$13,IF(O43=Data!$E$14,Data!$H$14,IF(O43=Data!$E$15,Data!$H$15,IF(O43=Data!$E$16,Data!$H$16,IF(O43=Data!$E$17,Data!$H$17,IF(O43=Data!$E$18,Data!H$18,0)))))))))))))))))))*K43*$AV$3</f>
        <v>0</v>
      </c>
      <c r="Y43" s="23">
        <f>IF(R43&lt;=1,0,IF(Q43=Data!$E$12,Data!$F$12,IF(Q43=Data!$E$13,Data!$F$13,IF(Q43=Data!$E$14,Data!$F$14,IF(Q43=Data!$E$15,Data!$F$15,IF(Q43=Data!$E$16,Data!$F$16,IF(Q43=Data!$E$17,Data!$F$17,IF(Q43=Data!$E$18,Data!$F$18,0))))))))*K43*IF(R43&lt;AV43,R43,$AV$3)</f>
        <v>0</v>
      </c>
      <c r="Z43" s="23">
        <f>IF(R43&lt;=1,0,IF(Q43=Data!$E$12,Data!$G$12,IF(Q43=Data!$E$13,Data!$G$13,IF(Q43=Data!$E$14,Data!$G$14,IF(Q43=Data!$E$15,Data!$G$15,IF(Q43=Data!$E$16,Data!$G$16,IF(Q43=Data!$E$17,Data!$G$17,IF(Q43=Data!$E$18,Data!$G$18,0))))))))*K43*IF(R43&lt;AV43,R43,$AV$3)</f>
        <v>0</v>
      </c>
      <c r="AA43" s="23">
        <f>IF(R43&lt;=1,0,IF(Q43=Data!$E$12,Data!$H$12,IF(Q43=Data!$E$13,Data!$H$13,IF(Q43=Data!$E$14,Data!$H$14,IF(Q43=Data!$E$15,Data!$H$15,IF(Q43=Data!$E$16,Data!$H$16,IF(Q43=Data!$E$17,Data!$H$17,IF(Q43=Data!$E$18,Data!$H$18,0))))))))*K43*IF(R43&lt;AV43,R43,$AV$3)</f>
        <v>0</v>
      </c>
      <c r="AB43" s="22">
        <f t="shared" si="6"/>
        <v>0</v>
      </c>
      <c r="AC43" s="50">
        <f t="shared" si="7"/>
        <v>0</v>
      </c>
      <c r="AD43" s="46"/>
      <c r="AE43" s="21">
        <f t="shared" si="8"/>
        <v>0</v>
      </c>
      <c r="AF43" s="22">
        <f t="shared" si="9"/>
        <v>0</v>
      </c>
      <c r="AG43" s="50">
        <f t="shared" si="10"/>
        <v>0</v>
      </c>
      <c r="AH43" s="46"/>
      <c r="AI43" s="21">
        <f>IF(AZ43="No",0,IF(O43="NA",0,IF(Q43=O43,0,IF(O43=Data!$E$2,Data!$J$2,IF(O43=Data!$E$3,Data!$J$3,IF(O43=Data!$E$4,Data!$J$4,IF(O43=Data!$E$5,Data!$J$5,IF(O43=Data!$E$6,Data!$J$6,IF(O43=Data!$E$7,Data!$J$7,IF(O43=Data!$E$8,Data!$J$8,IF(O43=Data!$E$9,Data!$J$9,IF(O43=Data!$E$10,Data!$I$10,IF(O43=Data!$E$11,Data!$J$11,IF(O43=Data!$E$12,Data!$J$12,IF(O43=Data!$E$13,Data!$J$13,IF(O43=Data!$E$14,Data!$J$14,IF(O43=Data!$E$15,Data!$J$15,IF(O43=Data!$E$16,Data!$J$16,IF(O43=Data!$E$17,Data!$J$17,IF(O43=Data!$E$18,Data!J$18,0))))))))))))))))))))*$AV$3</f>
        <v>0</v>
      </c>
      <c r="AJ43" s="23">
        <f>IF(AZ43="No",0,IF(O43="NA",0,IF(O43=Data!$E$2,Data!$K$2,IF(O43=Data!$E$3,Data!$K$3,IF(O43=Data!$E$4,Data!$K$4,IF(O43=Data!$E$5,Data!$K$5,IF(O43=Data!$E$6,Data!$K$6,IF(O43=Data!$E$7,Data!$K$7,IF(O43=Data!$E$8,Data!$K$8,IF(O43=Data!$E$9,Data!$K$9,IF(O43=Data!$E$10,Data!$K$10,IF(O43=Data!$E$11,Data!$K$11,IF(O43=Data!$E$12,Data!$K$12,IF(O43=Data!$E$13,Data!$K$13,IF(O43=Data!$E$14,Data!$K$14,IF(O43=Data!$E$15,Data!$K$15,IF(O43=Data!$E$16,Data!$K$16,IF(O43=Data!$E$17,Data!$K$17,IF(O43=Data!$E$18,Data!K$18,0)))))))))))))))))))*$AV$3</f>
        <v>0</v>
      </c>
      <c r="AK43" s="23">
        <f t="shared" si="11"/>
        <v>0</v>
      </c>
      <c r="AL43" s="22">
        <f t="shared" si="12"/>
        <v>0</v>
      </c>
      <c r="AM43" s="22">
        <f t="shared" si="13"/>
        <v>0</v>
      </c>
      <c r="AN43" s="23"/>
      <c r="AO43" s="120"/>
      <c r="AP43" s="25"/>
      <c r="AQ43" s="25"/>
      <c r="AR43" s="9"/>
      <c r="AS43" s="9"/>
      <c r="AT43" s="5"/>
      <c r="AX43" s="168"/>
      <c r="AY43" s="143" t="str">
        <f t="shared" si="14"/>
        <v>No</v>
      </c>
      <c r="AZ43" s="144" t="str">
        <f t="shared" si="15"/>
        <v>No</v>
      </c>
      <c r="BA43" s="150"/>
      <c r="BB43" s="146">
        <f>IF(Q43="NA",0,IF(N43="No",0,IF(O43=Data!$E$2,Data!$L$2,IF(O43=Data!$E$3,Data!$L$3,IF(O43=Data!$E$4,Data!$L$4,IF(O43=Data!$E$5,Data!$L$5,IF(O43=Data!$E$6,Data!$L$6,IF(O43=Data!$E$7,Data!$L$7,IF(O43=Data!$E$8,Data!$L$8,IF(O43=Data!$E$9,Data!$L$9,IF(O43=Data!$E$10,Data!$L$10,IF(O43=Data!$E$11,Data!$L$11,IF(O43=Data!$E$12,Data!$L$12,IF(O43=Data!$E$13,Data!$L$13,IF(O43=Data!$E$14,Data!$L$14,IF(O43=Data!$E$15,Data!$L$15,IF(O43=Data!$E$16,Data!$L$16,IF(O43=Data!$E$17,Data!$L$17,IF(O43=Data!$E$18,Data!L$18,0)))))))))))))))))))</f>
        <v>0</v>
      </c>
      <c r="BC43" s="147">
        <f>IF(Q43="NA",0,IF(AY43="No",0,IF(N43="Yes",0,IF(P43=Data!$E$2,Data!$L$2,IF(P43=Data!$E$3,Data!$L$3,IF(P43=Data!$E$4,Data!$L$4,IF(P43=Data!$E$5,Data!$L$5,IF(P43=Data!$E$6,Data!$L$6,IF(P43=Data!$E$7,Data!$L$7,IF(P43=Data!$E$8,Data!$L$8,IF(P43=Data!$E$9,Data!$L$9,IF(P43=Data!$E$10,Data!$L$10,IF(P43=Data!$E$11,Data!$L$11,IF(P43=Data!$E$12,Data!$L$12*(EXP(-29.6/R43)),IF(P43=Data!$E$13,Data!$L$13,IF(P43=Data!$E$14,Data!$L$14*(EXP(-29.6/R43)),IF(P43=Data!$E$15,Data!$L$15,IF(P43=Data!$E$16,Data!$L$16,IF(P43=Data!$E$17,Data!$L$17,IF(P43=Data!$E$18,Data!L$18,0))))))))))))))))))))</f>
        <v>0</v>
      </c>
      <c r="BD43" s="148"/>
      <c r="BE43" s="146"/>
      <c r="BF43" s="148">
        <f t="shared" si="16"/>
        <v>0</v>
      </c>
      <c r="BG43" s="148">
        <f t="shared" si="17"/>
        <v>1</v>
      </c>
      <c r="BH43" s="148">
        <f t="shared" si="18"/>
        <v>1</v>
      </c>
      <c r="BI43" s="148">
        <f>IF(S43=0,0,IF(AND(Q43=Data!$E$12,S43-$AV$3&gt;0),(((Data!$M$12*(EXP(-29.6/S43)))-(Data!$M$12*(EXP(-29.6/(S43-$AV$3)))))),IF(AND(Q43=Data!$E$12,S43-$AV$3&lt;0.5),(Data!$M$12*(EXP(-29.6/S43))),IF(AND(Q43=Data!$E$12,S43&lt;=1),((Data!$M$12*(EXP(-29.6/S43)))),IF(Q43=Data!$E$13,(Data!$M$13),IF(AND(Q43=Data!$E$14,S43-$AV$3&gt;0),(((Data!$M$14*(EXP(-29.6/S43)))-(Data!$M$14*(EXP(-29.6/(S43-$AV$3)))))),IF(AND(Q43=Data!$E$14,S43-$AV$3&lt;1),(Data!$M$14*(EXP(-29.6/S43))),IF(AND(Q43=Data!$E$14,S43&lt;=1),((Data!$M$14*(EXP(-29.6/S43)))),IF(Q43=Data!$E$15,Data!$M$15,IF(Q43=Data!$E$16,Data!$M$16,IF(Q43=Data!$E$17,Data!$M$17,IF(Q43=Data!$E$18,Data!$M$18,0))))))))))))</f>
        <v>0</v>
      </c>
      <c r="BJ43" s="148">
        <f>IF(Q43=Data!$E$12,BI43*0.32,IF(Q43=Data!$E$13,0,IF(Q43=Data!$E$14,BI43*0.32,IF(Q43=Data!$E$15,0,IF(Q43=Data!$E$16,0,IF(Q43=Data!$E$17,0,IF(Q43=Data!$E$18,0,0)))))))</f>
        <v>0</v>
      </c>
      <c r="BK43" s="148">
        <f>IF(Q43=Data!$E$12,Data!$P$12*$AV$3,IF(Q43=Data!$E$13,Data!$P$13*$AV$3,IF(Q43=Data!$E$14,Data!$P$14*$AV$3,IF(Q43=Data!$E$15,Data!$P$15*$AV$3,IF(Q43=Data!$E$16,Data!$P$16*$AV$3,IF(Q43=Data!$E$17,Data!$P$17*$AV$3,IF(Q43=Data!$E$18,Data!$P$18*$AV$3,0)))))))</f>
        <v>0</v>
      </c>
      <c r="BL43" s="147">
        <f>IF(O43=Data!$E$2,Data!$O$2,IF(O43=Data!$E$3,Data!$O$3,IF(O43=Data!$E$4,Data!$O$4,IF(O43=Data!$E$5,Data!$O$5,IF(O43=Data!$E$6,Data!$O$6,IF(O43=Data!$E$7,Data!$O$7,IF(O43=Data!$E$8,Data!$O$8,IF(O43=Data!$E$9,Data!$O$9,IF(O43=Data!$E$10,Data!$O$10,IF(O43=Data!$E$11,Data!$O$11,IF(O43=Data!$E$12,Data!$O$12,IF(O43=Data!$E$13,Data!$O$13,IF(O43=Data!$E$14,Data!$O$14,IF(O43=Data!$E$15,Data!$O$15,IF(O43=Data!$E$16,Data!$O$16,IF(O43=Data!$E$18,Data!$O$18,IF(O43=Data!$E$18,Data!$O$18,0)))))))))))))))))</f>
        <v>0</v>
      </c>
      <c r="BM43" s="169"/>
      <c r="BN43" s="169"/>
      <c r="BO43" s="169"/>
      <c r="BP43" s="169"/>
    </row>
    <row r="44" spans="10:68" x14ac:dyDescent="0.3">
      <c r="J44" s="36" t="s">
        <v>55</v>
      </c>
      <c r="K44" s="108"/>
      <c r="L44" s="108"/>
      <c r="M44" s="108" t="s">
        <v>3</v>
      </c>
      <c r="N44" s="108" t="s">
        <v>1</v>
      </c>
      <c r="O44" s="109" t="s">
        <v>124</v>
      </c>
      <c r="P44" s="109" t="s">
        <v>124</v>
      </c>
      <c r="Q44" s="110" t="s">
        <v>124</v>
      </c>
      <c r="R44" s="111"/>
      <c r="S44" s="111"/>
      <c r="T44" s="112"/>
      <c r="U44" s="20"/>
      <c r="V44" s="21">
        <f>IF(AZ44="No",0,IF(O44="NA",0,IF(O44=Data!$E$2,Data!$F$2,IF(O44=Data!$E$3,Data!$F$3,IF(O44=Data!$E$4,Data!$F$4,IF(O44=Data!$E$5,Data!$F$5,IF(O44=Data!$E$6,Data!$F$6,IF(O44=Data!$E$7,Data!$F$7,IF(O44=Data!$E$8,Data!$F$8,IF(O44=Data!$E$9,Data!$F$9,IF(O44=Data!$E$10,Data!$F$10,IF(O44=Data!$E$11,Data!$F$11,IF(O44=Data!E53,Data!$F$12,IF(O44=Data!E54,Data!$F$13,IF(O44=Data!E55,Data!$F$14,IF(O44=Data!E56,Data!$F$15,IF(O44=Data!E57,Data!$F$16,IF(O44=Data!E59,Data!F$18,0))))))))))))))))))*K44*$AV$3</f>
        <v>0</v>
      </c>
      <c r="W44" s="23">
        <f>IF(AZ44="No",0,IF(O44="NA",0,IF(O44=Data!$E$2,Data!$G$2,IF(O44=Data!$E$3,Data!$G$3,IF(O44=Data!$E$4,Data!$G$4,IF(O44=Data!$E$5,Data!$G$5,IF(O44=Data!$E$6,Data!$G$6,IF(O44=Data!$E$7,Data!$G$7,IF(O44=Data!$E$8,Data!$G$8,IF(O44=Data!$E$9,Data!$G$9,IF(O44=Data!$E$10,Data!$G$10,IF(O44=Data!$E$11,Data!$G$11,IF(O44=Data!$E$12,Data!$G$12,IF(O44=Data!$E$13,Data!$G$13,IF(O44=Data!$E$14,Data!$G$14,IF(O44=Data!$E$15,Data!$G$15,IF(O44=Data!$E$16,Data!$G$16,IF(O44=Data!$E$17,Data!$G$17,IF(O44=Data!$E$18,Data!G$18,0))))))))))))))))))*K44*$AV$3)</f>
        <v>0</v>
      </c>
      <c r="X44" s="23">
        <f>IF(AZ44="No",0,IF(O44="NA",0,IF(O44=Data!$E$2,Data!$H$2,IF(O44=Data!$E$3,Data!$H$3,IF(O44=Data!$E$4,Data!$H$4,IF(O44=Data!$E$5,Data!$H$5,IF(O44=Data!$E$6,Data!$H$6,IF(O44=Data!$E$7,Data!$H$7,IF(O44=Data!$E$8,Data!$H$8,IF(O44=Data!$E$9,Data!$H$9,IF(O44=Data!$E$10,Data!$H$10,IF(O44=Data!$E$11,Data!$H$11,IF(O44=Data!$E$12,Data!$H$12,IF(O44=Data!$E$13,Data!$H$13,IF(O44=Data!$E$14,Data!$H$14,IF(O44=Data!$E$15,Data!$H$15,IF(O44=Data!$E$16,Data!$H$16,IF(O44=Data!$E$17,Data!$H$17,IF(O44=Data!$E$18,Data!H$18,0)))))))))))))))))))*K44*$AV$3</f>
        <v>0</v>
      </c>
      <c r="Y44" s="23">
        <f>IF(R44&lt;=1,0,IF(Q44=Data!$E$12,Data!$F$12,IF(Q44=Data!$E$13,Data!$F$13,IF(Q44=Data!$E$14,Data!$F$14,IF(Q44=Data!$E$15,Data!$F$15,IF(Q44=Data!$E$16,Data!$F$16,IF(Q44=Data!$E$17,Data!$F$17,IF(Q44=Data!$E$18,Data!$F$18,0))))))))*K44*IF(R44&lt;AV44,R44,$AV$3)</f>
        <v>0</v>
      </c>
      <c r="Z44" s="23">
        <f>IF(R44&lt;=1,0,IF(Q44=Data!$E$12,Data!$G$12,IF(Q44=Data!$E$13,Data!$G$13,IF(Q44=Data!$E$14,Data!$G$14,IF(Q44=Data!$E$15,Data!$G$15,IF(Q44=Data!$E$16,Data!$G$16,IF(Q44=Data!$E$17,Data!$G$17,IF(Q44=Data!$E$18,Data!$G$18,0))))))))*K44*IF(R44&lt;AV44,R44,$AV$3)</f>
        <v>0</v>
      </c>
      <c r="AA44" s="23">
        <f>IF(R44&lt;=1,0,IF(Q44=Data!$E$12,Data!$H$12,IF(Q44=Data!$E$13,Data!$H$13,IF(Q44=Data!$E$14,Data!$H$14,IF(Q44=Data!$E$15,Data!$H$15,IF(Q44=Data!$E$16,Data!$H$16,IF(Q44=Data!$E$17,Data!$H$17,IF(Q44=Data!$E$18,Data!$H$18,0))))))))*K44*IF(R44&lt;AV44,R44,$AV$3)</f>
        <v>0</v>
      </c>
      <c r="AB44" s="22">
        <f t="shared" si="6"/>
        <v>0</v>
      </c>
      <c r="AC44" s="50">
        <f t="shared" si="7"/>
        <v>0</v>
      </c>
      <c r="AD44" s="46"/>
      <c r="AE44" s="21">
        <f t="shared" si="8"/>
        <v>0</v>
      </c>
      <c r="AF44" s="22">
        <f t="shared" si="9"/>
        <v>0</v>
      </c>
      <c r="AG44" s="50">
        <f t="shared" si="10"/>
        <v>0</v>
      </c>
      <c r="AH44" s="46"/>
      <c r="AI44" s="21">
        <f>IF(AZ44="No",0,IF(O44="NA",0,IF(Q44=O44,0,IF(O44=Data!$E$2,Data!$J$2,IF(O44=Data!$E$3,Data!$J$3,IF(O44=Data!$E$4,Data!$J$4,IF(O44=Data!$E$5,Data!$J$5,IF(O44=Data!$E$6,Data!$J$6,IF(O44=Data!$E$7,Data!$J$7,IF(O44=Data!$E$8,Data!$J$8,IF(O44=Data!$E$9,Data!$J$9,IF(O44=Data!$E$10,Data!$I$10,IF(O44=Data!$E$11,Data!$J$11,IF(O44=Data!$E$12,Data!$J$12,IF(O44=Data!$E$13,Data!$J$13,IF(O44=Data!$E$14,Data!$J$14,IF(O44=Data!$E$15,Data!$J$15,IF(O44=Data!$E$16,Data!$J$16,IF(O44=Data!$E$17,Data!$J$17,IF(O44=Data!$E$18,Data!J$18,0))))))))))))))))))))*$AV$3</f>
        <v>0</v>
      </c>
      <c r="AJ44" s="23">
        <f>IF(AZ44="No",0,IF(O44="NA",0,IF(O44=Data!$E$2,Data!$K$2,IF(O44=Data!$E$3,Data!$K$3,IF(O44=Data!$E$4,Data!$K$4,IF(O44=Data!$E$5,Data!$K$5,IF(O44=Data!$E$6,Data!$K$6,IF(O44=Data!$E$7,Data!$K$7,IF(O44=Data!$E$8,Data!$K$8,IF(O44=Data!$E$9,Data!$K$9,IF(O44=Data!$E$10,Data!$K$10,IF(O44=Data!$E$11,Data!$K$11,IF(O44=Data!$E$12,Data!$K$12,IF(O44=Data!$E$13,Data!$K$13,IF(O44=Data!$E$14,Data!$K$14,IF(O44=Data!$E$15,Data!$K$15,IF(O44=Data!$E$16,Data!$K$16,IF(O44=Data!$E$17,Data!$K$17,IF(O44=Data!$E$18,Data!K$18,0)))))))))))))))))))*$AV$3</f>
        <v>0</v>
      </c>
      <c r="AK44" s="23">
        <f t="shared" si="11"/>
        <v>0</v>
      </c>
      <c r="AL44" s="22">
        <f t="shared" si="12"/>
        <v>0</v>
      </c>
      <c r="AM44" s="22">
        <f t="shared" si="13"/>
        <v>0</v>
      </c>
      <c r="AN44" s="23"/>
      <c r="AO44" s="120"/>
      <c r="AP44" s="25"/>
      <c r="AQ44" s="25"/>
      <c r="AR44" s="9"/>
      <c r="AS44" s="9"/>
      <c r="AT44" s="5"/>
      <c r="AX44" s="168"/>
      <c r="AY44" s="143" t="str">
        <f t="shared" si="14"/>
        <v>No</v>
      </c>
      <c r="AZ44" s="144" t="str">
        <f t="shared" si="15"/>
        <v>No</v>
      </c>
      <c r="BA44" s="150"/>
      <c r="BB44" s="146">
        <f>IF(Q44="NA",0,IF(N44="No",0,IF(O44=Data!$E$2,Data!$L$2,IF(O44=Data!$E$3,Data!$L$3,IF(O44=Data!$E$4,Data!$L$4,IF(O44=Data!$E$5,Data!$L$5,IF(O44=Data!$E$6,Data!$L$6,IF(O44=Data!$E$7,Data!$L$7,IF(O44=Data!$E$8,Data!$L$8,IF(O44=Data!$E$9,Data!$L$9,IF(O44=Data!$E$10,Data!$L$10,IF(O44=Data!$E$11,Data!$L$11,IF(O44=Data!$E$12,Data!$L$12,IF(O44=Data!$E$13,Data!$L$13,IF(O44=Data!$E$14,Data!$L$14,IF(O44=Data!$E$15,Data!$L$15,IF(O44=Data!$E$16,Data!$L$16,IF(O44=Data!$E$17,Data!$L$17,IF(O44=Data!$E$18,Data!L$18,0)))))))))))))))))))</f>
        <v>0</v>
      </c>
      <c r="BC44" s="147">
        <f>IF(Q44="NA",0,IF(AY44="No",0,IF(N44="Yes",0,IF(P44=Data!$E$2,Data!$L$2,IF(P44=Data!$E$3,Data!$L$3,IF(P44=Data!$E$4,Data!$L$4,IF(P44=Data!$E$5,Data!$L$5,IF(P44=Data!$E$6,Data!$L$6,IF(P44=Data!$E$7,Data!$L$7,IF(P44=Data!$E$8,Data!$L$8,IF(P44=Data!$E$9,Data!$L$9,IF(P44=Data!$E$10,Data!$L$10,IF(P44=Data!$E$11,Data!$L$11,IF(P44=Data!$E$12,Data!$L$12*(EXP(-29.6/R44)),IF(P44=Data!$E$13,Data!$L$13,IF(P44=Data!$E$14,Data!$L$14*(EXP(-29.6/R44)),IF(P44=Data!$E$15,Data!$L$15,IF(P44=Data!$E$16,Data!$L$16,IF(P44=Data!$E$17,Data!$L$17,IF(P44=Data!$E$18,Data!L$18,0))))))))))))))))))))</f>
        <v>0</v>
      </c>
      <c r="BD44" s="148"/>
      <c r="BE44" s="146"/>
      <c r="BF44" s="148">
        <f t="shared" si="16"/>
        <v>0</v>
      </c>
      <c r="BG44" s="148">
        <f t="shared" si="17"/>
        <v>1</v>
      </c>
      <c r="BH44" s="148">
        <f t="shared" si="18"/>
        <v>1</v>
      </c>
      <c r="BI44" s="148">
        <f>IF(S44=0,0,IF(AND(Q44=Data!$E$12,S44-$AV$3&gt;0),(((Data!$M$12*(EXP(-29.6/S44)))-(Data!$M$12*(EXP(-29.6/(S44-$AV$3)))))),IF(AND(Q44=Data!$E$12,S44-$AV$3&lt;0.5),(Data!$M$12*(EXP(-29.6/S44))),IF(AND(Q44=Data!$E$12,S44&lt;=1),((Data!$M$12*(EXP(-29.6/S44)))),IF(Q44=Data!$E$13,(Data!$M$13),IF(AND(Q44=Data!$E$14,S44-$AV$3&gt;0),(((Data!$M$14*(EXP(-29.6/S44)))-(Data!$M$14*(EXP(-29.6/(S44-$AV$3)))))),IF(AND(Q44=Data!$E$14,S44-$AV$3&lt;1),(Data!$M$14*(EXP(-29.6/S44))),IF(AND(Q44=Data!$E$14,S44&lt;=1),((Data!$M$14*(EXP(-29.6/S44)))),IF(Q44=Data!$E$15,Data!$M$15,IF(Q44=Data!$E$16,Data!$M$16,IF(Q44=Data!$E$17,Data!$M$17,IF(Q44=Data!$E$18,Data!$M$18,0))))))))))))</f>
        <v>0</v>
      </c>
      <c r="BJ44" s="148">
        <f>IF(Q44=Data!$E$12,BI44*0.32,IF(Q44=Data!$E$13,0,IF(Q44=Data!$E$14,BI44*0.32,IF(Q44=Data!$E$15,0,IF(Q44=Data!$E$16,0,IF(Q44=Data!$E$17,0,IF(Q44=Data!$E$18,0,0)))))))</f>
        <v>0</v>
      </c>
      <c r="BK44" s="148">
        <f>IF(Q44=Data!$E$12,Data!$P$12*$AV$3,IF(Q44=Data!$E$13,Data!$P$13*$AV$3,IF(Q44=Data!$E$14,Data!$P$14*$AV$3,IF(Q44=Data!$E$15,Data!$P$15*$AV$3,IF(Q44=Data!$E$16,Data!$P$16*$AV$3,IF(Q44=Data!$E$17,Data!$P$17*$AV$3,IF(Q44=Data!$E$18,Data!$P$18*$AV$3,0)))))))</f>
        <v>0</v>
      </c>
      <c r="BL44" s="147">
        <f>IF(O44=Data!$E$2,Data!$O$2,IF(O44=Data!$E$3,Data!$O$3,IF(O44=Data!$E$4,Data!$O$4,IF(O44=Data!$E$5,Data!$O$5,IF(O44=Data!$E$6,Data!$O$6,IF(O44=Data!$E$7,Data!$O$7,IF(O44=Data!$E$8,Data!$O$8,IF(O44=Data!$E$9,Data!$O$9,IF(O44=Data!$E$10,Data!$O$10,IF(O44=Data!$E$11,Data!$O$11,IF(O44=Data!$E$12,Data!$O$12,IF(O44=Data!$E$13,Data!$O$13,IF(O44=Data!$E$14,Data!$O$14,IF(O44=Data!$E$15,Data!$O$15,IF(O44=Data!$E$16,Data!$O$16,IF(O44=Data!$E$18,Data!$O$18,IF(O44=Data!$E$18,Data!$O$18,0)))))))))))))))))</f>
        <v>0</v>
      </c>
      <c r="BM44" s="169"/>
      <c r="BN44" s="169"/>
      <c r="BO44" s="169"/>
      <c r="BP44" s="169"/>
    </row>
    <row r="45" spans="10:68" x14ac:dyDescent="0.3">
      <c r="J45" s="36" t="s">
        <v>56</v>
      </c>
      <c r="K45" s="108"/>
      <c r="L45" s="108"/>
      <c r="M45" s="108" t="s">
        <v>3</v>
      </c>
      <c r="N45" s="108" t="s">
        <v>1</v>
      </c>
      <c r="O45" s="109" t="s">
        <v>124</v>
      </c>
      <c r="P45" s="109" t="s">
        <v>124</v>
      </c>
      <c r="Q45" s="110" t="s">
        <v>124</v>
      </c>
      <c r="R45" s="111"/>
      <c r="S45" s="111"/>
      <c r="T45" s="112"/>
      <c r="U45" s="20"/>
      <c r="V45" s="21">
        <f>IF(AZ45="No",0,IF(O45="NA",0,IF(O45=Data!$E$2,Data!$F$2,IF(O45=Data!$E$3,Data!$F$3,IF(O45=Data!$E$4,Data!$F$4,IF(O45=Data!$E$5,Data!$F$5,IF(O45=Data!$E$6,Data!$F$6,IF(O45=Data!$E$7,Data!$F$7,IF(O45=Data!$E$8,Data!$F$8,IF(O45=Data!$E$9,Data!$F$9,IF(O45=Data!$E$10,Data!$F$10,IF(O45=Data!$E$11,Data!$F$11,IF(O45=Data!E54,Data!$F$12,IF(O45=Data!E55,Data!$F$13,IF(O45=Data!E56,Data!$F$14,IF(O45=Data!E57,Data!$F$15,IF(O45=Data!E58,Data!$F$16,IF(O45=Data!E60,Data!F$18,0))))))))))))))))))*K45*$AV$3</f>
        <v>0</v>
      </c>
      <c r="W45" s="23">
        <f>IF(AZ45="No",0,IF(O45="NA",0,IF(O45=Data!$E$2,Data!$G$2,IF(O45=Data!$E$3,Data!$G$3,IF(O45=Data!$E$4,Data!$G$4,IF(O45=Data!$E$5,Data!$G$5,IF(O45=Data!$E$6,Data!$G$6,IF(O45=Data!$E$7,Data!$G$7,IF(O45=Data!$E$8,Data!$G$8,IF(O45=Data!$E$9,Data!$G$9,IF(O45=Data!$E$10,Data!$G$10,IF(O45=Data!$E$11,Data!$G$11,IF(O45=Data!$E$12,Data!$G$12,IF(O45=Data!$E$13,Data!$G$13,IF(O45=Data!$E$14,Data!$G$14,IF(O45=Data!$E$15,Data!$G$15,IF(O45=Data!$E$16,Data!$G$16,IF(O45=Data!$E$17,Data!$G$17,IF(O45=Data!$E$18,Data!G$18,0))))))))))))))))))*K45*$AV$3)</f>
        <v>0</v>
      </c>
      <c r="X45" s="23">
        <f>IF(AZ45="No",0,IF(O45="NA",0,IF(O45=Data!$E$2,Data!$H$2,IF(O45=Data!$E$3,Data!$H$3,IF(O45=Data!$E$4,Data!$H$4,IF(O45=Data!$E$5,Data!$H$5,IF(O45=Data!$E$6,Data!$H$6,IF(O45=Data!$E$7,Data!$H$7,IF(O45=Data!$E$8,Data!$H$8,IF(O45=Data!$E$9,Data!$H$9,IF(O45=Data!$E$10,Data!$H$10,IF(O45=Data!$E$11,Data!$H$11,IF(O45=Data!$E$12,Data!$H$12,IF(O45=Data!$E$13,Data!$H$13,IF(O45=Data!$E$14,Data!$H$14,IF(O45=Data!$E$15,Data!$H$15,IF(O45=Data!$E$16,Data!$H$16,IF(O45=Data!$E$17,Data!$H$17,IF(O45=Data!$E$18,Data!H$18,0)))))))))))))))))))*K45*$AV$3</f>
        <v>0</v>
      </c>
      <c r="Y45" s="23">
        <f>IF(R45&lt;=1,0,IF(Q45=Data!$E$12,Data!$F$12,IF(Q45=Data!$E$13,Data!$F$13,IF(Q45=Data!$E$14,Data!$F$14,IF(Q45=Data!$E$15,Data!$F$15,IF(Q45=Data!$E$16,Data!$F$16,IF(Q45=Data!$E$17,Data!$F$17,IF(Q45=Data!$E$18,Data!$F$18,0))))))))*K45*IF(R45&lt;AV45,R45,$AV$3)</f>
        <v>0</v>
      </c>
      <c r="Z45" s="23">
        <f>IF(R45&lt;=1,0,IF(Q45=Data!$E$12,Data!$G$12,IF(Q45=Data!$E$13,Data!$G$13,IF(Q45=Data!$E$14,Data!$G$14,IF(Q45=Data!$E$15,Data!$G$15,IF(Q45=Data!$E$16,Data!$G$16,IF(Q45=Data!$E$17,Data!$G$17,IF(Q45=Data!$E$18,Data!$G$18,0))))))))*K45*IF(R45&lt;AV45,R45,$AV$3)</f>
        <v>0</v>
      </c>
      <c r="AA45" s="23">
        <f>IF(R45&lt;=1,0,IF(Q45=Data!$E$12,Data!$H$12,IF(Q45=Data!$E$13,Data!$H$13,IF(Q45=Data!$E$14,Data!$H$14,IF(Q45=Data!$E$15,Data!$H$15,IF(Q45=Data!$E$16,Data!$H$16,IF(Q45=Data!$E$17,Data!$H$17,IF(Q45=Data!$E$18,Data!$H$18,0))))))))*K45*IF(R45&lt;AV45,R45,$AV$3)</f>
        <v>0</v>
      </c>
      <c r="AB45" s="22">
        <f t="shared" si="6"/>
        <v>0</v>
      </c>
      <c r="AC45" s="50">
        <f t="shared" si="7"/>
        <v>0</v>
      </c>
      <c r="AD45" s="46"/>
      <c r="AE45" s="21">
        <f t="shared" si="8"/>
        <v>0</v>
      </c>
      <c r="AF45" s="22">
        <f t="shared" si="9"/>
        <v>0</v>
      </c>
      <c r="AG45" s="50">
        <f t="shared" si="10"/>
        <v>0</v>
      </c>
      <c r="AH45" s="46"/>
      <c r="AI45" s="21">
        <f>IF(AZ45="No",0,IF(O45="NA",0,IF(Q45=O45,0,IF(O45=Data!$E$2,Data!$J$2,IF(O45=Data!$E$3,Data!$J$3,IF(O45=Data!$E$4,Data!$J$4,IF(O45=Data!$E$5,Data!$J$5,IF(O45=Data!$E$6,Data!$J$6,IF(O45=Data!$E$7,Data!$J$7,IF(O45=Data!$E$8,Data!$J$8,IF(O45=Data!$E$9,Data!$J$9,IF(O45=Data!$E$10,Data!$I$10,IF(O45=Data!$E$11,Data!$J$11,IF(O45=Data!$E$12,Data!$J$12,IF(O45=Data!$E$13,Data!$J$13,IF(O45=Data!$E$14,Data!$J$14,IF(O45=Data!$E$15,Data!$J$15,IF(O45=Data!$E$16,Data!$J$16,IF(O45=Data!$E$17,Data!$J$17,IF(O45=Data!$E$18,Data!J$18,0))))))))))))))))))))*$AV$3</f>
        <v>0</v>
      </c>
      <c r="AJ45" s="23">
        <f>IF(AZ45="No",0,IF(O45="NA",0,IF(O45=Data!$E$2,Data!$K$2,IF(O45=Data!$E$3,Data!$K$3,IF(O45=Data!$E$4,Data!$K$4,IF(O45=Data!$E$5,Data!$K$5,IF(O45=Data!$E$6,Data!$K$6,IF(O45=Data!$E$7,Data!$K$7,IF(O45=Data!$E$8,Data!$K$8,IF(O45=Data!$E$9,Data!$K$9,IF(O45=Data!$E$10,Data!$K$10,IF(O45=Data!$E$11,Data!$K$11,IF(O45=Data!$E$12,Data!$K$12,IF(O45=Data!$E$13,Data!$K$13,IF(O45=Data!$E$14,Data!$K$14,IF(O45=Data!$E$15,Data!$K$15,IF(O45=Data!$E$16,Data!$K$16,IF(O45=Data!$E$17,Data!$K$17,IF(O45=Data!$E$18,Data!K$18,0)))))))))))))))))))*$AV$3</f>
        <v>0</v>
      </c>
      <c r="AK45" s="23">
        <f t="shared" si="11"/>
        <v>0</v>
      </c>
      <c r="AL45" s="22">
        <f t="shared" si="12"/>
        <v>0</v>
      </c>
      <c r="AM45" s="22">
        <f t="shared" si="13"/>
        <v>0</v>
      </c>
      <c r="AN45" s="23"/>
      <c r="AO45" s="120"/>
      <c r="AP45" s="25"/>
      <c r="AQ45" s="25"/>
      <c r="AR45" s="9"/>
      <c r="AS45" s="9"/>
      <c r="AT45" s="5"/>
      <c r="AX45" s="168"/>
      <c r="AY45" s="143" t="str">
        <f t="shared" si="14"/>
        <v>No</v>
      </c>
      <c r="AZ45" s="144" t="str">
        <f t="shared" si="15"/>
        <v>No</v>
      </c>
      <c r="BA45" s="150"/>
      <c r="BB45" s="146">
        <f>IF(Q45="NA",0,IF(N45="No",0,IF(O45=Data!$E$2,Data!$L$2,IF(O45=Data!$E$3,Data!$L$3,IF(O45=Data!$E$4,Data!$L$4,IF(O45=Data!$E$5,Data!$L$5,IF(O45=Data!$E$6,Data!$L$6,IF(O45=Data!$E$7,Data!$L$7,IF(O45=Data!$E$8,Data!$L$8,IF(O45=Data!$E$9,Data!$L$9,IF(O45=Data!$E$10,Data!$L$10,IF(O45=Data!$E$11,Data!$L$11,IF(O45=Data!$E$12,Data!$L$12,IF(O45=Data!$E$13,Data!$L$13,IF(O45=Data!$E$14,Data!$L$14,IF(O45=Data!$E$15,Data!$L$15,IF(O45=Data!$E$16,Data!$L$16,IF(O45=Data!$E$17,Data!$L$17,IF(O45=Data!$E$18,Data!L$18,0)))))))))))))))))))</f>
        <v>0</v>
      </c>
      <c r="BC45" s="147">
        <f>IF(Q45="NA",0,IF(AY45="No",0,IF(N45="Yes",0,IF(P45=Data!$E$2,Data!$L$2,IF(P45=Data!$E$3,Data!$L$3,IF(P45=Data!$E$4,Data!$L$4,IF(P45=Data!$E$5,Data!$L$5,IF(P45=Data!$E$6,Data!$L$6,IF(P45=Data!$E$7,Data!$L$7,IF(P45=Data!$E$8,Data!$L$8,IF(P45=Data!$E$9,Data!$L$9,IF(P45=Data!$E$10,Data!$L$10,IF(P45=Data!$E$11,Data!$L$11,IF(P45=Data!$E$12,Data!$L$12*(EXP(-29.6/R45)),IF(P45=Data!$E$13,Data!$L$13,IF(P45=Data!$E$14,Data!$L$14*(EXP(-29.6/R45)),IF(P45=Data!$E$15,Data!$L$15,IF(P45=Data!$E$16,Data!$L$16,IF(P45=Data!$E$17,Data!$L$17,IF(P45=Data!$E$18,Data!L$18,0))))))))))))))))))))</f>
        <v>0</v>
      </c>
      <c r="BD45" s="148"/>
      <c r="BE45" s="146"/>
      <c r="BF45" s="148">
        <f t="shared" si="16"/>
        <v>0</v>
      </c>
      <c r="BG45" s="148">
        <f t="shared" si="17"/>
        <v>1</v>
      </c>
      <c r="BH45" s="148">
        <f t="shared" si="18"/>
        <v>1</v>
      </c>
      <c r="BI45" s="148">
        <f>IF(S45=0,0,IF(AND(Q45=Data!$E$12,S45-$AV$3&gt;0),(((Data!$M$12*(EXP(-29.6/S45)))-(Data!$M$12*(EXP(-29.6/(S45-$AV$3)))))),IF(AND(Q45=Data!$E$12,S45-$AV$3&lt;0.5),(Data!$M$12*(EXP(-29.6/S45))),IF(AND(Q45=Data!$E$12,S45&lt;=1),((Data!$M$12*(EXP(-29.6/S45)))),IF(Q45=Data!$E$13,(Data!$M$13),IF(AND(Q45=Data!$E$14,S45-$AV$3&gt;0),(((Data!$M$14*(EXP(-29.6/S45)))-(Data!$M$14*(EXP(-29.6/(S45-$AV$3)))))),IF(AND(Q45=Data!$E$14,S45-$AV$3&lt;1),(Data!$M$14*(EXP(-29.6/S45))),IF(AND(Q45=Data!$E$14,S45&lt;=1),((Data!$M$14*(EXP(-29.6/S45)))),IF(Q45=Data!$E$15,Data!$M$15,IF(Q45=Data!$E$16,Data!$M$16,IF(Q45=Data!$E$17,Data!$M$17,IF(Q45=Data!$E$18,Data!$M$18,0))))))))))))</f>
        <v>0</v>
      </c>
      <c r="BJ45" s="148">
        <f>IF(Q45=Data!$E$12,BI45*0.32,IF(Q45=Data!$E$13,0,IF(Q45=Data!$E$14,BI45*0.32,IF(Q45=Data!$E$15,0,IF(Q45=Data!$E$16,0,IF(Q45=Data!$E$17,0,IF(Q45=Data!$E$18,0,0)))))))</f>
        <v>0</v>
      </c>
      <c r="BK45" s="148">
        <f>IF(Q45=Data!$E$12,Data!$P$12*$AV$3,IF(Q45=Data!$E$13,Data!$P$13*$AV$3,IF(Q45=Data!$E$14,Data!$P$14*$AV$3,IF(Q45=Data!$E$15,Data!$P$15*$AV$3,IF(Q45=Data!$E$16,Data!$P$16*$AV$3,IF(Q45=Data!$E$17,Data!$P$17*$AV$3,IF(Q45=Data!$E$18,Data!$P$18*$AV$3,0)))))))</f>
        <v>0</v>
      </c>
      <c r="BL45" s="147">
        <f>IF(O45=Data!$E$2,Data!$O$2,IF(O45=Data!$E$3,Data!$O$3,IF(O45=Data!$E$4,Data!$O$4,IF(O45=Data!$E$5,Data!$O$5,IF(O45=Data!$E$6,Data!$O$6,IF(O45=Data!$E$7,Data!$O$7,IF(O45=Data!$E$8,Data!$O$8,IF(O45=Data!$E$9,Data!$O$9,IF(O45=Data!$E$10,Data!$O$10,IF(O45=Data!$E$11,Data!$O$11,IF(O45=Data!$E$12,Data!$O$12,IF(O45=Data!$E$13,Data!$O$13,IF(O45=Data!$E$14,Data!$O$14,IF(O45=Data!$E$15,Data!$O$15,IF(O45=Data!$E$16,Data!$O$16,IF(O45=Data!$E$18,Data!$O$18,IF(O45=Data!$E$18,Data!$O$18,0)))))))))))))))))</f>
        <v>0</v>
      </c>
      <c r="BM45" s="169"/>
      <c r="BN45" s="169"/>
      <c r="BO45" s="169"/>
      <c r="BP45" s="169"/>
    </row>
    <row r="46" spans="10:68" x14ac:dyDescent="0.3">
      <c r="J46" s="36" t="s">
        <v>57</v>
      </c>
      <c r="K46" s="108"/>
      <c r="L46" s="108"/>
      <c r="M46" s="108" t="s">
        <v>3</v>
      </c>
      <c r="N46" s="108" t="s">
        <v>1</v>
      </c>
      <c r="O46" s="109" t="s">
        <v>124</v>
      </c>
      <c r="P46" s="109" t="s">
        <v>124</v>
      </c>
      <c r="Q46" s="110" t="s">
        <v>124</v>
      </c>
      <c r="R46" s="111"/>
      <c r="S46" s="111"/>
      <c r="T46" s="112"/>
      <c r="U46" s="20"/>
      <c r="V46" s="21">
        <f>IF(AZ46="No",0,IF(O46="NA",0,IF(O46=Data!$E$2,Data!$F$2,IF(O46=Data!$E$3,Data!$F$3,IF(O46=Data!$E$4,Data!$F$4,IF(O46=Data!$E$5,Data!$F$5,IF(O46=Data!$E$6,Data!$F$6,IF(O46=Data!$E$7,Data!$F$7,IF(O46=Data!$E$8,Data!$F$8,IF(O46=Data!$E$9,Data!$F$9,IF(O46=Data!$E$10,Data!$F$10,IF(O46=Data!$E$11,Data!$F$11,IF(O46=Data!E55,Data!$F$12,IF(O46=Data!E56,Data!$F$13,IF(O46=Data!E57,Data!$F$14,IF(O46=Data!E58,Data!$F$15,IF(O46=Data!E59,Data!$F$16,IF(O46=Data!E61,Data!F$18,0))))))))))))))))))*K46*$AV$3</f>
        <v>0</v>
      </c>
      <c r="W46" s="23">
        <f>IF(AZ46="No",0,IF(O46="NA",0,IF(O46=Data!$E$2,Data!$G$2,IF(O46=Data!$E$3,Data!$G$3,IF(O46=Data!$E$4,Data!$G$4,IF(O46=Data!$E$5,Data!$G$5,IF(O46=Data!$E$6,Data!$G$6,IF(O46=Data!$E$7,Data!$G$7,IF(O46=Data!$E$8,Data!$G$8,IF(O46=Data!$E$9,Data!$G$9,IF(O46=Data!$E$10,Data!$G$10,IF(O46=Data!$E$11,Data!$G$11,IF(O46=Data!$E$12,Data!$G$12,IF(O46=Data!$E$13,Data!$G$13,IF(O46=Data!$E$14,Data!$G$14,IF(O46=Data!$E$15,Data!$G$15,IF(O46=Data!$E$16,Data!$G$16,IF(O46=Data!$E$17,Data!$G$17,IF(O46=Data!$E$18,Data!G$18,0))))))))))))))))))*K46*$AV$3)</f>
        <v>0</v>
      </c>
      <c r="X46" s="23">
        <f>IF(AZ46="No",0,IF(O46="NA",0,IF(O46=Data!$E$2,Data!$H$2,IF(O46=Data!$E$3,Data!$H$3,IF(O46=Data!$E$4,Data!$H$4,IF(O46=Data!$E$5,Data!$H$5,IF(O46=Data!$E$6,Data!$H$6,IF(O46=Data!$E$7,Data!$H$7,IF(O46=Data!$E$8,Data!$H$8,IF(O46=Data!$E$9,Data!$H$9,IF(O46=Data!$E$10,Data!$H$10,IF(O46=Data!$E$11,Data!$H$11,IF(O46=Data!$E$12,Data!$H$12,IF(O46=Data!$E$13,Data!$H$13,IF(O46=Data!$E$14,Data!$H$14,IF(O46=Data!$E$15,Data!$H$15,IF(O46=Data!$E$16,Data!$H$16,IF(O46=Data!$E$17,Data!$H$17,IF(O46=Data!$E$18,Data!H$18,0)))))))))))))))))))*K46*$AV$3</f>
        <v>0</v>
      </c>
      <c r="Y46" s="23">
        <f>IF(R46&lt;=1,0,IF(Q46=Data!$E$12,Data!$F$12,IF(Q46=Data!$E$13,Data!$F$13,IF(Q46=Data!$E$14,Data!$F$14,IF(Q46=Data!$E$15,Data!$F$15,IF(Q46=Data!$E$16,Data!$F$16,IF(Q46=Data!$E$17,Data!$F$17,IF(Q46=Data!$E$18,Data!$F$18,0))))))))*K46*IF(R46&lt;AV46,R46,$AV$3)</f>
        <v>0</v>
      </c>
      <c r="Z46" s="23">
        <f>IF(R46&lt;=1,0,IF(Q46=Data!$E$12,Data!$G$12,IF(Q46=Data!$E$13,Data!$G$13,IF(Q46=Data!$E$14,Data!$G$14,IF(Q46=Data!$E$15,Data!$G$15,IF(Q46=Data!$E$16,Data!$G$16,IF(Q46=Data!$E$17,Data!$G$17,IF(Q46=Data!$E$18,Data!$G$18,0))))))))*K46*IF(R46&lt;AV46,R46,$AV$3)</f>
        <v>0</v>
      </c>
      <c r="AA46" s="23">
        <f>IF(R46&lt;=1,0,IF(Q46=Data!$E$12,Data!$H$12,IF(Q46=Data!$E$13,Data!$H$13,IF(Q46=Data!$E$14,Data!$H$14,IF(Q46=Data!$E$15,Data!$H$15,IF(Q46=Data!$E$16,Data!$H$16,IF(Q46=Data!$E$17,Data!$H$17,IF(Q46=Data!$E$18,Data!$H$18,0))))))))*K46*IF(R46&lt;AV46,R46,$AV$3)</f>
        <v>0</v>
      </c>
      <c r="AB46" s="22">
        <f t="shared" si="6"/>
        <v>0</v>
      </c>
      <c r="AC46" s="50">
        <f t="shared" si="7"/>
        <v>0</v>
      </c>
      <c r="AD46" s="46"/>
      <c r="AE46" s="21">
        <f t="shared" si="8"/>
        <v>0</v>
      </c>
      <c r="AF46" s="22">
        <f t="shared" si="9"/>
        <v>0</v>
      </c>
      <c r="AG46" s="50">
        <f t="shared" si="10"/>
        <v>0</v>
      </c>
      <c r="AH46" s="46"/>
      <c r="AI46" s="21">
        <f>IF(AZ46="No",0,IF(O46="NA",0,IF(Q46=O46,0,IF(O46=Data!$E$2,Data!$J$2,IF(O46=Data!$E$3,Data!$J$3,IF(O46=Data!$E$4,Data!$J$4,IF(O46=Data!$E$5,Data!$J$5,IF(O46=Data!$E$6,Data!$J$6,IF(O46=Data!$E$7,Data!$J$7,IF(O46=Data!$E$8,Data!$J$8,IF(O46=Data!$E$9,Data!$J$9,IF(O46=Data!$E$10,Data!$I$10,IF(O46=Data!$E$11,Data!$J$11,IF(O46=Data!$E$12,Data!$J$12,IF(O46=Data!$E$13,Data!$J$13,IF(O46=Data!$E$14,Data!$J$14,IF(O46=Data!$E$15,Data!$J$15,IF(O46=Data!$E$16,Data!$J$16,IF(O46=Data!$E$17,Data!$J$17,IF(O46=Data!$E$18,Data!J$18,0))))))))))))))))))))*$AV$3</f>
        <v>0</v>
      </c>
      <c r="AJ46" s="23">
        <f>IF(AZ46="No",0,IF(O46="NA",0,IF(O46=Data!$E$2,Data!$K$2,IF(O46=Data!$E$3,Data!$K$3,IF(O46=Data!$E$4,Data!$K$4,IF(O46=Data!$E$5,Data!$K$5,IF(O46=Data!$E$6,Data!$K$6,IF(O46=Data!$E$7,Data!$K$7,IF(O46=Data!$E$8,Data!$K$8,IF(O46=Data!$E$9,Data!$K$9,IF(O46=Data!$E$10,Data!$K$10,IF(O46=Data!$E$11,Data!$K$11,IF(O46=Data!$E$12,Data!$K$12,IF(O46=Data!$E$13,Data!$K$13,IF(O46=Data!$E$14,Data!$K$14,IF(O46=Data!$E$15,Data!$K$15,IF(O46=Data!$E$16,Data!$K$16,IF(O46=Data!$E$17,Data!$K$17,IF(O46=Data!$E$18,Data!K$18,0)))))))))))))))))))*$AV$3</f>
        <v>0</v>
      </c>
      <c r="AK46" s="23">
        <f t="shared" si="11"/>
        <v>0</v>
      </c>
      <c r="AL46" s="22">
        <f t="shared" si="12"/>
        <v>0</v>
      </c>
      <c r="AM46" s="22">
        <f t="shared" si="13"/>
        <v>0</v>
      </c>
      <c r="AN46" s="23"/>
      <c r="AO46" s="120"/>
      <c r="AP46" s="25"/>
      <c r="AQ46" s="25"/>
      <c r="AR46" s="9"/>
      <c r="AS46" s="9"/>
      <c r="AT46" s="5"/>
      <c r="AX46" s="168"/>
      <c r="AY46" s="143" t="str">
        <f t="shared" si="14"/>
        <v>No</v>
      </c>
      <c r="AZ46" s="144" t="str">
        <f t="shared" si="15"/>
        <v>No</v>
      </c>
      <c r="BA46" s="150"/>
      <c r="BB46" s="146">
        <f>IF(Q46="NA",0,IF(N46="No",0,IF(O46=Data!$E$2,Data!$L$2,IF(O46=Data!$E$3,Data!$L$3,IF(O46=Data!$E$4,Data!$L$4,IF(O46=Data!$E$5,Data!$L$5,IF(O46=Data!$E$6,Data!$L$6,IF(O46=Data!$E$7,Data!$L$7,IF(O46=Data!$E$8,Data!$L$8,IF(O46=Data!$E$9,Data!$L$9,IF(O46=Data!$E$10,Data!$L$10,IF(O46=Data!$E$11,Data!$L$11,IF(O46=Data!$E$12,Data!$L$12,IF(O46=Data!$E$13,Data!$L$13,IF(O46=Data!$E$14,Data!$L$14,IF(O46=Data!$E$15,Data!$L$15,IF(O46=Data!$E$16,Data!$L$16,IF(O46=Data!$E$17,Data!$L$17,IF(O46=Data!$E$18,Data!L$18,0)))))))))))))))))))</f>
        <v>0</v>
      </c>
      <c r="BC46" s="147">
        <f>IF(Q46="NA",0,IF(AY46="No",0,IF(N46="Yes",0,IF(P46=Data!$E$2,Data!$L$2,IF(P46=Data!$E$3,Data!$L$3,IF(P46=Data!$E$4,Data!$L$4,IF(P46=Data!$E$5,Data!$L$5,IF(P46=Data!$E$6,Data!$L$6,IF(P46=Data!$E$7,Data!$L$7,IF(P46=Data!$E$8,Data!$L$8,IF(P46=Data!$E$9,Data!$L$9,IF(P46=Data!$E$10,Data!$L$10,IF(P46=Data!$E$11,Data!$L$11,IF(P46=Data!$E$12,Data!$L$12*(EXP(-29.6/R46)),IF(P46=Data!$E$13,Data!$L$13,IF(P46=Data!$E$14,Data!$L$14*(EXP(-29.6/R46)),IF(P46=Data!$E$15,Data!$L$15,IF(P46=Data!$E$16,Data!$L$16,IF(P46=Data!$E$17,Data!$L$17,IF(P46=Data!$E$18,Data!L$18,0))))))))))))))))))))</f>
        <v>0</v>
      </c>
      <c r="BD46" s="148"/>
      <c r="BE46" s="146"/>
      <c r="BF46" s="148">
        <f t="shared" si="16"/>
        <v>0</v>
      </c>
      <c r="BG46" s="148">
        <f t="shared" si="17"/>
        <v>1</v>
      </c>
      <c r="BH46" s="148">
        <f t="shared" si="18"/>
        <v>1</v>
      </c>
      <c r="BI46" s="148">
        <f>IF(S46=0,0,IF(AND(Q46=Data!$E$12,S46-$AV$3&gt;0),(((Data!$M$12*(EXP(-29.6/S46)))-(Data!$M$12*(EXP(-29.6/(S46-$AV$3)))))),IF(AND(Q46=Data!$E$12,S46-$AV$3&lt;0.5),(Data!$M$12*(EXP(-29.6/S46))),IF(AND(Q46=Data!$E$12,S46&lt;=1),((Data!$M$12*(EXP(-29.6/S46)))),IF(Q46=Data!$E$13,(Data!$M$13),IF(AND(Q46=Data!$E$14,S46-$AV$3&gt;0),(((Data!$M$14*(EXP(-29.6/S46)))-(Data!$M$14*(EXP(-29.6/(S46-$AV$3)))))),IF(AND(Q46=Data!$E$14,S46-$AV$3&lt;1),(Data!$M$14*(EXP(-29.6/S46))),IF(AND(Q46=Data!$E$14,S46&lt;=1),((Data!$M$14*(EXP(-29.6/S46)))),IF(Q46=Data!$E$15,Data!$M$15,IF(Q46=Data!$E$16,Data!$M$16,IF(Q46=Data!$E$17,Data!$M$17,IF(Q46=Data!$E$18,Data!$M$18,0))))))))))))</f>
        <v>0</v>
      </c>
      <c r="BJ46" s="148">
        <f>IF(Q46=Data!$E$12,BI46*0.32,IF(Q46=Data!$E$13,0,IF(Q46=Data!$E$14,BI46*0.32,IF(Q46=Data!$E$15,0,IF(Q46=Data!$E$16,0,IF(Q46=Data!$E$17,0,IF(Q46=Data!$E$18,0,0)))))))</f>
        <v>0</v>
      </c>
      <c r="BK46" s="148">
        <f>IF(Q46=Data!$E$12,Data!$P$12*$AV$3,IF(Q46=Data!$E$13,Data!$P$13*$AV$3,IF(Q46=Data!$E$14,Data!$P$14*$AV$3,IF(Q46=Data!$E$15,Data!$P$15*$AV$3,IF(Q46=Data!$E$16,Data!$P$16*$AV$3,IF(Q46=Data!$E$17,Data!$P$17*$AV$3,IF(Q46=Data!$E$18,Data!$P$18*$AV$3,0)))))))</f>
        <v>0</v>
      </c>
      <c r="BL46" s="147">
        <f>IF(O46=Data!$E$2,Data!$O$2,IF(O46=Data!$E$3,Data!$O$3,IF(O46=Data!$E$4,Data!$O$4,IF(O46=Data!$E$5,Data!$O$5,IF(O46=Data!$E$6,Data!$O$6,IF(O46=Data!$E$7,Data!$O$7,IF(O46=Data!$E$8,Data!$O$8,IF(O46=Data!$E$9,Data!$O$9,IF(O46=Data!$E$10,Data!$O$10,IF(O46=Data!$E$11,Data!$O$11,IF(O46=Data!$E$12,Data!$O$12,IF(O46=Data!$E$13,Data!$O$13,IF(O46=Data!$E$14,Data!$O$14,IF(O46=Data!$E$15,Data!$O$15,IF(O46=Data!$E$16,Data!$O$16,IF(O46=Data!$E$18,Data!$O$18,IF(O46=Data!$E$18,Data!$O$18,0)))))))))))))))))</f>
        <v>0</v>
      </c>
      <c r="BM46" s="169"/>
      <c r="BN46" s="169"/>
      <c r="BO46" s="169"/>
      <c r="BP46" s="169"/>
    </row>
    <row r="47" spans="10:68" x14ac:dyDescent="0.3">
      <c r="J47" s="36" t="s">
        <v>58</v>
      </c>
      <c r="K47" s="108"/>
      <c r="L47" s="108"/>
      <c r="M47" s="108" t="s">
        <v>3</v>
      </c>
      <c r="N47" s="108" t="s">
        <v>1</v>
      </c>
      <c r="O47" s="109" t="s">
        <v>124</v>
      </c>
      <c r="P47" s="109" t="s">
        <v>124</v>
      </c>
      <c r="Q47" s="110" t="s">
        <v>124</v>
      </c>
      <c r="R47" s="111"/>
      <c r="S47" s="111"/>
      <c r="T47" s="112"/>
      <c r="U47" s="20"/>
      <c r="V47" s="21">
        <f>IF(AZ47="No",0,IF(O47="NA",0,IF(O47=Data!$E$2,Data!$F$2,IF(O47=Data!$E$3,Data!$F$3,IF(O47=Data!$E$4,Data!$F$4,IF(O47=Data!$E$5,Data!$F$5,IF(O47=Data!$E$6,Data!$F$6,IF(O47=Data!$E$7,Data!$F$7,IF(O47=Data!$E$8,Data!$F$8,IF(O47=Data!$E$9,Data!$F$9,IF(O47=Data!$E$10,Data!$F$10,IF(O47=Data!$E$11,Data!$F$11,IF(O47=Data!E56,Data!$F$12,IF(O47=Data!E57,Data!$F$13,IF(O47=Data!E58,Data!$F$14,IF(O47=Data!E59,Data!$F$15,IF(O47=Data!E60,Data!$F$16,IF(O47=Data!E62,Data!F$18,0))))))))))))))))))*K47*$AV$3</f>
        <v>0</v>
      </c>
      <c r="W47" s="23">
        <f>IF(AZ47="No",0,IF(O47="NA",0,IF(O47=Data!$E$2,Data!$G$2,IF(O47=Data!$E$3,Data!$G$3,IF(O47=Data!$E$4,Data!$G$4,IF(O47=Data!$E$5,Data!$G$5,IF(O47=Data!$E$6,Data!$G$6,IF(O47=Data!$E$7,Data!$G$7,IF(O47=Data!$E$8,Data!$G$8,IF(O47=Data!$E$9,Data!$G$9,IF(O47=Data!$E$10,Data!$G$10,IF(O47=Data!$E$11,Data!$G$11,IF(O47=Data!$E$12,Data!$G$12,IF(O47=Data!$E$13,Data!$G$13,IF(O47=Data!$E$14,Data!$G$14,IF(O47=Data!$E$15,Data!$G$15,IF(O47=Data!$E$16,Data!$G$16,IF(O47=Data!$E$17,Data!$G$17,IF(O47=Data!$E$18,Data!G$18,0))))))))))))))))))*K47*$AV$3)</f>
        <v>0</v>
      </c>
      <c r="X47" s="23">
        <f>IF(AZ47="No",0,IF(O47="NA",0,IF(O47=Data!$E$2,Data!$H$2,IF(O47=Data!$E$3,Data!$H$3,IF(O47=Data!$E$4,Data!$H$4,IF(O47=Data!$E$5,Data!$H$5,IF(O47=Data!$E$6,Data!$H$6,IF(O47=Data!$E$7,Data!$H$7,IF(O47=Data!$E$8,Data!$H$8,IF(O47=Data!$E$9,Data!$H$9,IF(O47=Data!$E$10,Data!$H$10,IF(O47=Data!$E$11,Data!$H$11,IF(O47=Data!$E$12,Data!$H$12,IF(O47=Data!$E$13,Data!$H$13,IF(O47=Data!$E$14,Data!$H$14,IF(O47=Data!$E$15,Data!$H$15,IF(O47=Data!$E$16,Data!$H$16,IF(O47=Data!$E$17,Data!$H$17,IF(O47=Data!$E$18,Data!H$18,0)))))))))))))))))))*K47*$AV$3</f>
        <v>0</v>
      </c>
      <c r="Y47" s="23">
        <f>IF(R47&lt;=1,0,IF(Q47=Data!$E$12,Data!$F$12,IF(Q47=Data!$E$13,Data!$F$13,IF(Q47=Data!$E$14,Data!$F$14,IF(Q47=Data!$E$15,Data!$F$15,IF(Q47=Data!$E$16,Data!$F$16,IF(Q47=Data!$E$17,Data!$F$17,IF(Q47=Data!$E$18,Data!$F$18,0))))))))*K47*IF(R47&lt;AV47,R47,$AV$3)</f>
        <v>0</v>
      </c>
      <c r="Z47" s="23">
        <f>IF(R47&lt;=1,0,IF(Q47=Data!$E$12,Data!$G$12,IF(Q47=Data!$E$13,Data!$G$13,IF(Q47=Data!$E$14,Data!$G$14,IF(Q47=Data!$E$15,Data!$G$15,IF(Q47=Data!$E$16,Data!$G$16,IF(Q47=Data!$E$17,Data!$G$17,IF(Q47=Data!$E$18,Data!$G$18,0))))))))*K47*IF(R47&lt;AV47,R47,$AV$3)</f>
        <v>0</v>
      </c>
      <c r="AA47" s="23">
        <f>IF(R47&lt;=1,0,IF(Q47=Data!$E$12,Data!$H$12,IF(Q47=Data!$E$13,Data!$H$13,IF(Q47=Data!$E$14,Data!$H$14,IF(Q47=Data!$E$15,Data!$H$15,IF(Q47=Data!$E$16,Data!$H$16,IF(Q47=Data!$E$17,Data!$H$17,IF(Q47=Data!$E$18,Data!$H$18,0))))))))*K47*IF(R47&lt;AV47,R47,$AV$3)</f>
        <v>0</v>
      </c>
      <c r="AB47" s="22">
        <f t="shared" si="6"/>
        <v>0</v>
      </c>
      <c r="AC47" s="50">
        <f t="shared" si="7"/>
        <v>0</v>
      </c>
      <c r="AD47" s="46"/>
      <c r="AE47" s="21">
        <f t="shared" si="8"/>
        <v>0</v>
      </c>
      <c r="AF47" s="22">
        <f t="shared" si="9"/>
        <v>0</v>
      </c>
      <c r="AG47" s="50">
        <f t="shared" si="10"/>
        <v>0</v>
      </c>
      <c r="AH47" s="46"/>
      <c r="AI47" s="21">
        <f>IF(AZ47="No",0,IF(O47="NA",0,IF(Q47=O47,0,IF(O47=Data!$E$2,Data!$J$2,IF(O47=Data!$E$3,Data!$J$3,IF(O47=Data!$E$4,Data!$J$4,IF(O47=Data!$E$5,Data!$J$5,IF(O47=Data!$E$6,Data!$J$6,IF(O47=Data!$E$7,Data!$J$7,IF(O47=Data!$E$8,Data!$J$8,IF(O47=Data!$E$9,Data!$J$9,IF(O47=Data!$E$10,Data!$I$10,IF(O47=Data!$E$11,Data!$J$11,IF(O47=Data!$E$12,Data!$J$12,IF(O47=Data!$E$13,Data!$J$13,IF(O47=Data!$E$14,Data!$J$14,IF(O47=Data!$E$15,Data!$J$15,IF(O47=Data!$E$16,Data!$J$16,IF(O47=Data!$E$17,Data!$J$17,IF(O47=Data!$E$18,Data!J$18,0))))))))))))))))))))*$AV$3</f>
        <v>0</v>
      </c>
      <c r="AJ47" s="23">
        <f>IF(AZ47="No",0,IF(O47="NA",0,IF(O47=Data!$E$2,Data!$K$2,IF(O47=Data!$E$3,Data!$K$3,IF(O47=Data!$E$4,Data!$K$4,IF(O47=Data!$E$5,Data!$K$5,IF(O47=Data!$E$6,Data!$K$6,IF(O47=Data!$E$7,Data!$K$7,IF(O47=Data!$E$8,Data!$K$8,IF(O47=Data!$E$9,Data!$K$9,IF(O47=Data!$E$10,Data!$K$10,IF(O47=Data!$E$11,Data!$K$11,IF(O47=Data!$E$12,Data!$K$12,IF(O47=Data!$E$13,Data!$K$13,IF(O47=Data!$E$14,Data!$K$14,IF(O47=Data!$E$15,Data!$K$15,IF(O47=Data!$E$16,Data!$K$16,IF(O47=Data!$E$17,Data!$K$17,IF(O47=Data!$E$18,Data!K$18,0)))))))))))))))))))*$AV$3</f>
        <v>0</v>
      </c>
      <c r="AK47" s="23">
        <f t="shared" si="11"/>
        <v>0</v>
      </c>
      <c r="AL47" s="22">
        <f t="shared" si="12"/>
        <v>0</v>
      </c>
      <c r="AM47" s="22">
        <f t="shared" si="13"/>
        <v>0</v>
      </c>
      <c r="AN47" s="23"/>
      <c r="AO47" s="120"/>
      <c r="AP47" s="25"/>
      <c r="AQ47" s="25"/>
      <c r="AR47" s="9"/>
      <c r="AS47" s="9"/>
      <c r="AT47" s="5"/>
      <c r="AX47" s="168"/>
      <c r="AY47" s="143" t="str">
        <f t="shared" si="14"/>
        <v>No</v>
      </c>
      <c r="AZ47" s="144" t="str">
        <f t="shared" si="15"/>
        <v>No</v>
      </c>
      <c r="BA47" s="150"/>
      <c r="BB47" s="146">
        <f>IF(Q47="NA",0,IF(N47="No",0,IF(O47=Data!$E$2,Data!$L$2,IF(O47=Data!$E$3,Data!$L$3,IF(O47=Data!$E$4,Data!$L$4,IF(O47=Data!$E$5,Data!$L$5,IF(O47=Data!$E$6,Data!$L$6,IF(O47=Data!$E$7,Data!$L$7,IF(O47=Data!$E$8,Data!$L$8,IF(O47=Data!$E$9,Data!$L$9,IF(O47=Data!$E$10,Data!$L$10,IF(O47=Data!$E$11,Data!$L$11,IF(O47=Data!$E$12,Data!$L$12,IF(O47=Data!$E$13,Data!$L$13,IF(O47=Data!$E$14,Data!$L$14,IF(O47=Data!$E$15,Data!$L$15,IF(O47=Data!$E$16,Data!$L$16,IF(O47=Data!$E$17,Data!$L$17,IF(O47=Data!$E$18,Data!L$18,0)))))))))))))))))))</f>
        <v>0</v>
      </c>
      <c r="BC47" s="147">
        <f>IF(Q47="NA",0,IF(AY47="No",0,IF(N47="Yes",0,IF(P47=Data!$E$2,Data!$L$2,IF(P47=Data!$E$3,Data!$L$3,IF(P47=Data!$E$4,Data!$L$4,IF(P47=Data!$E$5,Data!$L$5,IF(P47=Data!$E$6,Data!$L$6,IF(P47=Data!$E$7,Data!$L$7,IF(P47=Data!$E$8,Data!$L$8,IF(P47=Data!$E$9,Data!$L$9,IF(P47=Data!$E$10,Data!$L$10,IF(P47=Data!$E$11,Data!$L$11,IF(P47=Data!$E$12,Data!$L$12*(EXP(-29.6/R47)),IF(P47=Data!$E$13,Data!$L$13,IF(P47=Data!$E$14,Data!$L$14*(EXP(-29.6/R47)),IF(P47=Data!$E$15,Data!$L$15,IF(P47=Data!$E$16,Data!$L$16,IF(P47=Data!$E$17,Data!$L$17,IF(P47=Data!$E$18,Data!L$18,0))))))))))))))))))))</f>
        <v>0</v>
      </c>
      <c r="BD47" s="148"/>
      <c r="BE47" s="146"/>
      <c r="BF47" s="148">
        <f t="shared" si="16"/>
        <v>0</v>
      </c>
      <c r="BG47" s="148">
        <f t="shared" si="17"/>
        <v>1</v>
      </c>
      <c r="BH47" s="148">
        <f t="shared" si="18"/>
        <v>1</v>
      </c>
      <c r="BI47" s="148">
        <f>IF(S47=0,0,IF(AND(Q47=Data!$E$12,S47-$AV$3&gt;0),(((Data!$M$12*(EXP(-29.6/S47)))-(Data!$M$12*(EXP(-29.6/(S47-$AV$3)))))),IF(AND(Q47=Data!$E$12,S47-$AV$3&lt;0.5),(Data!$M$12*(EXP(-29.6/S47))),IF(AND(Q47=Data!$E$12,S47&lt;=1),((Data!$M$12*(EXP(-29.6/S47)))),IF(Q47=Data!$E$13,(Data!$M$13),IF(AND(Q47=Data!$E$14,S47-$AV$3&gt;0),(((Data!$M$14*(EXP(-29.6/S47)))-(Data!$M$14*(EXP(-29.6/(S47-$AV$3)))))),IF(AND(Q47=Data!$E$14,S47-$AV$3&lt;1),(Data!$M$14*(EXP(-29.6/S47))),IF(AND(Q47=Data!$E$14,S47&lt;=1),((Data!$M$14*(EXP(-29.6/S47)))),IF(Q47=Data!$E$15,Data!$M$15,IF(Q47=Data!$E$16,Data!$M$16,IF(Q47=Data!$E$17,Data!$M$17,IF(Q47=Data!$E$18,Data!$M$18,0))))))))))))</f>
        <v>0</v>
      </c>
      <c r="BJ47" s="148">
        <f>IF(Q47=Data!$E$12,BI47*0.32,IF(Q47=Data!$E$13,0,IF(Q47=Data!$E$14,BI47*0.32,IF(Q47=Data!$E$15,0,IF(Q47=Data!$E$16,0,IF(Q47=Data!$E$17,0,IF(Q47=Data!$E$18,0,0)))))))</f>
        <v>0</v>
      </c>
      <c r="BK47" s="148">
        <f>IF(Q47=Data!$E$12,Data!$P$12*$AV$3,IF(Q47=Data!$E$13,Data!$P$13*$AV$3,IF(Q47=Data!$E$14,Data!$P$14*$AV$3,IF(Q47=Data!$E$15,Data!$P$15*$AV$3,IF(Q47=Data!$E$16,Data!$P$16*$AV$3,IF(Q47=Data!$E$17,Data!$P$17*$AV$3,IF(Q47=Data!$E$18,Data!$P$18*$AV$3,0)))))))</f>
        <v>0</v>
      </c>
      <c r="BL47" s="147">
        <f>IF(O47=Data!$E$2,Data!$O$2,IF(O47=Data!$E$3,Data!$O$3,IF(O47=Data!$E$4,Data!$O$4,IF(O47=Data!$E$5,Data!$O$5,IF(O47=Data!$E$6,Data!$O$6,IF(O47=Data!$E$7,Data!$O$7,IF(O47=Data!$E$8,Data!$O$8,IF(O47=Data!$E$9,Data!$O$9,IF(O47=Data!$E$10,Data!$O$10,IF(O47=Data!$E$11,Data!$O$11,IF(O47=Data!$E$12,Data!$O$12,IF(O47=Data!$E$13,Data!$O$13,IF(O47=Data!$E$14,Data!$O$14,IF(O47=Data!$E$15,Data!$O$15,IF(O47=Data!$E$16,Data!$O$16,IF(O47=Data!$E$18,Data!$O$18,IF(O47=Data!$E$18,Data!$O$18,0)))))))))))))))))</f>
        <v>0</v>
      </c>
      <c r="BM47" s="169"/>
      <c r="BN47" s="169"/>
      <c r="BO47" s="169"/>
      <c r="BP47" s="169"/>
    </row>
    <row r="48" spans="10:68" x14ac:dyDescent="0.3">
      <c r="J48" s="36" t="s">
        <v>59</v>
      </c>
      <c r="K48" s="108"/>
      <c r="L48" s="108"/>
      <c r="M48" s="108" t="s">
        <v>3</v>
      </c>
      <c r="N48" s="108" t="s">
        <v>1</v>
      </c>
      <c r="O48" s="109" t="s">
        <v>124</v>
      </c>
      <c r="P48" s="109" t="s">
        <v>124</v>
      </c>
      <c r="Q48" s="110" t="s">
        <v>124</v>
      </c>
      <c r="R48" s="111"/>
      <c r="S48" s="111"/>
      <c r="T48" s="112"/>
      <c r="U48" s="20"/>
      <c r="V48" s="21">
        <f>IF(AZ48="No",0,IF(O48="NA",0,IF(O48=Data!$E$2,Data!$F$2,IF(O48=Data!$E$3,Data!$F$3,IF(O48=Data!$E$4,Data!$F$4,IF(O48=Data!$E$5,Data!$F$5,IF(O48=Data!$E$6,Data!$F$6,IF(O48=Data!$E$7,Data!$F$7,IF(O48=Data!$E$8,Data!$F$8,IF(O48=Data!$E$9,Data!$F$9,IF(O48=Data!$E$10,Data!$F$10,IF(O48=Data!$E$11,Data!$F$11,IF(O48=Data!E57,Data!$F$12,IF(O48=Data!E58,Data!$F$13,IF(O48=Data!E59,Data!$F$14,IF(O48=Data!E60,Data!$F$15,IF(O48=Data!E61,Data!$F$16,IF(O48=Data!E63,Data!F$18,0))))))))))))))))))*K48*$AV$3</f>
        <v>0</v>
      </c>
      <c r="W48" s="23">
        <f>IF(AZ48="No",0,IF(O48="NA",0,IF(O48=Data!$E$2,Data!$G$2,IF(O48=Data!$E$3,Data!$G$3,IF(O48=Data!$E$4,Data!$G$4,IF(O48=Data!$E$5,Data!$G$5,IF(O48=Data!$E$6,Data!$G$6,IF(O48=Data!$E$7,Data!$G$7,IF(O48=Data!$E$8,Data!$G$8,IF(O48=Data!$E$9,Data!$G$9,IF(O48=Data!$E$10,Data!$G$10,IF(O48=Data!$E$11,Data!$G$11,IF(O48=Data!$E$12,Data!$G$12,IF(O48=Data!$E$13,Data!$G$13,IF(O48=Data!$E$14,Data!$G$14,IF(O48=Data!$E$15,Data!$G$15,IF(O48=Data!$E$16,Data!$G$16,IF(O48=Data!$E$17,Data!$G$17,IF(O48=Data!$E$18,Data!G$18,0))))))))))))))))))*K48*$AV$3)</f>
        <v>0</v>
      </c>
      <c r="X48" s="23">
        <f>IF(AZ48="No",0,IF(O48="NA",0,IF(O48=Data!$E$2,Data!$H$2,IF(O48=Data!$E$3,Data!$H$3,IF(O48=Data!$E$4,Data!$H$4,IF(O48=Data!$E$5,Data!$H$5,IF(O48=Data!$E$6,Data!$H$6,IF(O48=Data!$E$7,Data!$H$7,IF(O48=Data!$E$8,Data!$H$8,IF(O48=Data!$E$9,Data!$H$9,IF(O48=Data!$E$10,Data!$H$10,IF(O48=Data!$E$11,Data!$H$11,IF(O48=Data!$E$12,Data!$H$12,IF(O48=Data!$E$13,Data!$H$13,IF(O48=Data!$E$14,Data!$H$14,IF(O48=Data!$E$15,Data!$H$15,IF(O48=Data!$E$16,Data!$H$16,IF(O48=Data!$E$17,Data!$H$17,IF(O48=Data!$E$18,Data!H$18,0)))))))))))))))))))*K48*$AV$3</f>
        <v>0</v>
      </c>
      <c r="Y48" s="23">
        <f>IF(R48&lt;=1,0,IF(Q48=Data!$E$12,Data!$F$12,IF(Q48=Data!$E$13,Data!$F$13,IF(Q48=Data!$E$14,Data!$F$14,IF(Q48=Data!$E$15,Data!$F$15,IF(Q48=Data!$E$16,Data!$F$16,IF(Q48=Data!$E$17,Data!$F$17,IF(Q48=Data!$E$18,Data!$F$18,0))))))))*K48*IF(R48&lt;AV48,R48,$AV$3)</f>
        <v>0</v>
      </c>
      <c r="Z48" s="23">
        <f>IF(R48&lt;=1,0,IF(Q48=Data!$E$12,Data!$G$12,IF(Q48=Data!$E$13,Data!$G$13,IF(Q48=Data!$E$14,Data!$G$14,IF(Q48=Data!$E$15,Data!$G$15,IF(Q48=Data!$E$16,Data!$G$16,IF(Q48=Data!$E$17,Data!$G$17,IF(Q48=Data!$E$18,Data!$G$18,0))))))))*K48*IF(R48&lt;AV48,R48,$AV$3)</f>
        <v>0</v>
      </c>
      <c r="AA48" s="23">
        <f>IF(R48&lt;=1,0,IF(Q48=Data!$E$12,Data!$H$12,IF(Q48=Data!$E$13,Data!$H$13,IF(Q48=Data!$E$14,Data!$H$14,IF(Q48=Data!$E$15,Data!$H$15,IF(Q48=Data!$E$16,Data!$H$16,IF(Q48=Data!$E$17,Data!$H$17,IF(Q48=Data!$E$18,Data!$H$18,0))))))))*K48*IF(R48&lt;AV48,R48,$AV$3)</f>
        <v>0</v>
      </c>
      <c r="AB48" s="22">
        <f t="shared" si="6"/>
        <v>0</v>
      </c>
      <c r="AC48" s="50">
        <f t="shared" si="7"/>
        <v>0</v>
      </c>
      <c r="AD48" s="46"/>
      <c r="AE48" s="21">
        <f t="shared" si="8"/>
        <v>0</v>
      </c>
      <c r="AF48" s="22">
        <f t="shared" si="9"/>
        <v>0</v>
      </c>
      <c r="AG48" s="50">
        <f t="shared" si="10"/>
        <v>0</v>
      </c>
      <c r="AH48" s="46"/>
      <c r="AI48" s="21">
        <f>IF(AZ48="No",0,IF(O48="NA",0,IF(Q48=O48,0,IF(O48=Data!$E$2,Data!$J$2,IF(O48=Data!$E$3,Data!$J$3,IF(O48=Data!$E$4,Data!$J$4,IF(O48=Data!$E$5,Data!$J$5,IF(O48=Data!$E$6,Data!$J$6,IF(O48=Data!$E$7,Data!$J$7,IF(O48=Data!$E$8,Data!$J$8,IF(O48=Data!$E$9,Data!$J$9,IF(O48=Data!$E$10,Data!$I$10,IF(O48=Data!$E$11,Data!$J$11,IF(O48=Data!$E$12,Data!$J$12,IF(O48=Data!$E$13,Data!$J$13,IF(O48=Data!$E$14,Data!$J$14,IF(O48=Data!$E$15,Data!$J$15,IF(O48=Data!$E$16,Data!$J$16,IF(O48=Data!$E$17,Data!$J$17,IF(O48=Data!$E$18,Data!J$18,0))))))))))))))))))))*$AV$3</f>
        <v>0</v>
      </c>
      <c r="AJ48" s="23">
        <f>IF(AZ48="No",0,IF(O48="NA",0,IF(O48=Data!$E$2,Data!$K$2,IF(O48=Data!$E$3,Data!$K$3,IF(O48=Data!$E$4,Data!$K$4,IF(O48=Data!$E$5,Data!$K$5,IF(O48=Data!$E$6,Data!$K$6,IF(O48=Data!$E$7,Data!$K$7,IF(O48=Data!$E$8,Data!$K$8,IF(O48=Data!$E$9,Data!$K$9,IF(O48=Data!$E$10,Data!$K$10,IF(O48=Data!$E$11,Data!$K$11,IF(O48=Data!$E$12,Data!$K$12,IF(O48=Data!$E$13,Data!$K$13,IF(O48=Data!$E$14,Data!$K$14,IF(O48=Data!$E$15,Data!$K$15,IF(O48=Data!$E$16,Data!$K$16,IF(O48=Data!$E$17,Data!$K$17,IF(O48=Data!$E$18,Data!K$18,0)))))))))))))))))))*$AV$3</f>
        <v>0</v>
      </c>
      <c r="AK48" s="23">
        <f t="shared" si="11"/>
        <v>0</v>
      </c>
      <c r="AL48" s="22">
        <f t="shared" si="12"/>
        <v>0</v>
      </c>
      <c r="AM48" s="22">
        <f t="shared" si="13"/>
        <v>0</v>
      </c>
      <c r="AN48" s="23"/>
      <c r="AO48" s="120"/>
      <c r="AP48" s="25"/>
      <c r="AQ48" s="25"/>
      <c r="AR48" s="9"/>
      <c r="AS48" s="9"/>
      <c r="AT48" s="5"/>
      <c r="AX48" s="168"/>
      <c r="AY48" s="143" t="str">
        <f t="shared" si="14"/>
        <v>No</v>
      </c>
      <c r="AZ48" s="144" t="str">
        <f t="shared" si="15"/>
        <v>No</v>
      </c>
      <c r="BA48" s="150"/>
      <c r="BB48" s="146">
        <f>IF(Q48="NA",0,IF(N48="No",0,IF(O48=Data!$E$2,Data!$L$2,IF(O48=Data!$E$3,Data!$L$3,IF(O48=Data!$E$4,Data!$L$4,IF(O48=Data!$E$5,Data!$L$5,IF(O48=Data!$E$6,Data!$L$6,IF(O48=Data!$E$7,Data!$L$7,IF(O48=Data!$E$8,Data!$L$8,IF(O48=Data!$E$9,Data!$L$9,IF(O48=Data!$E$10,Data!$L$10,IF(O48=Data!$E$11,Data!$L$11,IF(O48=Data!$E$12,Data!$L$12,IF(O48=Data!$E$13,Data!$L$13,IF(O48=Data!$E$14,Data!$L$14,IF(O48=Data!$E$15,Data!$L$15,IF(O48=Data!$E$16,Data!$L$16,IF(O48=Data!$E$17,Data!$L$17,IF(O48=Data!$E$18,Data!L$18,0)))))))))))))))))))</f>
        <v>0</v>
      </c>
      <c r="BC48" s="147">
        <f>IF(Q48="NA",0,IF(AY48="No",0,IF(N48="Yes",0,IF(P48=Data!$E$2,Data!$L$2,IF(P48=Data!$E$3,Data!$L$3,IF(P48=Data!$E$4,Data!$L$4,IF(P48=Data!$E$5,Data!$L$5,IF(P48=Data!$E$6,Data!$L$6,IF(P48=Data!$E$7,Data!$L$7,IF(P48=Data!$E$8,Data!$L$8,IF(P48=Data!$E$9,Data!$L$9,IF(P48=Data!$E$10,Data!$L$10,IF(P48=Data!$E$11,Data!$L$11,IF(P48=Data!$E$12,Data!$L$12*(EXP(-29.6/R48)),IF(P48=Data!$E$13,Data!$L$13,IF(P48=Data!$E$14,Data!$L$14*(EXP(-29.6/R48)),IF(P48=Data!$E$15,Data!$L$15,IF(P48=Data!$E$16,Data!$L$16,IF(P48=Data!$E$17,Data!$L$17,IF(P48=Data!$E$18,Data!L$18,0))))))))))))))))))))</f>
        <v>0</v>
      </c>
      <c r="BD48" s="148"/>
      <c r="BE48" s="146"/>
      <c r="BF48" s="148">
        <f t="shared" si="16"/>
        <v>0</v>
      </c>
      <c r="BG48" s="148">
        <f t="shared" si="17"/>
        <v>1</v>
      </c>
      <c r="BH48" s="148">
        <f t="shared" si="18"/>
        <v>1</v>
      </c>
      <c r="BI48" s="148">
        <f>IF(S48=0,0,IF(AND(Q48=Data!$E$12,S48-$AV$3&gt;0),(((Data!$M$12*(EXP(-29.6/S48)))-(Data!$M$12*(EXP(-29.6/(S48-$AV$3)))))),IF(AND(Q48=Data!$E$12,S48-$AV$3&lt;0.5),(Data!$M$12*(EXP(-29.6/S48))),IF(AND(Q48=Data!$E$12,S48&lt;=1),((Data!$M$12*(EXP(-29.6/S48)))),IF(Q48=Data!$E$13,(Data!$M$13),IF(AND(Q48=Data!$E$14,S48-$AV$3&gt;0),(((Data!$M$14*(EXP(-29.6/S48)))-(Data!$M$14*(EXP(-29.6/(S48-$AV$3)))))),IF(AND(Q48=Data!$E$14,S48-$AV$3&lt;1),(Data!$M$14*(EXP(-29.6/S48))),IF(AND(Q48=Data!$E$14,S48&lt;=1),((Data!$M$14*(EXP(-29.6/S48)))),IF(Q48=Data!$E$15,Data!$M$15,IF(Q48=Data!$E$16,Data!$M$16,IF(Q48=Data!$E$17,Data!$M$17,IF(Q48=Data!$E$18,Data!$M$18,0))))))))))))</f>
        <v>0</v>
      </c>
      <c r="BJ48" s="148">
        <f>IF(Q48=Data!$E$12,BI48*0.32,IF(Q48=Data!$E$13,0,IF(Q48=Data!$E$14,BI48*0.32,IF(Q48=Data!$E$15,0,IF(Q48=Data!$E$16,0,IF(Q48=Data!$E$17,0,IF(Q48=Data!$E$18,0,0)))))))</f>
        <v>0</v>
      </c>
      <c r="BK48" s="148">
        <f>IF(Q48=Data!$E$12,Data!$P$12*$AV$3,IF(Q48=Data!$E$13,Data!$P$13*$AV$3,IF(Q48=Data!$E$14,Data!$P$14*$AV$3,IF(Q48=Data!$E$15,Data!$P$15*$AV$3,IF(Q48=Data!$E$16,Data!$P$16*$AV$3,IF(Q48=Data!$E$17,Data!$P$17*$AV$3,IF(Q48=Data!$E$18,Data!$P$18*$AV$3,0)))))))</f>
        <v>0</v>
      </c>
      <c r="BL48" s="147">
        <f>IF(O48=Data!$E$2,Data!$O$2,IF(O48=Data!$E$3,Data!$O$3,IF(O48=Data!$E$4,Data!$O$4,IF(O48=Data!$E$5,Data!$O$5,IF(O48=Data!$E$6,Data!$O$6,IF(O48=Data!$E$7,Data!$O$7,IF(O48=Data!$E$8,Data!$O$8,IF(O48=Data!$E$9,Data!$O$9,IF(O48=Data!$E$10,Data!$O$10,IF(O48=Data!$E$11,Data!$O$11,IF(O48=Data!$E$12,Data!$O$12,IF(O48=Data!$E$13,Data!$O$13,IF(O48=Data!$E$14,Data!$O$14,IF(O48=Data!$E$15,Data!$O$15,IF(O48=Data!$E$16,Data!$O$16,IF(O48=Data!$E$18,Data!$O$18,IF(O48=Data!$E$18,Data!$O$18,0)))))))))))))))))</f>
        <v>0</v>
      </c>
      <c r="BM48" s="169"/>
      <c r="BN48" s="169"/>
      <c r="BO48" s="169"/>
      <c r="BP48" s="169"/>
    </row>
    <row r="49" spans="10:68" x14ac:dyDescent="0.3">
      <c r="J49" s="36" t="s">
        <v>60</v>
      </c>
      <c r="K49" s="108"/>
      <c r="L49" s="108"/>
      <c r="M49" s="108" t="s">
        <v>3</v>
      </c>
      <c r="N49" s="108" t="s">
        <v>1</v>
      </c>
      <c r="O49" s="109" t="s">
        <v>124</v>
      </c>
      <c r="P49" s="109" t="s">
        <v>124</v>
      </c>
      <c r="Q49" s="110" t="s">
        <v>124</v>
      </c>
      <c r="R49" s="111"/>
      <c r="S49" s="111"/>
      <c r="T49" s="112"/>
      <c r="U49" s="20"/>
      <c r="V49" s="21">
        <f>IF(AZ49="No",0,IF(O49="NA",0,IF(O49=Data!$E$2,Data!$F$2,IF(O49=Data!$E$3,Data!$F$3,IF(O49=Data!$E$4,Data!$F$4,IF(O49=Data!$E$5,Data!$F$5,IF(O49=Data!$E$6,Data!$F$6,IF(O49=Data!$E$7,Data!$F$7,IF(O49=Data!$E$8,Data!$F$8,IF(O49=Data!$E$9,Data!$F$9,IF(O49=Data!$E$10,Data!$F$10,IF(O49=Data!$E$11,Data!$F$11,IF(O49=Data!E58,Data!$F$12,IF(O49=Data!E59,Data!$F$13,IF(O49=Data!E60,Data!$F$14,IF(O49=Data!E61,Data!$F$15,IF(O49=Data!E62,Data!$F$16,IF(O49=Data!E64,Data!F$18,0))))))))))))))))))*K49*$AV$3</f>
        <v>0</v>
      </c>
      <c r="W49" s="23">
        <f>IF(AZ49="No",0,IF(O49="NA",0,IF(O49=Data!$E$2,Data!$G$2,IF(O49=Data!$E$3,Data!$G$3,IF(O49=Data!$E$4,Data!$G$4,IF(O49=Data!$E$5,Data!$G$5,IF(O49=Data!$E$6,Data!$G$6,IF(O49=Data!$E$7,Data!$G$7,IF(O49=Data!$E$8,Data!$G$8,IF(O49=Data!$E$9,Data!$G$9,IF(O49=Data!$E$10,Data!$G$10,IF(O49=Data!$E$11,Data!$G$11,IF(O49=Data!$E$12,Data!$G$12,IF(O49=Data!$E$13,Data!$G$13,IF(O49=Data!$E$14,Data!$G$14,IF(O49=Data!$E$15,Data!$G$15,IF(O49=Data!$E$16,Data!$G$16,IF(O49=Data!$E$17,Data!$G$17,IF(O49=Data!$E$18,Data!G$18,0))))))))))))))))))*K49*$AV$3)</f>
        <v>0</v>
      </c>
      <c r="X49" s="23">
        <f>IF(AZ49="No",0,IF(O49="NA",0,IF(O49=Data!$E$2,Data!$H$2,IF(O49=Data!$E$3,Data!$H$3,IF(O49=Data!$E$4,Data!$H$4,IF(O49=Data!$E$5,Data!$H$5,IF(O49=Data!$E$6,Data!$H$6,IF(O49=Data!$E$7,Data!$H$7,IF(O49=Data!$E$8,Data!$H$8,IF(O49=Data!$E$9,Data!$H$9,IF(O49=Data!$E$10,Data!$H$10,IF(O49=Data!$E$11,Data!$H$11,IF(O49=Data!$E$12,Data!$H$12,IF(O49=Data!$E$13,Data!$H$13,IF(O49=Data!$E$14,Data!$H$14,IF(O49=Data!$E$15,Data!$H$15,IF(O49=Data!$E$16,Data!$H$16,IF(O49=Data!$E$17,Data!$H$17,IF(O49=Data!$E$18,Data!H$18,0)))))))))))))))))))*K49*$AV$3</f>
        <v>0</v>
      </c>
      <c r="Y49" s="23">
        <f>IF(R49&lt;=1,0,IF(Q49=Data!$E$12,Data!$F$12,IF(Q49=Data!$E$13,Data!$F$13,IF(Q49=Data!$E$14,Data!$F$14,IF(Q49=Data!$E$15,Data!$F$15,IF(Q49=Data!$E$16,Data!$F$16,IF(Q49=Data!$E$17,Data!$F$17,IF(Q49=Data!$E$18,Data!$F$18,0))))))))*K49*IF(R49&lt;AV49,R49,$AV$3)</f>
        <v>0</v>
      </c>
      <c r="Z49" s="23">
        <f>IF(R49&lt;=1,0,IF(Q49=Data!$E$12,Data!$G$12,IF(Q49=Data!$E$13,Data!$G$13,IF(Q49=Data!$E$14,Data!$G$14,IF(Q49=Data!$E$15,Data!$G$15,IF(Q49=Data!$E$16,Data!$G$16,IF(Q49=Data!$E$17,Data!$G$17,IF(Q49=Data!$E$18,Data!$G$18,0))))))))*K49*IF(R49&lt;AV49,R49,$AV$3)</f>
        <v>0</v>
      </c>
      <c r="AA49" s="23">
        <f>IF(R49&lt;=1,0,IF(Q49=Data!$E$12,Data!$H$12,IF(Q49=Data!$E$13,Data!$H$13,IF(Q49=Data!$E$14,Data!$H$14,IF(Q49=Data!$E$15,Data!$H$15,IF(Q49=Data!$E$16,Data!$H$16,IF(Q49=Data!$E$17,Data!$H$17,IF(Q49=Data!$E$18,Data!$H$18,0))))))))*K49*IF(R49&lt;AV49,R49,$AV$3)</f>
        <v>0</v>
      </c>
      <c r="AB49" s="22">
        <f t="shared" si="6"/>
        <v>0</v>
      </c>
      <c r="AC49" s="50">
        <f t="shared" si="7"/>
        <v>0</v>
      </c>
      <c r="AD49" s="46"/>
      <c r="AE49" s="21">
        <f t="shared" si="8"/>
        <v>0</v>
      </c>
      <c r="AF49" s="22">
        <f t="shared" si="9"/>
        <v>0</v>
      </c>
      <c r="AG49" s="50">
        <f t="shared" si="10"/>
        <v>0</v>
      </c>
      <c r="AH49" s="46"/>
      <c r="AI49" s="21">
        <f>IF(AZ49="No",0,IF(O49="NA",0,IF(Q49=O49,0,IF(O49=Data!$E$2,Data!$J$2,IF(O49=Data!$E$3,Data!$J$3,IF(O49=Data!$E$4,Data!$J$4,IF(O49=Data!$E$5,Data!$J$5,IF(O49=Data!$E$6,Data!$J$6,IF(O49=Data!$E$7,Data!$J$7,IF(O49=Data!$E$8,Data!$J$8,IF(O49=Data!$E$9,Data!$J$9,IF(O49=Data!$E$10,Data!$I$10,IF(O49=Data!$E$11,Data!$J$11,IF(O49=Data!$E$12,Data!$J$12,IF(O49=Data!$E$13,Data!$J$13,IF(O49=Data!$E$14,Data!$J$14,IF(O49=Data!$E$15,Data!$J$15,IF(O49=Data!$E$16,Data!$J$16,IF(O49=Data!$E$17,Data!$J$17,IF(O49=Data!$E$18,Data!J$18,0))))))))))))))))))))*$AV$3</f>
        <v>0</v>
      </c>
      <c r="AJ49" s="23">
        <f>IF(AZ49="No",0,IF(O49="NA",0,IF(O49=Data!$E$2,Data!$K$2,IF(O49=Data!$E$3,Data!$K$3,IF(O49=Data!$E$4,Data!$K$4,IF(O49=Data!$E$5,Data!$K$5,IF(O49=Data!$E$6,Data!$K$6,IF(O49=Data!$E$7,Data!$K$7,IF(O49=Data!$E$8,Data!$K$8,IF(O49=Data!$E$9,Data!$K$9,IF(O49=Data!$E$10,Data!$K$10,IF(O49=Data!$E$11,Data!$K$11,IF(O49=Data!$E$12,Data!$K$12,IF(O49=Data!$E$13,Data!$K$13,IF(O49=Data!$E$14,Data!$K$14,IF(O49=Data!$E$15,Data!$K$15,IF(O49=Data!$E$16,Data!$K$16,IF(O49=Data!$E$17,Data!$K$17,IF(O49=Data!$E$18,Data!K$18,0)))))))))))))))))))*$AV$3</f>
        <v>0</v>
      </c>
      <c r="AK49" s="23">
        <f t="shared" si="11"/>
        <v>0</v>
      </c>
      <c r="AL49" s="22">
        <f t="shared" si="12"/>
        <v>0</v>
      </c>
      <c r="AM49" s="22">
        <f t="shared" si="13"/>
        <v>0</v>
      </c>
      <c r="AN49" s="23"/>
      <c r="AO49" s="120"/>
      <c r="AP49" s="25"/>
      <c r="AQ49" s="25"/>
      <c r="AR49" s="9"/>
      <c r="AS49" s="9"/>
      <c r="AT49" s="5"/>
      <c r="AX49" s="168"/>
      <c r="AY49" s="143" t="str">
        <f t="shared" si="14"/>
        <v>No</v>
      </c>
      <c r="AZ49" s="144" t="str">
        <f t="shared" si="15"/>
        <v>No</v>
      </c>
      <c r="BA49" s="150"/>
      <c r="BB49" s="146">
        <f>IF(Q49="NA",0,IF(N49="No",0,IF(O49=Data!$E$2,Data!$L$2,IF(O49=Data!$E$3,Data!$L$3,IF(O49=Data!$E$4,Data!$L$4,IF(O49=Data!$E$5,Data!$L$5,IF(O49=Data!$E$6,Data!$L$6,IF(O49=Data!$E$7,Data!$L$7,IF(O49=Data!$E$8,Data!$L$8,IF(O49=Data!$E$9,Data!$L$9,IF(O49=Data!$E$10,Data!$L$10,IF(O49=Data!$E$11,Data!$L$11,IF(O49=Data!$E$12,Data!$L$12,IF(O49=Data!$E$13,Data!$L$13,IF(O49=Data!$E$14,Data!$L$14,IF(O49=Data!$E$15,Data!$L$15,IF(O49=Data!$E$16,Data!$L$16,IF(O49=Data!$E$17,Data!$L$17,IF(O49=Data!$E$18,Data!L$18,0)))))))))))))))))))</f>
        <v>0</v>
      </c>
      <c r="BC49" s="147">
        <f>IF(Q49="NA",0,IF(AY49="No",0,IF(N49="Yes",0,IF(P49=Data!$E$2,Data!$L$2,IF(P49=Data!$E$3,Data!$L$3,IF(P49=Data!$E$4,Data!$L$4,IF(P49=Data!$E$5,Data!$L$5,IF(P49=Data!$E$6,Data!$L$6,IF(P49=Data!$E$7,Data!$L$7,IF(P49=Data!$E$8,Data!$L$8,IF(P49=Data!$E$9,Data!$L$9,IF(P49=Data!$E$10,Data!$L$10,IF(P49=Data!$E$11,Data!$L$11,IF(P49=Data!$E$12,Data!$L$12*(EXP(-29.6/R49)),IF(P49=Data!$E$13,Data!$L$13,IF(P49=Data!$E$14,Data!$L$14*(EXP(-29.6/R49)),IF(P49=Data!$E$15,Data!$L$15,IF(P49=Data!$E$16,Data!$L$16,IF(P49=Data!$E$17,Data!$L$17,IF(P49=Data!$E$18,Data!L$18,0))))))))))))))))))))</f>
        <v>0</v>
      </c>
      <c r="BD49" s="148"/>
      <c r="BE49" s="146"/>
      <c r="BF49" s="148">
        <f t="shared" si="16"/>
        <v>0</v>
      </c>
      <c r="BG49" s="148">
        <f t="shared" si="17"/>
        <v>1</v>
      </c>
      <c r="BH49" s="148">
        <f t="shared" si="18"/>
        <v>1</v>
      </c>
      <c r="BI49" s="148">
        <f>IF(S49=0,0,IF(AND(Q49=Data!$E$12,S49-$AV$3&gt;0),(((Data!$M$12*(EXP(-29.6/S49)))-(Data!$M$12*(EXP(-29.6/(S49-$AV$3)))))),IF(AND(Q49=Data!$E$12,S49-$AV$3&lt;0.5),(Data!$M$12*(EXP(-29.6/S49))),IF(AND(Q49=Data!$E$12,S49&lt;=1),((Data!$M$12*(EXP(-29.6/S49)))),IF(Q49=Data!$E$13,(Data!$M$13),IF(AND(Q49=Data!$E$14,S49-$AV$3&gt;0),(((Data!$M$14*(EXP(-29.6/S49)))-(Data!$M$14*(EXP(-29.6/(S49-$AV$3)))))),IF(AND(Q49=Data!$E$14,S49-$AV$3&lt;1),(Data!$M$14*(EXP(-29.6/S49))),IF(AND(Q49=Data!$E$14,S49&lt;=1),((Data!$M$14*(EXP(-29.6/S49)))),IF(Q49=Data!$E$15,Data!$M$15,IF(Q49=Data!$E$16,Data!$M$16,IF(Q49=Data!$E$17,Data!$M$17,IF(Q49=Data!$E$18,Data!$M$18,0))))))))))))</f>
        <v>0</v>
      </c>
      <c r="BJ49" s="148">
        <f>IF(Q49=Data!$E$12,BI49*0.32,IF(Q49=Data!$E$13,0,IF(Q49=Data!$E$14,BI49*0.32,IF(Q49=Data!$E$15,0,IF(Q49=Data!$E$16,0,IF(Q49=Data!$E$17,0,IF(Q49=Data!$E$18,0,0)))))))</f>
        <v>0</v>
      </c>
      <c r="BK49" s="148">
        <f>IF(Q49=Data!$E$12,Data!$P$12*$AV$3,IF(Q49=Data!$E$13,Data!$P$13*$AV$3,IF(Q49=Data!$E$14,Data!$P$14*$AV$3,IF(Q49=Data!$E$15,Data!$P$15*$AV$3,IF(Q49=Data!$E$16,Data!$P$16*$AV$3,IF(Q49=Data!$E$17,Data!$P$17*$AV$3,IF(Q49=Data!$E$18,Data!$P$18*$AV$3,0)))))))</f>
        <v>0</v>
      </c>
      <c r="BL49" s="147">
        <f>IF(O49=Data!$E$2,Data!$O$2,IF(O49=Data!$E$3,Data!$O$3,IF(O49=Data!$E$4,Data!$O$4,IF(O49=Data!$E$5,Data!$O$5,IF(O49=Data!$E$6,Data!$O$6,IF(O49=Data!$E$7,Data!$O$7,IF(O49=Data!$E$8,Data!$O$8,IF(O49=Data!$E$9,Data!$O$9,IF(O49=Data!$E$10,Data!$O$10,IF(O49=Data!$E$11,Data!$O$11,IF(O49=Data!$E$12,Data!$O$12,IF(O49=Data!$E$13,Data!$O$13,IF(O49=Data!$E$14,Data!$O$14,IF(O49=Data!$E$15,Data!$O$15,IF(O49=Data!$E$16,Data!$O$16,IF(O49=Data!$E$18,Data!$O$18,IF(O49=Data!$E$18,Data!$O$18,0)))))))))))))))))</f>
        <v>0</v>
      </c>
      <c r="BM49" s="169"/>
      <c r="BN49" s="169"/>
      <c r="BO49" s="169"/>
      <c r="BP49" s="169"/>
    </row>
    <row r="50" spans="10:68" x14ac:dyDescent="0.3">
      <c r="J50" s="36" t="s">
        <v>61</v>
      </c>
      <c r="K50" s="108"/>
      <c r="L50" s="108"/>
      <c r="M50" s="108" t="s">
        <v>3</v>
      </c>
      <c r="N50" s="108" t="s">
        <v>1</v>
      </c>
      <c r="O50" s="109" t="s">
        <v>124</v>
      </c>
      <c r="P50" s="109" t="s">
        <v>124</v>
      </c>
      <c r="Q50" s="110" t="s">
        <v>124</v>
      </c>
      <c r="R50" s="111"/>
      <c r="S50" s="111"/>
      <c r="T50" s="112"/>
      <c r="U50" s="20"/>
      <c r="V50" s="21">
        <f>IF(AZ50="No",0,IF(O50="NA",0,IF(O50=Data!$E$2,Data!$F$2,IF(O50=Data!$E$3,Data!$F$3,IF(O50=Data!$E$4,Data!$F$4,IF(O50=Data!$E$5,Data!$F$5,IF(O50=Data!$E$6,Data!$F$6,IF(O50=Data!$E$7,Data!$F$7,IF(O50=Data!$E$8,Data!$F$8,IF(O50=Data!$E$9,Data!$F$9,IF(O50=Data!$E$10,Data!$F$10,IF(O50=Data!$E$11,Data!$F$11,IF(O50=Data!E59,Data!$F$12,IF(O50=Data!E60,Data!$F$13,IF(O50=Data!E61,Data!$F$14,IF(O50=Data!E62,Data!$F$15,IF(O50=Data!E63,Data!$F$16,IF(O50=Data!E65,Data!F$18,0))))))))))))))))))*K50*$AV$3</f>
        <v>0</v>
      </c>
      <c r="W50" s="23">
        <f>IF(AZ50="No",0,IF(O50="NA",0,IF(O50=Data!$E$2,Data!$G$2,IF(O50=Data!$E$3,Data!$G$3,IF(O50=Data!$E$4,Data!$G$4,IF(O50=Data!$E$5,Data!$G$5,IF(O50=Data!$E$6,Data!$G$6,IF(O50=Data!$E$7,Data!$G$7,IF(O50=Data!$E$8,Data!$G$8,IF(O50=Data!$E$9,Data!$G$9,IF(O50=Data!$E$10,Data!$G$10,IF(O50=Data!$E$11,Data!$G$11,IF(O50=Data!$E$12,Data!$G$12,IF(O50=Data!$E$13,Data!$G$13,IF(O50=Data!$E$14,Data!$G$14,IF(O50=Data!$E$15,Data!$G$15,IF(O50=Data!$E$16,Data!$G$16,IF(O50=Data!$E$17,Data!$G$17,IF(O50=Data!$E$18,Data!G$18,0))))))))))))))))))*K50*$AV$3)</f>
        <v>0</v>
      </c>
      <c r="X50" s="23">
        <f>IF(AZ50="No",0,IF(O50="NA",0,IF(O50=Data!$E$2,Data!$H$2,IF(O50=Data!$E$3,Data!$H$3,IF(O50=Data!$E$4,Data!$H$4,IF(O50=Data!$E$5,Data!$H$5,IF(O50=Data!$E$6,Data!$H$6,IF(O50=Data!$E$7,Data!$H$7,IF(O50=Data!$E$8,Data!$H$8,IF(O50=Data!$E$9,Data!$H$9,IF(O50=Data!$E$10,Data!$H$10,IF(O50=Data!$E$11,Data!$H$11,IF(O50=Data!$E$12,Data!$H$12,IF(O50=Data!$E$13,Data!$H$13,IF(O50=Data!$E$14,Data!$H$14,IF(O50=Data!$E$15,Data!$H$15,IF(O50=Data!$E$16,Data!$H$16,IF(O50=Data!$E$17,Data!$H$17,IF(O50=Data!$E$18,Data!H$18,0)))))))))))))))))))*K50*$AV$3</f>
        <v>0</v>
      </c>
      <c r="Y50" s="23">
        <f>IF(R50&lt;=1,0,IF(Q50=Data!$E$12,Data!$F$12,IF(Q50=Data!$E$13,Data!$F$13,IF(Q50=Data!$E$14,Data!$F$14,IF(Q50=Data!$E$15,Data!$F$15,IF(Q50=Data!$E$16,Data!$F$16,IF(Q50=Data!$E$17,Data!$F$17,IF(Q50=Data!$E$18,Data!$F$18,0))))))))*K50*IF(R50&lt;AV50,R50,$AV$3)</f>
        <v>0</v>
      </c>
      <c r="Z50" s="23">
        <f>IF(R50&lt;=1,0,IF(Q50=Data!$E$12,Data!$G$12,IF(Q50=Data!$E$13,Data!$G$13,IF(Q50=Data!$E$14,Data!$G$14,IF(Q50=Data!$E$15,Data!$G$15,IF(Q50=Data!$E$16,Data!$G$16,IF(Q50=Data!$E$17,Data!$G$17,IF(Q50=Data!$E$18,Data!$G$18,0))))))))*K50*IF(R50&lt;AV50,R50,$AV$3)</f>
        <v>0</v>
      </c>
      <c r="AA50" s="23">
        <f>IF(R50&lt;=1,0,IF(Q50=Data!$E$12,Data!$H$12,IF(Q50=Data!$E$13,Data!$H$13,IF(Q50=Data!$E$14,Data!$H$14,IF(Q50=Data!$E$15,Data!$H$15,IF(Q50=Data!$E$16,Data!$H$16,IF(Q50=Data!$E$17,Data!$H$17,IF(Q50=Data!$E$18,Data!$H$18,0))))))))*K50*IF(R50&lt;AV50,R50,$AV$3)</f>
        <v>0</v>
      </c>
      <c r="AB50" s="22">
        <f t="shared" si="6"/>
        <v>0</v>
      </c>
      <c r="AC50" s="50">
        <f t="shared" si="7"/>
        <v>0</v>
      </c>
      <c r="AD50" s="46"/>
      <c r="AE50" s="21">
        <f t="shared" si="8"/>
        <v>0</v>
      </c>
      <c r="AF50" s="22">
        <f t="shared" si="9"/>
        <v>0</v>
      </c>
      <c r="AG50" s="50">
        <f t="shared" si="10"/>
        <v>0</v>
      </c>
      <c r="AH50" s="46"/>
      <c r="AI50" s="21">
        <f>IF(AZ50="No",0,IF(O50="NA",0,IF(Q50=O50,0,IF(O50=Data!$E$2,Data!$J$2,IF(O50=Data!$E$3,Data!$J$3,IF(O50=Data!$E$4,Data!$J$4,IF(O50=Data!$E$5,Data!$J$5,IF(O50=Data!$E$6,Data!$J$6,IF(O50=Data!$E$7,Data!$J$7,IF(O50=Data!$E$8,Data!$J$8,IF(O50=Data!$E$9,Data!$J$9,IF(O50=Data!$E$10,Data!$I$10,IF(O50=Data!$E$11,Data!$J$11,IF(O50=Data!$E$12,Data!$J$12,IF(O50=Data!$E$13,Data!$J$13,IF(O50=Data!$E$14,Data!$J$14,IF(O50=Data!$E$15,Data!$J$15,IF(O50=Data!$E$16,Data!$J$16,IF(O50=Data!$E$17,Data!$J$17,IF(O50=Data!$E$18,Data!J$18,0))))))))))))))))))))*$AV$3</f>
        <v>0</v>
      </c>
      <c r="AJ50" s="23">
        <f>IF(AZ50="No",0,IF(O50="NA",0,IF(O50=Data!$E$2,Data!$K$2,IF(O50=Data!$E$3,Data!$K$3,IF(O50=Data!$E$4,Data!$K$4,IF(O50=Data!$E$5,Data!$K$5,IF(O50=Data!$E$6,Data!$K$6,IF(O50=Data!$E$7,Data!$K$7,IF(O50=Data!$E$8,Data!$K$8,IF(O50=Data!$E$9,Data!$K$9,IF(O50=Data!$E$10,Data!$K$10,IF(O50=Data!$E$11,Data!$K$11,IF(O50=Data!$E$12,Data!$K$12,IF(O50=Data!$E$13,Data!$K$13,IF(O50=Data!$E$14,Data!$K$14,IF(O50=Data!$E$15,Data!$K$15,IF(O50=Data!$E$16,Data!$K$16,IF(O50=Data!$E$17,Data!$K$17,IF(O50=Data!$E$18,Data!K$18,0)))))))))))))))))))*$AV$3</f>
        <v>0</v>
      </c>
      <c r="AK50" s="23">
        <f t="shared" si="11"/>
        <v>0</v>
      </c>
      <c r="AL50" s="22">
        <f t="shared" si="12"/>
        <v>0</v>
      </c>
      <c r="AM50" s="22">
        <f t="shared" si="13"/>
        <v>0</v>
      </c>
      <c r="AN50" s="23"/>
      <c r="AO50" s="120"/>
      <c r="AP50" s="25"/>
      <c r="AQ50" s="25"/>
      <c r="AR50" s="9"/>
      <c r="AS50" s="9"/>
      <c r="AT50" s="5"/>
      <c r="AX50" s="168"/>
      <c r="AY50" s="143" t="str">
        <f t="shared" si="14"/>
        <v>No</v>
      </c>
      <c r="AZ50" s="144" t="str">
        <f t="shared" si="15"/>
        <v>No</v>
      </c>
      <c r="BA50" s="150"/>
      <c r="BB50" s="146">
        <f>IF(Q50="NA",0,IF(N50="No",0,IF(O50=Data!$E$2,Data!$L$2,IF(O50=Data!$E$3,Data!$L$3,IF(O50=Data!$E$4,Data!$L$4,IF(O50=Data!$E$5,Data!$L$5,IF(O50=Data!$E$6,Data!$L$6,IF(O50=Data!$E$7,Data!$L$7,IF(O50=Data!$E$8,Data!$L$8,IF(O50=Data!$E$9,Data!$L$9,IF(O50=Data!$E$10,Data!$L$10,IF(O50=Data!$E$11,Data!$L$11,IF(O50=Data!$E$12,Data!$L$12,IF(O50=Data!$E$13,Data!$L$13,IF(O50=Data!$E$14,Data!$L$14,IF(O50=Data!$E$15,Data!$L$15,IF(O50=Data!$E$16,Data!$L$16,IF(O50=Data!$E$17,Data!$L$17,IF(O50=Data!$E$18,Data!L$18,0)))))))))))))))))))</f>
        <v>0</v>
      </c>
      <c r="BC50" s="147">
        <f>IF(Q50="NA",0,IF(AY50="No",0,IF(N50="Yes",0,IF(P50=Data!$E$2,Data!$L$2,IF(P50=Data!$E$3,Data!$L$3,IF(P50=Data!$E$4,Data!$L$4,IF(P50=Data!$E$5,Data!$L$5,IF(P50=Data!$E$6,Data!$L$6,IF(P50=Data!$E$7,Data!$L$7,IF(P50=Data!$E$8,Data!$L$8,IF(P50=Data!$E$9,Data!$L$9,IF(P50=Data!$E$10,Data!$L$10,IF(P50=Data!$E$11,Data!$L$11,IF(P50=Data!$E$12,Data!$L$12*(EXP(-29.6/R50)),IF(P50=Data!$E$13,Data!$L$13,IF(P50=Data!$E$14,Data!$L$14*(EXP(-29.6/R50)),IF(P50=Data!$E$15,Data!$L$15,IF(P50=Data!$E$16,Data!$L$16,IF(P50=Data!$E$17,Data!$L$17,IF(P50=Data!$E$18,Data!L$18,0))))))))))))))))))))</f>
        <v>0</v>
      </c>
      <c r="BD50" s="148"/>
      <c r="BE50" s="146"/>
      <c r="BF50" s="148">
        <f t="shared" si="16"/>
        <v>0</v>
      </c>
      <c r="BG50" s="148">
        <f t="shared" si="17"/>
        <v>1</v>
      </c>
      <c r="BH50" s="148">
        <f t="shared" si="18"/>
        <v>1</v>
      </c>
      <c r="BI50" s="148">
        <f>IF(S50=0,0,IF(AND(Q50=Data!$E$12,S50-$AV$3&gt;0),(((Data!$M$12*(EXP(-29.6/S50)))-(Data!$M$12*(EXP(-29.6/(S50-$AV$3)))))),IF(AND(Q50=Data!$E$12,S50-$AV$3&lt;0.5),(Data!$M$12*(EXP(-29.6/S50))),IF(AND(Q50=Data!$E$12,S50&lt;=1),((Data!$M$12*(EXP(-29.6/S50)))),IF(Q50=Data!$E$13,(Data!$M$13),IF(AND(Q50=Data!$E$14,S50-$AV$3&gt;0),(((Data!$M$14*(EXP(-29.6/S50)))-(Data!$M$14*(EXP(-29.6/(S50-$AV$3)))))),IF(AND(Q50=Data!$E$14,S50-$AV$3&lt;1),(Data!$M$14*(EXP(-29.6/S50))),IF(AND(Q50=Data!$E$14,S50&lt;=1),((Data!$M$14*(EXP(-29.6/S50)))),IF(Q50=Data!$E$15,Data!$M$15,IF(Q50=Data!$E$16,Data!$M$16,IF(Q50=Data!$E$17,Data!$M$17,IF(Q50=Data!$E$18,Data!$M$18,0))))))))))))</f>
        <v>0</v>
      </c>
      <c r="BJ50" s="148">
        <f>IF(Q50=Data!$E$12,BI50*0.32,IF(Q50=Data!$E$13,0,IF(Q50=Data!$E$14,BI50*0.32,IF(Q50=Data!$E$15,0,IF(Q50=Data!$E$16,0,IF(Q50=Data!$E$17,0,IF(Q50=Data!$E$18,0,0)))))))</f>
        <v>0</v>
      </c>
      <c r="BK50" s="148">
        <f>IF(Q50=Data!$E$12,Data!$P$12*$AV$3,IF(Q50=Data!$E$13,Data!$P$13*$AV$3,IF(Q50=Data!$E$14,Data!$P$14*$AV$3,IF(Q50=Data!$E$15,Data!$P$15*$AV$3,IF(Q50=Data!$E$16,Data!$P$16*$AV$3,IF(Q50=Data!$E$17,Data!$P$17*$AV$3,IF(Q50=Data!$E$18,Data!$P$18*$AV$3,0)))))))</f>
        <v>0</v>
      </c>
      <c r="BL50" s="147">
        <f>IF(O50=Data!$E$2,Data!$O$2,IF(O50=Data!$E$3,Data!$O$3,IF(O50=Data!$E$4,Data!$O$4,IF(O50=Data!$E$5,Data!$O$5,IF(O50=Data!$E$6,Data!$O$6,IF(O50=Data!$E$7,Data!$O$7,IF(O50=Data!$E$8,Data!$O$8,IF(O50=Data!$E$9,Data!$O$9,IF(O50=Data!$E$10,Data!$O$10,IF(O50=Data!$E$11,Data!$O$11,IF(O50=Data!$E$12,Data!$O$12,IF(O50=Data!$E$13,Data!$O$13,IF(O50=Data!$E$14,Data!$O$14,IF(O50=Data!$E$15,Data!$O$15,IF(O50=Data!$E$16,Data!$O$16,IF(O50=Data!$E$18,Data!$O$18,IF(O50=Data!$E$18,Data!$O$18,0)))))))))))))))))</f>
        <v>0</v>
      </c>
      <c r="BM50" s="169"/>
      <c r="BN50" s="169"/>
      <c r="BO50" s="169"/>
      <c r="BP50" s="169"/>
    </row>
    <row r="51" spans="10:68" x14ac:dyDescent="0.3">
      <c r="J51" s="36" t="s">
        <v>62</v>
      </c>
      <c r="K51" s="108"/>
      <c r="L51" s="108"/>
      <c r="M51" s="108" t="s">
        <v>3</v>
      </c>
      <c r="N51" s="108" t="s">
        <v>1</v>
      </c>
      <c r="O51" s="109" t="s">
        <v>124</v>
      </c>
      <c r="P51" s="109" t="s">
        <v>124</v>
      </c>
      <c r="Q51" s="110" t="s">
        <v>124</v>
      </c>
      <c r="R51" s="111"/>
      <c r="S51" s="111"/>
      <c r="T51" s="112"/>
      <c r="U51" s="20"/>
      <c r="V51" s="21">
        <f>IF(AZ51="No",0,IF(O51="NA",0,IF(O51=Data!$E$2,Data!$F$2,IF(O51=Data!$E$3,Data!$F$3,IF(O51=Data!$E$4,Data!$F$4,IF(O51=Data!$E$5,Data!$F$5,IF(O51=Data!$E$6,Data!$F$6,IF(O51=Data!$E$7,Data!$F$7,IF(O51=Data!$E$8,Data!$F$8,IF(O51=Data!$E$9,Data!$F$9,IF(O51=Data!$E$10,Data!$F$10,IF(O51=Data!$E$11,Data!$F$11,IF(O51=Data!E60,Data!$F$12,IF(O51=Data!E61,Data!$F$13,IF(O51=Data!E62,Data!$F$14,IF(O51=Data!E63,Data!$F$15,IF(O51=Data!E64,Data!$F$16,IF(O51=Data!E66,Data!F$18,0))))))))))))))))))*K51*$AV$3</f>
        <v>0</v>
      </c>
      <c r="W51" s="23">
        <f>IF(AZ51="No",0,IF(O51="NA",0,IF(O51=Data!$E$2,Data!$G$2,IF(O51=Data!$E$3,Data!$G$3,IF(O51=Data!$E$4,Data!$G$4,IF(O51=Data!$E$5,Data!$G$5,IF(O51=Data!$E$6,Data!$G$6,IF(O51=Data!$E$7,Data!$G$7,IF(O51=Data!$E$8,Data!$G$8,IF(O51=Data!$E$9,Data!$G$9,IF(O51=Data!$E$10,Data!$G$10,IF(O51=Data!$E$11,Data!$G$11,IF(O51=Data!$E$12,Data!$G$12,IF(O51=Data!$E$13,Data!$G$13,IF(O51=Data!$E$14,Data!$G$14,IF(O51=Data!$E$15,Data!$G$15,IF(O51=Data!$E$16,Data!$G$16,IF(O51=Data!$E$17,Data!$G$17,IF(O51=Data!$E$18,Data!G$18,0))))))))))))))))))*K51*$AV$3)</f>
        <v>0</v>
      </c>
      <c r="X51" s="23">
        <f>IF(AZ51="No",0,IF(O51="NA",0,IF(O51=Data!$E$2,Data!$H$2,IF(O51=Data!$E$3,Data!$H$3,IF(O51=Data!$E$4,Data!$H$4,IF(O51=Data!$E$5,Data!$H$5,IF(O51=Data!$E$6,Data!$H$6,IF(O51=Data!$E$7,Data!$H$7,IF(O51=Data!$E$8,Data!$H$8,IF(O51=Data!$E$9,Data!$H$9,IF(O51=Data!$E$10,Data!$H$10,IF(O51=Data!$E$11,Data!$H$11,IF(O51=Data!$E$12,Data!$H$12,IF(O51=Data!$E$13,Data!$H$13,IF(O51=Data!$E$14,Data!$H$14,IF(O51=Data!$E$15,Data!$H$15,IF(O51=Data!$E$16,Data!$H$16,IF(O51=Data!$E$17,Data!$H$17,IF(O51=Data!$E$18,Data!H$18,0)))))))))))))))))))*K51*$AV$3</f>
        <v>0</v>
      </c>
      <c r="Y51" s="23">
        <f>IF(R51&lt;=1,0,IF(Q51=Data!$E$12,Data!$F$12,IF(Q51=Data!$E$13,Data!$F$13,IF(Q51=Data!$E$14,Data!$F$14,IF(Q51=Data!$E$15,Data!$F$15,IF(Q51=Data!$E$16,Data!$F$16,IF(Q51=Data!$E$17,Data!$F$17,IF(Q51=Data!$E$18,Data!$F$18,0))))))))*K51*IF(R51&lt;AV51,R51,$AV$3)</f>
        <v>0</v>
      </c>
      <c r="Z51" s="23">
        <f>IF(R51&lt;=1,0,IF(Q51=Data!$E$12,Data!$G$12,IF(Q51=Data!$E$13,Data!$G$13,IF(Q51=Data!$E$14,Data!$G$14,IF(Q51=Data!$E$15,Data!$G$15,IF(Q51=Data!$E$16,Data!$G$16,IF(Q51=Data!$E$17,Data!$G$17,IF(Q51=Data!$E$18,Data!$G$18,0))))))))*K51*IF(R51&lt;AV51,R51,$AV$3)</f>
        <v>0</v>
      </c>
      <c r="AA51" s="23">
        <f>IF(R51&lt;=1,0,IF(Q51=Data!$E$12,Data!$H$12,IF(Q51=Data!$E$13,Data!$H$13,IF(Q51=Data!$E$14,Data!$H$14,IF(Q51=Data!$E$15,Data!$H$15,IF(Q51=Data!$E$16,Data!$H$16,IF(Q51=Data!$E$17,Data!$H$17,IF(Q51=Data!$E$18,Data!$H$18,0))))))))*K51*IF(R51&lt;AV51,R51,$AV$3)</f>
        <v>0</v>
      </c>
      <c r="AB51" s="22">
        <f t="shared" si="6"/>
        <v>0</v>
      </c>
      <c r="AC51" s="50">
        <f t="shared" si="7"/>
        <v>0</v>
      </c>
      <c r="AD51" s="46"/>
      <c r="AE51" s="21">
        <f t="shared" si="8"/>
        <v>0</v>
      </c>
      <c r="AF51" s="22">
        <f t="shared" si="9"/>
        <v>0</v>
      </c>
      <c r="AG51" s="50">
        <f t="shared" si="10"/>
        <v>0</v>
      </c>
      <c r="AH51" s="46"/>
      <c r="AI51" s="21">
        <f>IF(AZ51="No",0,IF(O51="NA",0,IF(Q51=O51,0,IF(O51=Data!$E$2,Data!$J$2,IF(O51=Data!$E$3,Data!$J$3,IF(O51=Data!$E$4,Data!$J$4,IF(O51=Data!$E$5,Data!$J$5,IF(O51=Data!$E$6,Data!$J$6,IF(O51=Data!$E$7,Data!$J$7,IF(O51=Data!$E$8,Data!$J$8,IF(O51=Data!$E$9,Data!$J$9,IF(O51=Data!$E$10,Data!$I$10,IF(O51=Data!$E$11,Data!$J$11,IF(O51=Data!$E$12,Data!$J$12,IF(O51=Data!$E$13,Data!$J$13,IF(O51=Data!$E$14,Data!$J$14,IF(O51=Data!$E$15,Data!$J$15,IF(O51=Data!$E$16,Data!$J$16,IF(O51=Data!$E$17,Data!$J$17,IF(O51=Data!$E$18,Data!J$18,0))))))))))))))))))))*$AV$3</f>
        <v>0</v>
      </c>
      <c r="AJ51" s="23">
        <f>IF(AZ51="No",0,IF(O51="NA",0,IF(O51=Data!$E$2,Data!$K$2,IF(O51=Data!$E$3,Data!$K$3,IF(O51=Data!$E$4,Data!$K$4,IF(O51=Data!$E$5,Data!$K$5,IF(O51=Data!$E$6,Data!$K$6,IF(O51=Data!$E$7,Data!$K$7,IF(O51=Data!$E$8,Data!$K$8,IF(O51=Data!$E$9,Data!$K$9,IF(O51=Data!$E$10,Data!$K$10,IF(O51=Data!$E$11,Data!$K$11,IF(O51=Data!$E$12,Data!$K$12,IF(O51=Data!$E$13,Data!$K$13,IF(O51=Data!$E$14,Data!$K$14,IF(O51=Data!$E$15,Data!$K$15,IF(O51=Data!$E$16,Data!$K$16,IF(O51=Data!$E$17,Data!$K$17,IF(O51=Data!$E$18,Data!K$18,0)))))))))))))))))))*$AV$3</f>
        <v>0</v>
      </c>
      <c r="AK51" s="23">
        <f t="shared" si="11"/>
        <v>0</v>
      </c>
      <c r="AL51" s="22">
        <f t="shared" si="12"/>
        <v>0</v>
      </c>
      <c r="AM51" s="22">
        <f t="shared" si="13"/>
        <v>0</v>
      </c>
      <c r="AN51" s="23"/>
      <c r="AO51" s="120"/>
      <c r="AP51" s="25"/>
      <c r="AQ51" s="25"/>
      <c r="AR51" s="9"/>
      <c r="AS51" s="9"/>
      <c r="AT51" s="5"/>
      <c r="AX51" s="168"/>
      <c r="AY51" s="143" t="str">
        <f t="shared" si="14"/>
        <v>No</v>
      </c>
      <c r="AZ51" s="144" t="str">
        <f t="shared" si="15"/>
        <v>No</v>
      </c>
      <c r="BA51" s="150"/>
      <c r="BB51" s="146">
        <f>IF(Q51="NA",0,IF(N51="No",0,IF(O51=Data!$E$2,Data!$L$2,IF(O51=Data!$E$3,Data!$L$3,IF(O51=Data!$E$4,Data!$L$4,IF(O51=Data!$E$5,Data!$L$5,IF(O51=Data!$E$6,Data!$L$6,IF(O51=Data!$E$7,Data!$L$7,IF(O51=Data!$E$8,Data!$L$8,IF(O51=Data!$E$9,Data!$L$9,IF(O51=Data!$E$10,Data!$L$10,IF(O51=Data!$E$11,Data!$L$11,IF(O51=Data!$E$12,Data!$L$12,IF(O51=Data!$E$13,Data!$L$13,IF(O51=Data!$E$14,Data!$L$14,IF(O51=Data!$E$15,Data!$L$15,IF(O51=Data!$E$16,Data!$L$16,IF(O51=Data!$E$17,Data!$L$17,IF(O51=Data!$E$18,Data!L$18,0)))))))))))))))))))</f>
        <v>0</v>
      </c>
      <c r="BC51" s="147">
        <f>IF(Q51="NA",0,IF(AY51="No",0,IF(N51="Yes",0,IF(P51=Data!$E$2,Data!$L$2,IF(P51=Data!$E$3,Data!$L$3,IF(P51=Data!$E$4,Data!$L$4,IF(P51=Data!$E$5,Data!$L$5,IF(P51=Data!$E$6,Data!$L$6,IF(P51=Data!$E$7,Data!$L$7,IF(P51=Data!$E$8,Data!$L$8,IF(P51=Data!$E$9,Data!$L$9,IF(P51=Data!$E$10,Data!$L$10,IF(P51=Data!$E$11,Data!$L$11,IF(P51=Data!$E$12,Data!$L$12*(EXP(-29.6/R51)),IF(P51=Data!$E$13,Data!$L$13,IF(P51=Data!$E$14,Data!$L$14*(EXP(-29.6/R51)),IF(P51=Data!$E$15,Data!$L$15,IF(P51=Data!$E$16,Data!$L$16,IF(P51=Data!$E$17,Data!$L$17,IF(P51=Data!$E$18,Data!L$18,0))))))))))))))))))))</f>
        <v>0</v>
      </c>
      <c r="BD51" s="148"/>
      <c r="BE51" s="146"/>
      <c r="BF51" s="148">
        <f t="shared" si="16"/>
        <v>0</v>
      </c>
      <c r="BG51" s="148">
        <f t="shared" si="17"/>
        <v>1</v>
      </c>
      <c r="BH51" s="148">
        <f t="shared" si="18"/>
        <v>1</v>
      </c>
      <c r="BI51" s="148">
        <f>IF(S51=0,0,IF(AND(Q51=Data!$E$12,S51-$AV$3&gt;0),(((Data!$M$12*(EXP(-29.6/S51)))-(Data!$M$12*(EXP(-29.6/(S51-$AV$3)))))),IF(AND(Q51=Data!$E$12,S51-$AV$3&lt;0.5),(Data!$M$12*(EXP(-29.6/S51))),IF(AND(Q51=Data!$E$12,S51&lt;=1),((Data!$M$12*(EXP(-29.6/S51)))),IF(Q51=Data!$E$13,(Data!$M$13),IF(AND(Q51=Data!$E$14,S51-$AV$3&gt;0),(((Data!$M$14*(EXP(-29.6/S51)))-(Data!$M$14*(EXP(-29.6/(S51-$AV$3)))))),IF(AND(Q51=Data!$E$14,S51-$AV$3&lt;1),(Data!$M$14*(EXP(-29.6/S51))),IF(AND(Q51=Data!$E$14,S51&lt;=1),((Data!$M$14*(EXP(-29.6/S51)))),IF(Q51=Data!$E$15,Data!$M$15,IF(Q51=Data!$E$16,Data!$M$16,IF(Q51=Data!$E$17,Data!$M$17,IF(Q51=Data!$E$18,Data!$M$18,0))))))))))))</f>
        <v>0</v>
      </c>
      <c r="BJ51" s="148">
        <f>IF(Q51=Data!$E$12,BI51*0.32,IF(Q51=Data!$E$13,0,IF(Q51=Data!$E$14,BI51*0.32,IF(Q51=Data!$E$15,0,IF(Q51=Data!$E$16,0,IF(Q51=Data!$E$17,0,IF(Q51=Data!$E$18,0,0)))))))</f>
        <v>0</v>
      </c>
      <c r="BK51" s="148">
        <f>IF(Q51=Data!$E$12,Data!$P$12*$AV$3,IF(Q51=Data!$E$13,Data!$P$13*$AV$3,IF(Q51=Data!$E$14,Data!$P$14*$AV$3,IF(Q51=Data!$E$15,Data!$P$15*$AV$3,IF(Q51=Data!$E$16,Data!$P$16*$AV$3,IF(Q51=Data!$E$17,Data!$P$17*$AV$3,IF(Q51=Data!$E$18,Data!$P$18*$AV$3,0)))))))</f>
        <v>0</v>
      </c>
      <c r="BL51" s="147">
        <f>IF(O51=Data!$E$2,Data!$O$2,IF(O51=Data!$E$3,Data!$O$3,IF(O51=Data!$E$4,Data!$O$4,IF(O51=Data!$E$5,Data!$O$5,IF(O51=Data!$E$6,Data!$O$6,IF(O51=Data!$E$7,Data!$O$7,IF(O51=Data!$E$8,Data!$O$8,IF(O51=Data!$E$9,Data!$O$9,IF(O51=Data!$E$10,Data!$O$10,IF(O51=Data!$E$11,Data!$O$11,IF(O51=Data!$E$12,Data!$O$12,IF(O51=Data!$E$13,Data!$O$13,IF(O51=Data!$E$14,Data!$O$14,IF(O51=Data!$E$15,Data!$O$15,IF(O51=Data!$E$16,Data!$O$16,IF(O51=Data!$E$18,Data!$O$18,IF(O51=Data!$E$18,Data!$O$18,0)))))))))))))))))</f>
        <v>0</v>
      </c>
      <c r="BM51" s="169"/>
      <c r="BN51" s="169"/>
      <c r="BO51" s="169"/>
      <c r="BP51" s="169"/>
    </row>
    <row r="52" spans="10:68" x14ac:dyDescent="0.3">
      <c r="J52" s="36" t="s">
        <v>63</v>
      </c>
      <c r="K52" s="108"/>
      <c r="L52" s="108"/>
      <c r="M52" s="108" t="s">
        <v>3</v>
      </c>
      <c r="N52" s="108" t="s">
        <v>1</v>
      </c>
      <c r="O52" s="109" t="s">
        <v>124</v>
      </c>
      <c r="P52" s="109" t="s">
        <v>124</v>
      </c>
      <c r="Q52" s="110" t="s">
        <v>124</v>
      </c>
      <c r="R52" s="111"/>
      <c r="S52" s="111"/>
      <c r="T52" s="112"/>
      <c r="U52" s="20"/>
      <c r="V52" s="21">
        <f>IF(AZ52="No",0,IF(O52="NA",0,IF(O52=Data!$E$2,Data!$F$2,IF(O52=Data!$E$3,Data!$F$3,IF(O52=Data!$E$4,Data!$F$4,IF(O52=Data!$E$5,Data!$F$5,IF(O52=Data!$E$6,Data!$F$6,IF(O52=Data!$E$7,Data!$F$7,IF(O52=Data!$E$8,Data!$F$8,IF(O52=Data!$E$9,Data!$F$9,IF(O52=Data!$E$10,Data!$F$10,IF(O52=Data!$E$11,Data!$F$11,IF(O52=Data!E61,Data!$F$12,IF(O52=Data!E62,Data!$F$13,IF(O52=Data!E63,Data!$F$14,IF(O52=Data!E64,Data!$F$15,IF(O52=Data!E65,Data!$F$16,IF(O52=Data!E67,Data!F$18,0))))))))))))))))))*K52*$AV$3</f>
        <v>0</v>
      </c>
      <c r="W52" s="23">
        <f>IF(AZ52="No",0,IF(O52="NA",0,IF(O52=Data!$E$2,Data!$G$2,IF(O52=Data!$E$3,Data!$G$3,IF(O52=Data!$E$4,Data!$G$4,IF(O52=Data!$E$5,Data!$G$5,IF(O52=Data!$E$6,Data!$G$6,IF(O52=Data!$E$7,Data!$G$7,IF(O52=Data!$E$8,Data!$G$8,IF(O52=Data!$E$9,Data!$G$9,IF(O52=Data!$E$10,Data!$G$10,IF(O52=Data!$E$11,Data!$G$11,IF(O52=Data!$E$12,Data!$G$12,IF(O52=Data!$E$13,Data!$G$13,IF(O52=Data!$E$14,Data!$G$14,IF(O52=Data!$E$15,Data!$G$15,IF(O52=Data!$E$16,Data!$G$16,IF(O52=Data!$E$17,Data!$G$17,IF(O52=Data!$E$18,Data!G$18,0))))))))))))))))))*K52*$AV$3)</f>
        <v>0</v>
      </c>
      <c r="X52" s="23">
        <f>IF(AZ52="No",0,IF(O52="NA",0,IF(O52=Data!$E$2,Data!$H$2,IF(O52=Data!$E$3,Data!$H$3,IF(O52=Data!$E$4,Data!$H$4,IF(O52=Data!$E$5,Data!$H$5,IF(O52=Data!$E$6,Data!$H$6,IF(O52=Data!$E$7,Data!$H$7,IF(O52=Data!$E$8,Data!$H$8,IF(O52=Data!$E$9,Data!$H$9,IF(O52=Data!$E$10,Data!$H$10,IF(O52=Data!$E$11,Data!$H$11,IF(O52=Data!$E$12,Data!$H$12,IF(O52=Data!$E$13,Data!$H$13,IF(O52=Data!$E$14,Data!$H$14,IF(O52=Data!$E$15,Data!$H$15,IF(O52=Data!$E$16,Data!$H$16,IF(O52=Data!$E$17,Data!$H$17,IF(O52=Data!$E$18,Data!H$18,0)))))))))))))))))))*K52*$AV$3</f>
        <v>0</v>
      </c>
      <c r="Y52" s="23">
        <f>IF(R52&lt;=1,0,IF(Q52=Data!$E$12,Data!$F$12,IF(Q52=Data!$E$13,Data!$F$13,IF(Q52=Data!$E$14,Data!$F$14,IF(Q52=Data!$E$15,Data!$F$15,IF(Q52=Data!$E$16,Data!$F$16,IF(Q52=Data!$E$17,Data!$F$17,IF(Q52=Data!$E$18,Data!$F$18,0))))))))*K52*IF(R52&lt;AV52,R52,$AV$3)</f>
        <v>0</v>
      </c>
      <c r="Z52" s="23">
        <f>IF(R52&lt;=1,0,IF(Q52=Data!$E$12,Data!$G$12,IF(Q52=Data!$E$13,Data!$G$13,IF(Q52=Data!$E$14,Data!$G$14,IF(Q52=Data!$E$15,Data!$G$15,IF(Q52=Data!$E$16,Data!$G$16,IF(Q52=Data!$E$17,Data!$G$17,IF(Q52=Data!$E$18,Data!$G$18,0))))))))*K52*IF(R52&lt;AV52,R52,$AV$3)</f>
        <v>0</v>
      </c>
      <c r="AA52" s="23">
        <f>IF(R52&lt;=1,0,IF(Q52=Data!$E$12,Data!$H$12,IF(Q52=Data!$E$13,Data!$H$13,IF(Q52=Data!$E$14,Data!$H$14,IF(Q52=Data!$E$15,Data!$H$15,IF(Q52=Data!$E$16,Data!$H$16,IF(Q52=Data!$E$17,Data!$H$17,IF(Q52=Data!$E$18,Data!$H$18,0))))))))*K52*IF(R52&lt;AV52,R52,$AV$3)</f>
        <v>0</v>
      </c>
      <c r="AB52" s="22">
        <f t="shared" si="6"/>
        <v>0</v>
      </c>
      <c r="AC52" s="50">
        <f t="shared" si="7"/>
        <v>0</v>
      </c>
      <c r="AD52" s="46"/>
      <c r="AE52" s="21">
        <f t="shared" si="8"/>
        <v>0</v>
      </c>
      <c r="AF52" s="22">
        <f t="shared" si="9"/>
        <v>0</v>
      </c>
      <c r="AG52" s="50">
        <f t="shared" si="10"/>
        <v>0</v>
      </c>
      <c r="AH52" s="46"/>
      <c r="AI52" s="21">
        <f>IF(AZ52="No",0,IF(O52="NA",0,IF(Q52=O52,0,IF(O52=Data!$E$2,Data!$J$2,IF(O52=Data!$E$3,Data!$J$3,IF(O52=Data!$E$4,Data!$J$4,IF(O52=Data!$E$5,Data!$J$5,IF(O52=Data!$E$6,Data!$J$6,IF(O52=Data!$E$7,Data!$J$7,IF(O52=Data!$E$8,Data!$J$8,IF(O52=Data!$E$9,Data!$J$9,IF(O52=Data!$E$10,Data!$I$10,IF(O52=Data!$E$11,Data!$J$11,IF(O52=Data!$E$12,Data!$J$12,IF(O52=Data!$E$13,Data!$J$13,IF(O52=Data!$E$14,Data!$J$14,IF(O52=Data!$E$15,Data!$J$15,IF(O52=Data!$E$16,Data!$J$16,IF(O52=Data!$E$17,Data!$J$17,IF(O52=Data!$E$18,Data!J$18,0))))))))))))))))))))*$AV$3</f>
        <v>0</v>
      </c>
      <c r="AJ52" s="23">
        <f>IF(AZ52="No",0,IF(O52="NA",0,IF(O52=Data!$E$2,Data!$K$2,IF(O52=Data!$E$3,Data!$K$3,IF(O52=Data!$E$4,Data!$K$4,IF(O52=Data!$E$5,Data!$K$5,IF(O52=Data!$E$6,Data!$K$6,IF(O52=Data!$E$7,Data!$K$7,IF(O52=Data!$E$8,Data!$K$8,IF(O52=Data!$E$9,Data!$K$9,IF(O52=Data!$E$10,Data!$K$10,IF(O52=Data!$E$11,Data!$K$11,IF(O52=Data!$E$12,Data!$K$12,IF(O52=Data!$E$13,Data!$K$13,IF(O52=Data!$E$14,Data!$K$14,IF(O52=Data!$E$15,Data!$K$15,IF(O52=Data!$E$16,Data!$K$16,IF(O52=Data!$E$17,Data!$K$17,IF(O52=Data!$E$18,Data!K$18,0)))))))))))))))))))*$AV$3</f>
        <v>0</v>
      </c>
      <c r="AK52" s="23">
        <f t="shared" si="11"/>
        <v>0</v>
      </c>
      <c r="AL52" s="22">
        <f t="shared" si="12"/>
        <v>0</v>
      </c>
      <c r="AM52" s="22">
        <f t="shared" si="13"/>
        <v>0</v>
      </c>
      <c r="AN52" s="23"/>
      <c r="AO52" s="120"/>
      <c r="AP52" s="25"/>
      <c r="AQ52" s="25"/>
      <c r="AR52" s="9"/>
      <c r="AS52" s="9"/>
      <c r="AT52" s="5"/>
      <c r="AX52" s="168"/>
      <c r="AY52" s="143" t="str">
        <f t="shared" si="14"/>
        <v>No</v>
      </c>
      <c r="AZ52" s="144" t="str">
        <f t="shared" si="15"/>
        <v>No</v>
      </c>
      <c r="BA52" s="150"/>
      <c r="BB52" s="146">
        <f>IF(Q52="NA",0,IF(N52="No",0,IF(O52=Data!$E$2,Data!$L$2,IF(O52=Data!$E$3,Data!$L$3,IF(O52=Data!$E$4,Data!$L$4,IF(O52=Data!$E$5,Data!$L$5,IF(O52=Data!$E$6,Data!$L$6,IF(O52=Data!$E$7,Data!$L$7,IF(O52=Data!$E$8,Data!$L$8,IF(O52=Data!$E$9,Data!$L$9,IF(O52=Data!$E$10,Data!$L$10,IF(O52=Data!$E$11,Data!$L$11,IF(O52=Data!$E$12,Data!$L$12,IF(O52=Data!$E$13,Data!$L$13,IF(O52=Data!$E$14,Data!$L$14,IF(O52=Data!$E$15,Data!$L$15,IF(O52=Data!$E$16,Data!$L$16,IF(O52=Data!$E$17,Data!$L$17,IF(O52=Data!$E$18,Data!L$18,0)))))))))))))))))))</f>
        <v>0</v>
      </c>
      <c r="BC52" s="147">
        <f>IF(Q52="NA",0,IF(AY52="No",0,IF(N52="Yes",0,IF(P52=Data!$E$2,Data!$L$2,IF(P52=Data!$E$3,Data!$L$3,IF(P52=Data!$E$4,Data!$L$4,IF(P52=Data!$E$5,Data!$L$5,IF(P52=Data!$E$6,Data!$L$6,IF(P52=Data!$E$7,Data!$L$7,IF(P52=Data!$E$8,Data!$L$8,IF(P52=Data!$E$9,Data!$L$9,IF(P52=Data!$E$10,Data!$L$10,IF(P52=Data!$E$11,Data!$L$11,IF(P52=Data!$E$12,Data!$L$12*(EXP(-29.6/R52)),IF(P52=Data!$E$13,Data!$L$13,IF(P52=Data!$E$14,Data!$L$14*(EXP(-29.6/R52)),IF(P52=Data!$E$15,Data!$L$15,IF(P52=Data!$E$16,Data!$L$16,IF(P52=Data!$E$17,Data!$L$17,IF(P52=Data!$E$18,Data!L$18,0))))))))))))))))))))</f>
        <v>0</v>
      </c>
      <c r="BD52" s="148"/>
      <c r="BE52" s="146"/>
      <c r="BF52" s="148">
        <f t="shared" si="16"/>
        <v>0</v>
      </c>
      <c r="BG52" s="148">
        <f t="shared" si="17"/>
        <v>1</v>
      </c>
      <c r="BH52" s="148">
        <f t="shared" si="18"/>
        <v>1</v>
      </c>
      <c r="BI52" s="148">
        <f>IF(S52=0,0,IF(AND(Q52=Data!$E$12,S52-$AV$3&gt;0),(((Data!$M$12*(EXP(-29.6/S52)))-(Data!$M$12*(EXP(-29.6/(S52-$AV$3)))))),IF(AND(Q52=Data!$E$12,S52-$AV$3&lt;0.5),(Data!$M$12*(EXP(-29.6/S52))),IF(AND(Q52=Data!$E$12,S52&lt;=1),((Data!$M$12*(EXP(-29.6/S52)))),IF(Q52=Data!$E$13,(Data!$M$13),IF(AND(Q52=Data!$E$14,S52-$AV$3&gt;0),(((Data!$M$14*(EXP(-29.6/S52)))-(Data!$M$14*(EXP(-29.6/(S52-$AV$3)))))),IF(AND(Q52=Data!$E$14,S52-$AV$3&lt;1),(Data!$M$14*(EXP(-29.6/S52))),IF(AND(Q52=Data!$E$14,S52&lt;=1),((Data!$M$14*(EXP(-29.6/S52)))),IF(Q52=Data!$E$15,Data!$M$15,IF(Q52=Data!$E$16,Data!$M$16,IF(Q52=Data!$E$17,Data!$M$17,IF(Q52=Data!$E$18,Data!$M$18,0))))))))))))</f>
        <v>0</v>
      </c>
      <c r="BJ52" s="148">
        <f>IF(Q52=Data!$E$12,BI52*0.32,IF(Q52=Data!$E$13,0,IF(Q52=Data!$E$14,BI52*0.32,IF(Q52=Data!$E$15,0,IF(Q52=Data!$E$16,0,IF(Q52=Data!$E$17,0,IF(Q52=Data!$E$18,0,0)))))))</f>
        <v>0</v>
      </c>
      <c r="BK52" s="148">
        <f>IF(Q52=Data!$E$12,Data!$P$12*$AV$3,IF(Q52=Data!$E$13,Data!$P$13*$AV$3,IF(Q52=Data!$E$14,Data!$P$14*$AV$3,IF(Q52=Data!$E$15,Data!$P$15*$AV$3,IF(Q52=Data!$E$16,Data!$P$16*$AV$3,IF(Q52=Data!$E$17,Data!$P$17*$AV$3,IF(Q52=Data!$E$18,Data!$P$18*$AV$3,0)))))))</f>
        <v>0</v>
      </c>
      <c r="BL52" s="147">
        <f>IF(O52=Data!$E$2,Data!$O$2,IF(O52=Data!$E$3,Data!$O$3,IF(O52=Data!$E$4,Data!$O$4,IF(O52=Data!$E$5,Data!$O$5,IF(O52=Data!$E$6,Data!$O$6,IF(O52=Data!$E$7,Data!$O$7,IF(O52=Data!$E$8,Data!$O$8,IF(O52=Data!$E$9,Data!$O$9,IF(O52=Data!$E$10,Data!$O$10,IF(O52=Data!$E$11,Data!$O$11,IF(O52=Data!$E$12,Data!$O$12,IF(O52=Data!$E$13,Data!$O$13,IF(O52=Data!$E$14,Data!$O$14,IF(O52=Data!$E$15,Data!$O$15,IF(O52=Data!$E$16,Data!$O$16,IF(O52=Data!$E$18,Data!$O$18,IF(O52=Data!$E$18,Data!$O$18,0)))))))))))))))))</f>
        <v>0</v>
      </c>
      <c r="BM52" s="169"/>
      <c r="BN52" s="169"/>
      <c r="BO52" s="169"/>
      <c r="BP52" s="169"/>
    </row>
    <row r="53" spans="10:68" x14ac:dyDescent="0.3">
      <c r="J53" s="36" t="s">
        <v>64</v>
      </c>
      <c r="K53" s="108"/>
      <c r="L53" s="108"/>
      <c r="M53" s="108" t="s">
        <v>3</v>
      </c>
      <c r="N53" s="108" t="s">
        <v>1</v>
      </c>
      <c r="O53" s="109" t="s">
        <v>124</v>
      </c>
      <c r="P53" s="109" t="s">
        <v>124</v>
      </c>
      <c r="Q53" s="110" t="s">
        <v>124</v>
      </c>
      <c r="R53" s="111"/>
      <c r="S53" s="111"/>
      <c r="T53" s="112"/>
      <c r="U53" s="20"/>
      <c r="V53" s="21">
        <f>IF(AZ53="No",0,IF(O53="NA",0,IF(O53=Data!$E$2,Data!$F$2,IF(O53=Data!$E$3,Data!$F$3,IF(O53=Data!$E$4,Data!$F$4,IF(O53=Data!$E$5,Data!$F$5,IF(O53=Data!$E$6,Data!$F$6,IF(O53=Data!$E$7,Data!$F$7,IF(O53=Data!$E$8,Data!$F$8,IF(O53=Data!$E$9,Data!$F$9,IF(O53=Data!$E$10,Data!$F$10,IF(O53=Data!$E$11,Data!$F$11,IF(O53=Data!E62,Data!$F$12,IF(O53=Data!E63,Data!$F$13,IF(O53=Data!E64,Data!$F$14,IF(O53=Data!E65,Data!$F$15,IF(O53=Data!E66,Data!$F$16,IF(O53=Data!E68,Data!F$18,0))))))))))))))))))*K53*$AV$3</f>
        <v>0</v>
      </c>
      <c r="W53" s="23">
        <f>IF(AZ53="No",0,IF(O53="NA",0,IF(O53=Data!$E$2,Data!$G$2,IF(O53=Data!$E$3,Data!$G$3,IF(O53=Data!$E$4,Data!$G$4,IF(O53=Data!$E$5,Data!$G$5,IF(O53=Data!$E$6,Data!$G$6,IF(O53=Data!$E$7,Data!$G$7,IF(O53=Data!$E$8,Data!$G$8,IF(O53=Data!$E$9,Data!$G$9,IF(O53=Data!$E$10,Data!$G$10,IF(O53=Data!$E$11,Data!$G$11,IF(O53=Data!$E$12,Data!$G$12,IF(O53=Data!$E$13,Data!$G$13,IF(O53=Data!$E$14,Data!$G$14,IF(O53=Data!$E$15,Data!$G$15,IF(O53=Data!$E$16,Data!$G$16,IF(O53=Data!$E$17,Data!$G$17,IF(O53=Data!$E$18,Data!G$18,0))))))))))))))))))*K53*$AV$3)</f>
        <v>0</v>
      </c>
      <c r="X53" s="23">
        <f>IF(AZ53="No",0,IF(O53="NA",0,IF(O53=Data!$E$2,Data!$H$2,IF(O53=Data!$E$3,Data!$H$3,IF(O53=Data!$E$4,Data!$H$4,IF(O53=Data!$E$5,Data!$H$5,IF(O53=Data!$E$6,Data!$H$6,IF(O53=Data!$E$7,Data!$H$7,IF(O53=Data!$E$8,Data!$H$8,IF(O53=Data!$E$9,Data!$H$9,IF(O53=Data!$E$10,Data!$H$10,IF(O53=Data!$E$11,Data!$H$11,IF(O53=Data!$E$12,Data!$H$12,IF(O53=Data!$E$13,Data!$H$13,IF(O53=Data!$E$14,Data!$H$14,IF(O53=Data!$E$15,Data!$H$15,IF(O53=Data!$E$16,Data!$H$16,IF(O53=Data!$E$17,Data!$H$17,IF(O53=Data!$E$18,Data!H$18,0)))))))))))))))))))*K53*$AV$3</f>
        <v>0</v>
      </c>
      <c r="Y53" s="23">
        <f>IF(R53&lt;=1,0,IF(Q53=Data!$E$12,Data!$F$12,IF(Q53=Data!$E$13,Data!$F$13,IF(Q53=Data!$E$14,Data!$F$14,IF(Q53=Data!$E$15,Data!$F$15,IF(Q53=Data!$E$16,Data!$F$16,IF(Q53=Data!$E$17,Data!$F$17,IF(Q53=Data!$E$18,Data!$F$18,0))))))))*K53*IF(R53&lt;AV53,R53,$AV$3)</f>
        <v>0</v>
      </c>
      <c r="Z53" s="23">
        <f>IF(R53&lt;=1,0,IF(Q53=Data!$E$12,Data!$G$12,IF(Q53=Data!$E$13,Data!$G$13,IF(Q53=Data!$E$14,Data!$G$14,IF(Q53=Data!$E$15,Data!$G$15,IF(Q53=Data!$E$16,Data!$G$16,IF(Q53=Data!$E$17,Data!$G$17,IF(Q53=Data!$E$18,Data!$G$18,0))))))))*K53*IF(R53&lt;AV53,R53,$AV$3)</f>
        <v>0</v>
      </c>
      <c r="AA53" s="23">
        <f>IF(R53&lt;=1,0,IF(Q53=Data!$E$12,Data!$H$12,IF(Q53=Data!$E$13,Data!$H$13,IF(Q53=Data!$E$14,Data!$H$14,IF(Q53=Data!$E$15,Data!$H$15,IF(Q53=Data!$E$16,Data!$H$16,IF(Q53=Data!$E$17,Data!$H$17,IF(Q53=Data!$E$18,Data!$H$18,0))))))))*K53*IF(R53&lt;AV53,R53,$AV$3)</f>
        <v>0</v>
      </c>
      <c r="AB53" s="22">
        <f t="shared" si="6"/>
        <v>0</v>
      </c>
      <c r="AC53" s="50">
        <f t="shared" si="7"/>
        <v>0</v>
      </c>
      <c r="AD53" s="46"/>
      <c r="AE53" s="21">
        <f t="shared" si="8"/>
        <v>0</v>
      </c>
      <c r="AF53" s="22">
        <f t="shared" si="9"/>
        <v>0</v>
      </c>
      <c r="AG53" s="50">
        <f t="shared" si="10"/>
        <v>0</v>
      </c>
      <c r="AH53" s="46"/>
      <c r="AI53" s="21">
        <f>IF(AZ53="No",0,IF(O53="NA",0,IF(Q53=O53,0,IF(O53=Data!$E$2,Data!$J$2,IF(O53=Data!$E$3,Data!$J$3,IF(O53=Data!$E$4,Data!$J$4,IF(O53=Data!$E$5,Data!$J$5,IF(O53=Data!$E$6,Data!$J$6,IF(O53=Data!$E$7,Data!$J$7,IF(O53=Data!$E$8,Data!$J$8,IF(O53=Data!$E$9,Data!$J$9,IF(O53=Data!$E$10,Data!$I$10,IF(O53=Data!$E$11,Data!$J$11,IF(O53=Data!$E$12,Data!$J$12,IF(O53=Data!$E$13,Data!$J$13,IF(O53=Data!$E$14,Data!$J$14,IF(O53=Data!$E$15,Data!$J$15,IF(O53=Data!$E$16,Data!$J$16,IF(O53=Data!$E$17,Data!$J$17,IF(O53=Data!$E$18,Data!J$18,0))))))))))))))))))))*$AV$3</f>
        <v>0</v>
      </c>
      <c r="AJ53" s="23">
        <f>IF(AZ53="No",0,IF(O53="NA",0,IF(O53=Data!$E$2,Data!$K$2,IF(O53=Data!$E$3,Data!$K$3,IF(O53=Data!$E$4,Data!$K$4,IF(O53=Data!$E$5,Data!$K$5,IF(O53=Data!$E$6,Data!$K$6,IF(O53=Data!$E$7,Data!$K$7,IF(O53=Data!$E$8,Data!$K$8,IF(O53=Data!$E$9,Data!$K$9,IF(O53=Data!$E$10,Data!$K$10,IF(O53=Data!$E$11,Data!$K$11,IF(O53=Data!$E$12,Data!$K$12,IF(O53=Data!$E$13,Data!$K$13,IF(O53=Data!$E$14,Data!$K$14,IF(O53=Data!$E$15,Data!$K$15,IF(O53=Data!$E$16,Data!$K$16,IF(O53=Data!$E$17,Data!$K$17,IF(O53=Data!$E$18,Data!K$18,0)))))))))))))))))))*$AV$3</f>
        <v>0</v>
      </c>
      <c r="AK53" s="23">
        <f t="shared" si="11"/>
        <v>0</v>
      </c>
      <c r="AL53" s="22">
        <f t="shared" si="12"/>
        <v>0</v>
      </c>
      <c r="AM53" s="22">
        <f t="shared" si="13"/>
        <v>0</v>
      </c>
      <c r="AN53" s="23"/>
      <c r="AO53" s="120"/>
      <c r="AP53" s="25"/>
      <c r="AQ53" s="25"/>
      <c r="AR53" s="9"/>
      <c r="AS53" s="9"/>
      <c r="AT53" s="5"/>
      <c r="AX53" s="168"/>
      <c r="AY53" s="143" t="str">
        <f t="shared" si="14"/>
        <v>No</v>
      </c>
      <c r="AZ53" s="144" t="str">
        <f t="shared" si="15"/>
        <v>No</v>
      </c>
      <c r="BA53" s="150"/>
      <c r="BB53" s="146">
        <f>IF(Q53="NA",0,IF(N53="No",0,IF(O53=Data!$E$2,Data!$L$2,IF(O53=Data!$E$3,Data!$L$3,IF(O53=Data!$E$4,Data!$L$4,IF(O53=Data!$E$5,Data!$L$5,IF(O53=Data!$E$6,Data!$L$6,IF(O53=Data!$E$7,Data!$L$7,IF(O53=Data!$E$8,Data!$L$8,IF(O53=Data!$E$9,Data!$L$9,IF(O53=Data!$E$10,Data!$L$10,IF(O53=Data!$E$11,Data!$L$11,IF(O53=Data!$E$12,Data!$L$12,IF(O53=Data!$E$13,Data!$L$13,IF(O53=Data!$E$14,Data!$L$14,IF(O53=Data!$E$15,Data!$L$15,IF(O53=Data!$E$16,Data!$L$16,IF(O53=Data!$E$17,Data!$L$17,IF(O53=Data!$E$18,Data!L$18,0)))))))))))))))))))</f>
        <v>0</v>
      </c>
      <c r="BC53" s="147">
        <f>IF(Q53="NA",0,IF(AY53="No",0,IF(N53="Yes",0,IF(P53=Data!$E$2,Data!$L$2,IF(P53=Data!$E$3,Data!$L$3,IF(P53=Data!$E$4,Data!$L$4,IF(P53=Data!$E$5,Data!$L$5,IF(P53=Data!$E$6,Data!$L$6,IF(P53=Data!$E$7,Data!$L$7,IF(P53=Data!$E$8,Data!$L$8,IF(P53=Data!$E$9,Data!$L$9,IF(P53=Data!$E$10,Data!$L$10,IF(P53=Data!$E$11,Data!$L$11,IF(P53=Data!$E$12,Data!$L$12*(EXP(-29.6/R53)),IF(P53=Data!$E$13,Data!$L$13,IF(P53=Data!$E$14,Data!$L$14*(EXP(-29.6/R53)),IF(P53=Data!$E$15,Data!$L$15,IF(P53=Data!$E$16,Data!$L$16,IF(P53=Data!$E$17,Data!$L$17,IF(P53=Data!$E$18,Data!L$18,0))))))))))))))))))))</f>
        <v>0</v>
      </c>
      <c r="BD53" s="148"/>
      <c r="BE53" s="146"/>
      <c r="BF53" s="148">
        <f t="shared" si="16"/>
        <v>0</v>
      </c>
      <c r="BG53" s="148">
        <f t="shared" si="17"/>
        <v>1</v>
      </c>
      <c r="BH53" s="148">
        <f t="shared" si="18"/>
        <v>1</v>
      </c>
      <c r="BI53" s="148">
        <f>IF(S53=0,0,IF(AND(Q53=Data!$E$12,S53-$AV$3&gt;0),(((Data!$M$12*(EXP(-29.6/S53)))-(Data!$M$12*(EXP(-29.6/(S53-$AV$3)))))),IF(AND(Q53=Data!$E$12,S53-$AV$3&lt;0.5),(Data!$M$12*(EXP(-29.6/S53))),IF(AND(Q53=Data!$E$12,S53&lt;=1),((Data!$M$12*(EXP(-29.6/S53)))),IF(Q53=Data!$E$13,(Data!$M$13),IF(AND(Q53=Data!$E$14,S53-$AV$3&gt;0),(((Data!$M$14*(EXP(-29.6/S53)))-(Data!$M$14*(EXP(-29.6/(S53-$AV$3)))))),IF(AND(Q53=Data!$E$14,S53-$AV$3&lt;1),(Data!$M$14*(EXP(-29.6/S53))),IF(AND(Q53=Data!$E$14,S53&lt;=1),((Data!$M$14*(EXP(-29.6/S53)))),IF(Q53=Data!$E$15,Data!$M$15,IF(Q53=Data!$E$16,Data!$M$16,IF(Q53=Data!$E$17,Data!$M$17,IF(Q53=Data!$E$18,Data!$M$18,0))))))))))))</f>
        <v>0</v>
      </c>
      <c r="BJ53" s="148">
        <f>IF(Q53=Data!$E$12,BI53*0.32,IF(Q53=Data!$E$13,0,IF(Q53=Data!$E$14,BI53*0.32,IF(Q53=Data!$E$15,0,IF(Q53=Data!$E$16,0,IF(Q53=Data!$E$17,0,IF(Q53=Data!$E$18,0,0)))))))</f>
        <v>0</v>
      </c>
      <c r="BK53" s="148">
        <f>IF(Q53=Data!$E$12,Data!$P$12*$AV$3,IF(Q53=Data!$E$13,Data!$P$13*$AV$3,IF(Q53=Data!$E$14,Data!$P$14*$AV$3,IF(Q53=Data!$E$15,Data!$P$15*$AV$3,IF(Q53=Data!$E$16,Data!$P$16*$AV$3,IF(Q53=Data!$E$17,Data!$P$17*$AV$3,IF(Q53=Data!$E$18,Data!$P$18*$AV$3,0)))))))</f>
        <v>0</v>
      </c>
      <c r="BL53" s="147">
        <f>IF(O53=Data!$E$2,Data!$O$2,IF(O53=Data!$E$3,Data!$O$3,IF(O53=Data!$E$4,Data!$O$4,IF(O53=Data!$E$5,Data!$O$5,IF(O53=Data!$E$6,Data!$O$6,IF(O53=Data!$E$7,Data!$O$7,IF(O53=Data!$E$8,Data!$O$8,IF(O53=Data!$E$9,Data!$O$9,IF(O53=Data!$E$10,Data!$O$10,IF(O53=Data!$E$11,Data!$O$11,IF(O53=Data!$E$12,Data!$O$12,IF(O53=Data!$E$13,Data!$O$13,IF(O53=Data!$E$14,Data!$O$14,IF(O53=Data!$E$15,Data!$O$15,IF(O53=Data!$E$16,Data!$O$16,IF(O53=Data!$E$18,Data!$O$18,IF(O53=Data!$E$18,Data!$O$18,0)))))))))))))))))</f>
        <v>0</v>
      </c>
      <c r="BM53" s="169"/>
      <c r="BN53" s="169"/>
      <c r="BO53" s="169"/>
      <c r="BP53" s="169"/>
    </row>
    <row r="54" spans="10:68" x14ac:dyDescent="0.3">
      <c r="J54" s="36" t="s">
        <v>65</v>
      </c>
      <c r="K54" s="108"/>
      <c r="L54" s="108"/>
      <c r="M54" s="108" t="s">
        <v>3</v>
      </c>
      <c r="N54" s="108" t="s">
        <v>1</v>
      </c>
      <c r="O54" s="109" t="s">
        <v>124</v>
      </c>
      <c r="P54" s="109" t="s">
        <v>124</v>
      </c>
      <c r="Q54" s="110" t="s">
        <v>124</v>
      </c>
      <c r="R54" s="111"/>
      <c r="S54" s="111"/>
      <c r="T54" s="112"/>
      <c r="U54" s="20"/>
      <c r="V54" s="21">
        <f>IF(AZ54="No",0,IF(O54="NA",0,IF(O54=Data!$E$2,Data!$F$2,IF(O54=Data!$E$3,Data!$F$3,IF(O54=Data!$E$4,Data!$F$4,IF(O54=Data!$E$5,Data!$F$5,IF(O54=Data!$E$6,Data!$F$6,IF(O54=Data!$E$7,Data!$F$7,IF(O54=Data!$E$8,Data!$F$8,IF(O54=Data!$E$9,Data!$F$9,IF(O54=Data!$E$10,Data!$F$10,IF(O54=Data!$E$11,Data!$F$11,IF(O54=Data!E63,Data!$F$12,IF(O54=Data!E64,Data!$F$13,IF(O54=Data!E65,Data!$F$14,IF(O54=Data!E66,Data!$F$15,IF(O54=Data!E67,Data!$F$16,IF(O54=Data!E69,Data!F$18,0))))))))))))))))))*K54*$AV$3</f>
        <v>0</v>
      </c>
      <c r="W54" s="23">
        <f>IF(AZ54="No",0,IF(O54="NA",0,IF(O54=Data!$E$2,Data!$G$2,IF(O54=Data!$E$3,Data!$G$3,IF(O54=Data!$E$4,Data!$G$4,IF(O54=Data!$E$5,Data!$G$5,IF(O54=Data!$E$6,Data!$G$6,IF(O54=Data!$E$7,Data!$G$7,IF(O54=Data!$E$8,Data!$G$8,IF(O54=Data!$E$9,Data!$G$9,IF(O54=Data!$E$10,Data!$G$10,IF(O54=Data!$E$11,Data!$G$11,IF(O54=Data!$E$12,Data!$G$12,IF(O54=Data!$E$13,Data!$G$13,IF(O54=Data!$E$14,Data!$G$14,IF(O54=Data!$E$15,Data!$G$15,IF(O54=Data!$E$16,Data!$G$16,IF(O54=Data!$E$17,Data!$G$17,IF(O54=Data!$E$18,Data!G$18,0))))))))))))))))))*K54*$AV$3)</f>
        <v>0</v>
      </c>
      <c r="X54" s="23">
        <f>IF(AZ54="No",0,IF(O54="NA",0,IF(O54=Data!$E$2,Data!$H$2,IF(O54=Data!$E$3,Data!$H$3,IF(O54=Data!$E$4,Data!$H$4,IF(O54=Data!$E$5,Data!$H$5,IF(O54=Data!$E$6,Data!$H$6,IF(O54=Data!$E$7,Data!$H$7,IF(O54=Data!$E$8,Data!$H$8,IF(O54=Data!$E$9,Data!$H$9,IF(O54=Data!$E$10,Data!$H$10,IF(O54=Data!$E$11,Data!$H$11,IF(O54=Data!$E$12,Data!$H$12,IF(O54=Data!$E$13,Data!$H$13,IF(O54=Data!$E$14,Data!$H$14,IF(O54=Data!$E$15,Data!$H$15,IF(O54=Data!$E$16,Data!$H$16,IF(O54=Data!$E$17,Data!$H$17,IF(O54=Data!$E$18,Data!H$18,0)))))))))))))))))))*K54*$AV$3</f>
        <v>0</v>
      </c>
      <c r="Y54" s="23">
        <f>IF(R54&lt;=1,0,IF(Q54=Data!$E$12,Data!$F$12,IF(Q54=Data!$E$13,Data!$F$13,IF(Q54=Data!$E$14,Data!$F$14,IF(Q54=Data!$E$15,Data!$F$15,IF(Q54=Data!$E$16,Data!$F$16,IF(Q54=Data!$E$17,Data!$F$17,IF(Q54=Data!$E$18,Data!$F$18,0))))))))*K54*IF(R54&lt;AV54,R54,$AV$3)</f>
        <v>0</v>
      </c>
      <c r="Z54" s="23">
        <f>IF(R54&lt;=1,0,IF(Q54=Data!$E$12,Data!$G$12,IF(Q54=Data!$E$13,Data!$G$13,IF(Q54=Data!$E$14,Data!$G$14,IF(Q54=Data!$E$15,Data!$G$15,IF(Q54=Data!$E$16,Data!$G$16,IF(Q54=Data!$E$17,Data!$G$17,IF(Q54=Data!$E$18,Data!$G$18,0))))))))*K54*IF(R54&lt;AV54,R54,$AV$3)</f>
        <v>0</v>
      </c>
      <c r="AA54" s="23">
        <f>IF(R54&lt;=1,0,IF(Q54=Data!$E$12,Data!$H$12,IF(Q54=Data!$E$13,Data!$H$13,IF(Q54=Data!$E$14,Data!$H$14,IF(Q54=Data!$E$15,Data!$H$15,IF(Q54=Data!$E$16,Data!$H$16,IF(Q54=Data!$E$17,Data!$H$17,IF(Q54=Data!$E$18,Data!$H$18,0))))))))*K54*IF(R54&lt;AV54,R54,$AV$3)</f>
        <v>0</v>
      </c>
      <c r="AB54" s="22">
        <f t="shared" si="6"/>
        <v>0</v>
      </c>
      <c r="AC54" s="50">
        <f t="shared" si="7"/>
        <v>0</v>
      </c>
      <c r="AD54" s="46"/>
      <c r="AE54" s="21">
        <f t="shared" si="8"/>
        <v>0</v>
      </c>
      <c r="AF54" s="22">
        <f t="shared" si="9"/>
        <v>0</v>
      </c>
      <c r="AG54" s="50">
        <f t="shared" si="10"/>
        <v>0</v>
      </c>
      <c r="AH54" s="46"/>
      <c r="AI54" s="21">
        <f>IF(AZ54="No",0,IF(O54="NA",0,IF(Q54=O54,0,IF(O54=Data!$E$2,Data!$J$2,IF(O54=Data!$E$3,Data!$J$3,IF(O54=Data!$E$4,Data!$J$4,IF(O54=Data!$E$5,Data!$J$5,IF(O54=Data!$E$6,Data!$J$6,IF(O54=Data!$E$7,Data!$J$7,IF(O54=Data!$E$8,Data!$J$8,IF(O54=Data!$E$9,Data!$J$9,IF(O54=Data!$E$10,Data!$I$10,IF(O54=Data!$E$11,Data!$J$11,IF(O54=Data!$E$12,Data!$J$12,IF(O54=Data!$E$13,Data!$J$13,IF(O54=Data!$E$14,Data!$J$14,IF(O54=Data!$E$15,Data!$J$15,IF(O54=Data!$E$16,Data!$J$16,IF(O54=Data!$E$17,Data!$J$17,IF(O54=Data!$E$18,Data!J$18,0))))))))))))))))))))*$AV$3</f>
        <v>0</v>
      </c>
      <c r="AJ54" s="23">
        <f>IF(AZ54="No",0,IF(O54="NA",0,IF(O54=Data!$E$2,Data!$K$2,IF(O54=Data!$E$3,Data!$K$3,IF(O54=Data!$E$4,Data!$K$4,IF(O54=Data!$E$5,Data!$K$5,IF(O54=Data!$E$6,Data!$K$6,IF(O54=Data!$E$7,Data!$K$7,IF(O54=Data!$E$8,Data!$K$8,IF(O54=Data!$E$9,Data!$K$9,IF(O54=Data!$E$10,Data!$K$10,IF(O54=Data!$E$11,Data!$K$11,IF(O54=Data!$E$12,Data!$K$12,IF(O54=Data!$E$13,Data!$K$13,IF(O54=Data!$E$14,Data!$K$14,IF(O54=Data!$E$15,Data!$K$15,IF(O54=Data!$E$16,Data!$K$16,IF(O54=Data!$E$17,Data!$K$17,IF(O54=Data!$E$18,Data!K$18,0)))))))))))))))))))*$AV$3</f>
        <v>0</v>
      </c>
      <c r="AK54" s="23">
        <f t="shared" si="11"/>
        <v>0</v>
      </c>
      <c r="AL54" s="22">
        <f t="shared" si="12"/>
        <v>0</v>
      </c>
      <c r="AM54" s="22">
        <f t="shared" si="13"/>
        <v>0</v>
      </c>
      <c r="AN54" s="23"/>
      <c r="AO54" s="120"/>
      <c r="AP54" s="25"/>
      <c r="AQ54" s="25"/>
      <c r="AR54" s="9"/>
      <c r="AS54" s="9"/>
      <c r="AT54" s="5"/>
      <c r="AX54" s="168"/>
      <c r="AY54" s="143" t="str">
        <f t="shared" si="14"/>
        <v>No</v>
      </c>
      <c r="AZ54" s="144" t="str">
        <f t="shared" si="15"/>
        <v>No</v>
      </c>
      <c r="BA54" s="150"/>
      <c r="BB54" s="146">
        <f>IF(Q54="NA",0,IF(N54="No",0,IF(O54=Data!$E$2,Data!$L$2,IF(O54=Data!$E$3,Data!$L$3,IF(O54=Data!$E$4,Data!$L$4,IF(O54=Data!$E$5,Data!$L$5,IF(O54=Data!$E$6,Data!$L$6,IF(O54=Data!$E$7,Data!$L$7,IF(O54=Data!$E$8,Data!$L$8,IF(O54=Data!$E$9,Data!$L$9,IF(O54=Data!$E$10,Data!$L$10,IF(O54=Data!$E$11,Data!$L$11,IF(O54=Data!$E$12,Data!$L$12,IF(O54=Data!$E$13,Data!$L$13,IF(O54=Data!$E$14,Data!$L$14,IF(O54=Data!$E$15,Data!$L$15,IF(O54=Data!$E$16,Data!$L$16,IF(O54=Data!$E$17,Data!$L$17,IF(O54=Data!$E$18,Data!L$18,0)))))))))))))))))))</f>
        <v>0</v>
      </c>
      <c r="BC54" s="147">
        <f>IF(Q54="NA",0,IF(AY54="No",0,IF(N54="Yes",0,IF(P54=Data!$E$2,Data!$L$2,IF(P54=Data!$E$3,Data!$L$3,IF(P54=Data!$E$4,Data!$L$4,IF(P54=Data!$E$5,Data!$L$5,IF(P54=Data!$E$6,Data!$L$6,IF(P54=Data!$E$7,Data!$L$7,IF(P54=Data!$E$8,Data!$L$8,IF(P54=Data!$E$9,Data!$L$9,IF(P54=Data!$E$10,Data!$L$10,IF(P54=Data!$E$11,Data!$L$11,IF(P54=Data!$E$12,Data!$L$12*(EXP(-29.6/R54)),IF(P54=Data!$E$13,Data!$L$13,IF(P54=Data!$E$14,Data!$L$14*(EXP(-29.6/R54)),IF(P54=Data!$E$15,Data!$L$15,IF(P54=Data!$E$16,Data!$L$16,IF(P54=Data!$E$17,Data!$L$17,IF(P54=Data!$E$18,Data!L$18,0))))))))))))))))))))</f>
        <v>0</v>
      </c>
      <c r="BD54" s="148"/>
      <c r="BE54" s="146"/>
      <c r="BF54" s="148">
        <f t="shared" si="16"/>
        <v>0</v>
      </c>
      <c r="BG54" s="148">
        <f t="shared" si="17"/>
        <v>1</v>
      </c>
      <c r="BH54" s="148">
        <f t="shared" si="18"/>
        <v>1</v>
      </c>
      <c r="BI54" s="148">
        <f>IF(S54=0,0,IF(AND(Q54=Data!$E$12,S54-$AV$3&gt;0),(((Data!$M$12*(EXP(-29.6/S54)))-(Data!$M$12*(EXP(-29.6/(S54-$AV$3)))))),IF(AND(Q54=Data!$E$12,S54-$AV$3&lt;0.5),(Data!$M$12*(EXP(-29.6/S54))),IF(AND(Q54=Data!$E$12,S54&lt;=1),((Data!$M$12*(EXP(-29.6/S54)))),IF(Q54=Data!$E$13,(Data!$M$13),IF(AND(Q54=Data!$E$14,S54-$AV$3&gt;0),(((Data!$M$14*(EXP(-29.6/S54)))-(Data!$M$14*(EXP(-29.6/(S54-$AV$3)))))),IF(AND(Q54=Data!$E$14,S54-$AV$3&lt;1),(Data!$M$14*(EXP(-29.6/S54))),IF(AND(Q54=Data!$E$14,S54&lt;=1),((Data!$M$14*(EXP(-29.6/S54)))),IF(Q54=Data!$E$15,Data!$M$15,IF(Q54=Data!$E$16,Data!$M$16,IF(Q54=Data!$E$17,Data!$M$17,IF(Q54=Data!$E$18,Data!$M$18,0))))))))))))</f>
        <v>0</v>
      </c>
      <c r="BJ54" s="148">
        <f>IF(Q54=Data!$E$12,BI54*0.32,IF(Q54=Data!$E$13,0,IF(Q54=Data!$E$14,BI54*0.32,IF(Q54=Data!$E$15,0,IF(Q54=Data!$E$16,0,IF(Q54=Data!$E$17,0,IF(Q54=Data!$E$18,0,0)))))))</f>
        <v>0</v>
      </c>
      <c r="BK54" s="148">
        <f>IF(Q54=Data!$E$12,Data!$P$12*$AV$3,IF(Q54=Data!$E$13,Data!$P$13*$AV$3,IF(Q54=Data!$E$14,Data!$P$14*$AV$3,IF(Q54=Data!$E$15,Data!$P$15*$AV$3,IF(Q54=Data!$E$16,Data!$P$16*$AV$3,IF(Q54=Data!$E$17,Data!$P$17*$AV$3,IF(Q54=Data!$E$18,Data!$P$18*$AV$3,0)))))))</f>
        <v>0</v>
      </c>
      <c r="BL54" s="147">
        <f>IF(O54=Data!$E$2,Data!$O$2,IF(O54=Data!$E$3,Data!$O$3,IF(O54=Data!$E$4,Data!$O$4,IF(O54=Data!$E$5,Data!$O$5,IF(O54=Data!$E$6,Data!$O$6,IF(O54=Data!$E$7,Data!$O$7,IF(O54=Data!$E$8,Data!$O$8,IF(O54=Data!$E$9,Data!$O$9,IF(O54=Data!$E$10,Data!$O$10,IF(O54=Data!$E$11,Data!$O$11,IF(O54=Data!$E$12,Data!$O$12,IF(O54=Data!$E$13,Data!$O$13,IF(O54=Data!$E$14,Data!$O$14,IF(O54=Data!$E$15,Data!$O$15,IF(O54=Data!$E$16,Data!$O$16,IF(O54=Data!$E$18,Data!$O$18,IF(O54=Data!$E$18,Data!$O$18,0)))))))))))))))))</f>
        <v>0</v>
      </c>
      <c r="BM54" s="169"/>
      <c r="BN54" s="169"/>
      <c r="BO54" s="169"/>
      <c r="BP54" s="169"/>
    </row>
    <row r="55" spans="10:68" x14ac:dyDescent="0.3">
      <c r="J55" s="36" t="s">
        <v>66</v>
      </c>
      <c r="K55" s="108"/>
      <c r="L55" s="108"/>
      <c r="M55" s="108" t="s">
        <v>3</v>
      </c>
      <c r="N55" s="108" t="s">
        <v>1</v>
      </c>
      <c r="O55" s="109" t="s">
        <v>124</v>
      </c>
      <c r="P55" s="109" t="s">
        <v>124</v>
      </c>
      <c r="Q55" s="110" t="s">
        <v>124</v>
      </c>
      <c r="R55" s="111"/>
      <c r="S55" s="111"/>
      <c r="T55" s="112"/>
      <c r="U55" s="20"/>
      <c r="V55" s="21">
        <f>IF(AZ55="No",0,IF(O55="NA",0,IF(O55=Data!$E$2,Data!$F$2,IF(O55=Data!$E$3,Data!$F$3,IF(O55=Data!$E$4,Data!$F$4,IF(O55=Data!$E$5,Data!$F$5,IF(O55=Data!$E$6,Data!$F$6,IF(O55=Data!$E$7,Data!$F$7,IF(O55=Data!$E$8,Data!$F$8,IF(O55=Data!$E$9,Data!$F$9,IF(O55=Data!$E$10,Data!$F$10,IF(O55=Data!$E$11,Data!$F$11,IF(O55=Data!E64,Data!$F$12,IF(O55=Data!E65,Data!$F$13,IF(O55=Data!E66,Data!$F$14,IF(O55=Data!E67,Data!$F$15,IF(O55=Data!E68,Data!$F$16,IF(O55=Data!E70,Data!F$18,0))))))))))))))))))*K55*$AV$3</f>
        <v>0</v>
      </c>
      <c r="W55" s="23">
        <f>IF(AZ55="No",0,IF(O55="NA",0,IF(O55=Data!$E$2,Data!$G$2,IF(O55=Data!$E$3,Data!$G$3,IF(O55=Data!$E$4,Data!$G$4,IF(O55=Data!$E$5,Data!$G$5,IF(O55=Data!$E$6,Data!$G$6,IF(O55=Data!$E$7,Data!$G$7,IF(O55=Data!$E$8,Data!$G$8,IF(O55=Data!$E$9,Data!$G$9,IF(O55=Data!$E$10,Data!$G$10,IF(O55=Data!$E$11,Data!$G$11,IF(O55=Data!$E$12,Data!$G$12,IF(O55=Data!$E$13,Data!$G$13,IF(O55=Data!$E$14,Data!$G$14,IF(O55=Data!$E$15,Data!$G$15,IF(O55=Data!$E$16,Data!$G$16,IF(O55=Data!$E$17,Data!$G$17,IF(O55=Data!$E$18,Data!G$18,0))))))))))))))))))*K55*$AV$3)</f>
        <v>0</v>
      </c>
      <c r="X55" s="23">
        <f>IF(AZ55="No",0,IF(O55="NA",0,IF(O55=Data!$E$2,Data!$H$2,IF(O55=Data!$E$3,Data!$H$3,IF(O55=Data!$E$4,Data!$H$4,IF(O55=Data!$E$5,Data!$H$5,IF(O55=Data!$E$6,Data!$H$6,IF(O55=Data!$E$7,Data!$H$7,IF(O55=Data!$E$8,Data!$H$8,IF(O55=Data!$E$9,Data!$H$9,IF(O55=Data!$E$10,Data!$H$10,IF(O55=Data!$E$11,Data!$H$11,IF(O55=Data!$E$12,Data!$H$12,IF(O55=Data!$E$13,Data!$H$13,IF(O55=Data!$E$14,Data!$H$14,IF(O55=Data!$E$15,Data!$H$15,IF(O55=Data!$E$16,Data!$H$16,IF(O55=Data!$E$17,Data!$H$17,IF(O55=Data!$E$18,Data!H$18,0)))))))))))))))))))*K55*$AV$3</f>
        <v>0</v>
      </c>
      <c r="Y55" s="23">
        <f>IF(R55&lt;=1,0,IF(Q55=Data!$E$12,Data!$F$12,IF(Q55=Data!$E$13,Data!$F$13,IF(Q55=Data!$E$14,Data!$F$14,IF(Q55=Data!$E$15,Data!$F$15,IF(Q55=Data!$E$16,Data!$F$16,IF(Q55=Data!$E$17,Data!$F$17,IF(Q55=Data!$E$18,Data!$F$18,0))))))))*K55*IF(R55&lt;AV55,R55,$AV$3)</f>
        <v>0</v>
      </c>
      <c r="Z55" s="23">
        <f>IF(R55&lt;=1,0,IF(Q55=Data!$E$12,Data!$G$12,IF(Q55=Data!$E$13,Data!$G$13,IF(Q55=Data!$E$14,Data!$G$14,IF(Q55=Data!$E$15,Data!$G$15,IF(Q55=Data!$E$16,Data!$G$16,IF(Q55=Data!$E$17,Data!$G$17,IF(Q55=Data!$E$18,Data!$G$18,0))))))))*K55*IF(R55&lt;AV55,R55,$AV$3)</f>
        <v>0</v>
      </c>
      <c r="AA55" s="23">
        <f>IF(R55&lt;=1,0,IF(Q55=Data!$E$12,Data!$H$12,IF(Q55=Data!$E$13,Data!$H$13,IF(Q55=Data!$E$14,Data!$H$14,IF(Q55=Data!$E$15,Data!$H$15,IF(Q55=Data!$E$16,Data!$H$16,IF(Q55=Data!$E$17,Data!$H$17,IF(Q55=Data!$E$18,Data!$H$18,0))))))))*K55*IF(R55&lt;AV55,R55,$AV$3)</f>
        <v>0</v>
      </c>
      <c r="AB55" s="22">
        <f t="shared" si="6"/>
        <v>0</v>
      </c>
      <c r="AC55" s="50">
        <f t="shared" si="7"/>
        <v>0</v>
      </c>
      <c r="AD55" s="46"/>
      <c r="AE55" s="21">
        <f t="shared" si="8"/>
        <v>0</v>
      </c>
      <c r="AF55" s="22">
        <f t="shared" si="9"/>
        <v>0</v>
      </c>
      <c r="AG55" s="50">
        <f t="shared" si="10"/>
        <v>0</v>
      </c>
      <c r="AH55" s="46"/>
      <c r="AI55" s="21">
        <f>IF(AZ55="No",0,IF(O55="NA",0,IF(Q55=O55,0,IF(O55=Data!$E$2,Data!$J$2,IF(O55=Data!$E$3,Data!$J$3,IF(O55=Data!$E$4,Data!$J$4,IF(O55=Data!$E$5,Data!$J$5,IF(O55=Data!$E$6,Data!$J$6,IF(O55=Data!$E$7,Data!$J$7,IF(O55=Data!$E$8,Data!$J$8,IF(O55=Data!$E$9,Data!$J$9,IF(O55=Data!$E$10,Data!$I$10,IF(O55=Data!$E$11,Data!$J$11,IF(O55=Data!$E$12,Data!$J$12,IF(O55=Data!$E$13,Data!$J$13,IF(O55=Data!$E$14,Data!$J$14,IF(O55=Data!$E$15,Data!$J$15,IF(O55=Data!$E$16,Data!$J$16,IF(O55=Data!$E$17,Data!$J$17,IF(O55=Data!$E$18,Data!J$18,0))))))))))))))))))))*$AV$3</f>
        <v>0</v>
      </c>
      <c r="AJ55" s="23">
        <f>IF(AZ55="No",0,IF(O55="NA",0,IF(O55=Data!$E$2,Data!$K$2,IF(O55=Data!$E$3,Data!$K$3,IF(O55=Data!$E$4,Data!$K$4,IF(O55=Data!$E$5,Data!$K$5,IF(O55=Data!$E$6,Data!$K$6,IF(O55=Data!$E$7,Data!$K$7,IF(O55=Data!$E$8,Data!$K$8,IF(O55=Data!$E$9,Data!$K$9,IF(O55=Data!$E$10,Data!$K$10,IF(O55=Data!$E$11,Data!$K$11,IF(O55=Data!$E$12,Data!$K$12,IF(O55=Data!$E$13,Data!$K$13,IF(O55=Data!$E$14,Data!$K$14,IF(O55=Data!$E$15,Data!$K$15,IF(O55=Data!$E$16,Data!$K$16,IF(O55=Data!$E$17,Data!$K$17,IF(O55=Data!$E$18,Data!K$18,0)))))))))))))))))))*$AV$3</f>
        <v>0</v>
      </c>
      <c r="AK55" s="23">
        <f t="shared" si="11"/>
        <v>0</v>
      </c>
      <c r="AL55" s="22">
        <f t="shared" si="12"/>
        <v>0</v>
      </c>
      <c r="AM55" s="22">
        <f t="shared" si="13"/>
        <v>0</v>
      </c>
      <c r="AN55" s="23"/>
      <c r="AO55" s="120"/>
      <c r="AP55" s="25"/>
      <c r="AQ55" s="25"/>
      <c r="AR55" s="9"/>
      <c r="AS55" s="9"/>
      <c r="AT55" s="5"/>
      <c r="AX55" s="168"/>
      <c r="AY55" s="143" t="str">
        <f t="shared" si="14"/>
        <v>No</v>
      </c>
      <c r="AZ55" s="144" t="str">
        <f t="shared" si="15"/>
        <v>No</v>
      </c>
      <c r="BA55" s="150"/>
      <c r="BB55" s="146">
        <f>IF(Q55="NA",0,IF(N55="No",0,IF(O55=Data!$E$2,Data!$L$2,IF(O55=Data!$E$3,Data!$L$3,IF(O55=Data!$E$4,Data!$L$4,IF(O55=Data!$E$5,Data!$L$5,IF(O55=Data!$E$6,Data!$L$6,IF(O55=Data!$E$7,Data!$L$7,IF(O55=Data!$E$8,Data!$L$8,IF(O55=Data!$E$9,Data!$L$9,IF(O55=Data!$E$10,Data!$L$10,IF(O55=Data!$E$11,Data!$L$11,IF(O55=Data!$E$12,Data!$L$12,IF(O55=Data!$E$13,Data!$L$13,IF(O55=Data!$E$14,Data!$L$14,IF(O55=Data!$E$15,Data!$L$15,IF(O55=Data!$E$16,Data!$L$16,IF(O55=Data!$E$17,Data!$L$17,IF(O55=Data!$E$18,Data!L$18,0)))))))))))))))))))</f>
        <v>0</v>
      </c>
      <c r="BC55" s="147">
        <f>IF(Q55="NA",0,IF(AY55="No",0,IF(N55="Yes",0,IF(P55=Data!$E$2,Data!$L$2,IF(P55=Data!$E$3,Data!$L$3,IF(P55=Data!$E$4,Data!$L$4,IF(P55=Data!$E$5,Data!$L$5,IF(P55=Data!$E$6,Data!$L$6,IF(P55=Data!$E$7,Data!$L$7,IF(P55=Data!$E$8,Data!$L$8,IF(P55=Data!$E$9,Data!$L$9,IF(P55=Data!$E$10,Data!$L$10,IF(P55=Data!$E$11,Data!$L$11,IF(P55=Data!$E$12,Data!$L$12*(EXP(-29.6/R55)),IF(P55=Data!$E$13,Data!$L$13,IF(P55=Data!$E$14,Data!$L$14*(EXP(-29.6/R55)),IF(P55=Data!$E$15,Data!$L$15,IF(P55=Data!$E$16,Data!$L$16,IF(P55=Data!$E$17,Data!$L$17,IF(P55=Data!$E$18,Data!L$18,0))))))))))))))))))))</f>
        <v>0</v>
      </c>
      <c r="BD55" s="148"/>
      <c r="BE55" s="146"/>
      <c r="BF55" s="148">
        <f t="shared" si="16"/>
        <v>0</v>
      </c>
      <c r="BG55" s="148">
        <f t="shared" si="17"/>
        <v>1</v>
      </c>
      <c r="BH55" s="148">
        <f t="shared" si="18"/>
        <v>1</v>
      </c>
      <c r="BI55" s="148">
        <f>IF(S55=0,0,IF(AND(Q55=Data!$E$12,S55-$AV$3&gt;0),(((Data!$M$12*(EXP(-29.6/S55)))-(Data!$M$12*(EXP(-29.6/(S55-$AV$3)))))),IF(AND(Q55=Data!$E$12,S55-$AV$3&lt;0.5),(Data!$M$12*(EXP(-29.6/S55))),IF(AND(Q55=Data!$E$12,S55&lt;=1),((Data!$M$12*(EXP(-29.6/S55)))),IF(Q55=Data!$E$13,(Data!$M$13),IF(AND(Q55=Data!$E$14,S55-$AV$3&gt;0),(((Data!$M$14*(EXP(-29.6/S55)))-(Data!$M$14*(EXP(-29.6/(S55-$AV$3)))))),IF(AND(Q55=Data!$E$14,S55-$AV$3&lt;1),(Data!$M$14*(EXP(-29.6/S55))),IF(AND(Q55=Data!$E$14,S55&lt;=1),((Data!$M$14*(EXP(-29.6/S55)))),IF(Q55=Data!$E$15,Data!$M$15,IF(Q55=Data!$E$16,Data!$M$16,IF(Q55=Data!$E$17,Data!$M$17,IF(Q55=Data!$E$18,Data!$M$18,0))))))))))))</f>
        <v>0</v>
      </c>
      <c r="BJ55" s="148">
        <f>IF(Q55=Data!$E$12,BI55*0.32,IF(Q55=Data!$E$13,0,IF(Q55=Data!$E$14,BI55*0.32,IF(Q55=Data!$E$15,0,IF(Q55=Data!$E$16,0,IF(Q55=Data!$E$17,0,IF(Q55=Data!$E$18,0,0)))))))</f>
        <v>0</v>
      </c>
      <c r="BK55" s="148">
        <f>IF(Q55=Data!$E$12,Data!$P$12*$AV$3,IF(Q55=Data!$E$13,Data!$P$13*$AV$3,IF(Q55=Data!$E$14,Data!$P$14*$AV$3,IF(Q55=Data!$E$15,Data!$P$15*$AV$3,IF(Q55=Data!$E$16,Data!$P$16*$AV$3,IF(Q55=Data!$E$17,Data!$P$17*$AV$3,IF(Q55=Data!$E$18,Data!$P$18*$AV$3,0)))))))</f>
        <v>0</v>
      </c>
      <c r="BL55" s="147">
        <f>IF(O55=Data!$E$2,Data!$O$2,IF(O55=Data!$E$3,Data!$O$3,IF(O55=Data!$E$4,Data!$O$4,IF(O55=Data!$E$5,Data!$O$5,IF(O55=Data!$E$6,Data!$O$6,IF(O55=Data!$E$7,Data!$O$7,IF(O55=Data!$E$8,Data!$O$8,IF(O55=Data!$E$9,Data!$O$9,IF(O55=Data!$E$10,Data!$O$10,IF(O55=Data!$E$11,Data!$O$11,IF(O55=Data!$E$12,Data!$O$12,IF(O55=Data!$E$13,Data!$O$13,IF(O55=Data!$E$14,Data!$O$14,IF(O55=Data!$E$15,Data!$O$15,IF(O55=Data!$E$16,Data!$O$16,IF(O55=Data!$E$18,Data!$O$18,IF(O55=Data!$E$18,Data!$O$18,0)))))))))))))))))</f>
        <v>0</v>
      </c>
      <c r="BM55" s="169"/>
      <c r="BN55" s="169"/>
      <c r="BO55" s="169"/>
      <c r="BP55" s="169"/>
    </row>
    <row r="56" spans="10:68" x14ac:dyDescent="0.3">
      <c r="J56" s="36" t="s">
        <v>67</v>
      </c>
      <c r="K56" s="108"/>
      <c r="L56" s="108"/>
      <c r="M56" s="108" t="s">
        <v>3</v>
      </c>
      <c r="N56" s="108" t="s">
        <v>1</v>
      </c>
      <c r="O56" s="109" t="s">
        <v>124</v>
      </c>
      <c r="P56" s="109" t="s">
        <v>124</v>
      </c>
      <c r="Q56" s="110" t="s">
        <v>124</v>
      </c>
      <c r="R56" s="111"/>
      <c r="S56" s="111"/>
      <c r="T56" s="112"/>
      <c r="U56" s="20"/>
      <c r="V56" s="21">
        <f>IF(AZ56="No",0,IF(O56="NA",0,IF(O56=Data!$E$2,Data!$F$2,IF(O56=Data!$E$3,Data!$F$3,IF(O56=Data!$E$4,Data!$F$4,IF(O56=Data!$E$5,Data!$F$5,IF(O56=Data!$E$6,Data!$F$6,IF(O56=Data!$E$7,Data!$F$7,IF(O56=Data!$E$8,Data!$F$8,IF(O56=Data!$E$9,Data!$F$9,IF(O56=Data!$E$10,Data!$F$10,IF(O56=Data!$E$11,Data!$F$11,IF(O56=Data!E65,Data!$F$12,IF(O56=Data!E66,Data!$F$13,IF(O56=Data!E67,Data!$F$14,IF(O56=Data!E68,Data!$F$15,IF(O56=Data!E69,Data!$F$16,IF(O56=Data!E71,Data!F$18,0))))))))))))))))))*K56*$AV$3</f>
        <v>0</v>
      </c>
      <c r="W56" s="23">
        <f>IF(AZ56="No",0,IF(O56="NA",0,IF(O56=Data!$E$2,Data!$G$2,IF(O56=Data!$E$3,Data!$G$3,IF(O56=Data!$E$4,Data!$G$4,IF(O56=Data!$E$5,Data!$G$5,IF(O56=Data!$E$6,Data!$G$6,IF(O56=Data!$E$7,Data!$G$7,IF(O56=Data!$E$8,Data!$G$8,IF(O56=Data!$E$9,Data!$G$9,IF(O56=Data!$E$10,Data!$G$10,IF(O56=Data!$E$11,Data!$G$11,IF(O56=Data!$E$12,Data!$G$12,IF(O56=Data!$E$13,Data!$G$13,IF(O56=Data!$E$14,Data!$G$14,IF(O56=Data!$E$15,Data!$G$15,IF(O56=Data!$E$16,Data!$G$16,IF(O56=Data!$E$17,Data!$G$17,IF(O56=Data!$E$18,Data!G$18,0))))))))))))))))))*K56*$AV$3)</f>
        <v>0</v>
      </c>
      <c r="X56" s="23">
        <f>IF(AZ56="No",0,IF(O56="NA",0,IF(O56=Data!$E$2,Data!$H$2,IF(O56=Data!$E$3,Data!$H$3,IF(O56=Data!$E$4,Data!$H$4,IF(O56=Data!$E$5,Data!$H$5,IF(O56=Data!$E$6,Data!$H$6,IF(O56=Data!$E$7,Data!$H$7,IF(O56=Data!$E$8,Data!$H$8,IF(O56=Data!$E$9,Data!$H$9,IF(O56=Data!$E$10,Data!$H$10,IF(O56=Data!$E$11,Data!$H$11,IF(O56=Data!$E$12,Data!$H$12,IF(O56=Data!$E$13,Data!$H$13,IF(O56=Data!$E$14,Data!$H$14,IF(O56=Data!$E$15,Data!$H$15,IF(O56=Data!$E$16,Data!$H$16,IF(O56=Data!$E$17,Data!$H$17,IF(O56=Data!$E$18,Data!H$18,0)))))))))))))))))))*K56*$AV$3</f>
        <v>0</v>
      </c>
      <c r="Y56" s="23">
        <f>IF(R56&lt;=1,0,IF(Q56=Data!$E$12,Data!$F$12,IF(Q56=Data!$E$13,Data!$F$13,IF(Q56=Data!$E$14,Data!$F$14,IF(Q56=Data!$E$15,Data!$F$15,IF(Q56=Data!$E$16,Data!$F$16,IF(Q56=Data!$E$17,Data!$F$17,IF(Q56=Data!$E$18,Data!$F$18,0))))))))*K56*IF(R56&lt;AV56,R56,$AV$3)</f>
        <v>0</v>
      </c>
      <c r="Z56" s="23">
        <f>IF(R56&lt;=1,0,IF(Q56=Data!$E$12,Data!$G$12,IF(Q56=Data!$E$13,Data!$G$13,IF(Q56=Data!$E$14,Data!$G$14,IF(Q56=Data!$E$15,Data!$G$15,IF(Q56=Data!$E$16,Data!$G$16,IF(Q56=Data!$E$17,Data!$G$17,IF(Q56=Data!$E$18,Data!$G$18,0))))))))*K56*IF(R56&lt;AV56,R56,$AV$3)</f>
        <v>0</v>
      </c>
      <c r="AA56" s="23">
        <f>IF(R56&lt;=1,0,IF(Q56=Data!$E$12,Data!$H$12,IF(Q56=Data!$E$13,Data!$H$13,IF(Q56=Data!$E$14,Data!$H$14,IF(Q56=Data!$E$15,Data!$H$15,IF(Q56=Data!$E$16,Data!$H$16,IF(Q56=Data!$E$17,Data!$H$17,IF(Q56=Data!$E$18,Data!$H$18,0))))))))*K56*IF(R56&lt;AV56,R56,$AV$3)</f>
        <v>0</v>
      </c>
      <c r="AB56" s="22">
        <f t="shared" si="6"/>
        <v>0</v>
      </c>
      <c r="AC56" s="50">
        <f t="shared" si="7"/>
        <v>0</v>
      </c>
      <c r="AD56" s="46"/>
      <c r="AE56" s="21">
        <f t="shared" si="8"/>
        <v>0</v>
      </c>
      <c r="AF56" s="22">
        <f t="shared" si="9"/>
        <v>0</v>
      </c>
      <c r="AG56" s="50">
        <f t="shared" si="10"/>
        <v>0</v>
      </c>
      <c r="AH56" s="46"/>
      <c r="AI56" s="21">
        <f>IF(AZ56="No",0,IF(O56="NA",0,IF(Q56=O56,0,IF(O56=Data!$E$2,Data!$J$2,IF(O56=Data!$E$3,Data!$J$3,IF(O56=Data!$E$4,Data!$J$4,IF(O56=Data!$E$5,Data!$J$5,IF(O56=Data!$E$6,Data!$J$6,IF(O56=Data!$E$7,Data!$J$7,IF(O56=Data!$E$8,Data!$J$8,IF(O56=Data!$E$9,Data!$J$9,IF(O56=Data!$E$10,Data!$I$10,IF(O56=Data!$E$11,Data!$J$11,IF(O56=Data!$E$12,Data!$J$12,IF(O56=Data!$E$13,Data!$J$13,IF(O56=Data!$E$14,Data!$J$14,IF(O56=Data!$E$15,Data!$J$15,IF(O56=Data!$E$16,Data!$J$16,IF(O56=Data!$E$17,Data!$J$17,IF(O56=Data!$E$18,Data!J$18,0))))))))))))))))))))*$AV$3</f>
        <v>0</v>
      </c>
      <c r="AJ56" s="23">
        <f>IF(AZ56="No",0,IF(O56="NA",0,IF(O56=Data!$E$2,Data!$K$2,IF(O56=Data!$E$3,Data!$K$3,IF(O56=Data!$E$4,Data!$K$4,IF(O56=Data!$E$5,Data!$K$5,IF(O56=Data!$E$6,Data!$K$6,IF(O56=Data!$E$7,Data!$K$7,IF(O56=Data!$E$8,Data!$K$8,IF(O56=Data!$E$9,Data!$K$9,IF(O56=Data!$E$10,Data!$K$10,IF(O56=Data!$E$11,Data!$K$11,IF(O56=Data!$E$12,Data!$K$12,IF(O56=Data!$E$13,Data!$K$13,IF(O56=Data!$E$14,Data!$K$14,IF(O56=Data!$E$15,Data!$K$15,IF(O56=Data!$E$16,Data!$K$16,IF(O56=Data!$E$17,Data!$K$17,IF(O56=Data!$E$18,Data!K$18,0)))))))))))))))))))*$AV$3</f>
        <v>0</v>
      </c>
      <c r="AK56" s="23">
        <f t="shared" si="11"/>
        <v>0</v>
      </c>
      <c r="AL56" s="22">
        <f t="shared" si="12"/>
        <v>0</v>
      </c>
      <c r="AM56" s="22">
        <f t="shared" si="13"/>
        <v>0</v>
      </c>
      <c r="AN56" s="23"/>
      <c r="AO56" s="120"/>
      <c r="AP56" s="25"/>
      <c r="AQ56" s="25"/>
      <c r="AR56" s="9"/>
      <c r="AS56" s="9"/>
      <c r="AT56" s="5"/>
      <c r="AX56" s="168"/>
      <c r="AY56" s="143" t="str">
        <f t="shared" si="14"/>
        <v>No</v>
      </c>
      <c r="AZ56" s="144" t="str">
        <f t="shared" si="15"/>
        <v>No</v>
      </c>
      <c r="BA56" s="150"/>
      <c r="BB56" s="146">
        <f>IF(Q56="NA",0,IF(N56="No",0,IF(O56=Data!$E$2,Data!$L$2,IF(O56=Data!$E$3,Data!$L$3,IF(O56=Data!$E$4,Data!$L$4,IF(O56=Data!$E$5,Data!$L$5,IF(O56=Data!$E$6,Data!$L$6,IF(O56=Data!$E$7,Data!$L$7,IF(O56=Data!$E$8,Data!$L$8,IF(O56=Data!$E$9,Data!$L$9,IF(O56=Data!$E$10,Data!$L$10,IF(O56=Data!$E$11,Data!$L$11,IF(O56=Data!$E$12,Data!$L$12,IF(O56=Data!$E$13,Data!$L$13,IF(O56=Data!$E$14,Data!$L$14,IF(O56=Data!$E$15,Data!$L$15,IF(O56=Data!$E$16,Data!$L$16,IF(O56=Data!$E$17,Data!$L$17,IF(O56=Data!$E$18,Data!L$18,0)))))))))))))))))))</f>
        <v>0</v>
      </c>
      <c r="BC56" s="147">
        <f>IF(Q56="NA",0,IF(AY56="No",0,IF(N56="Yes",0,IF(P56=Data!$E$2,Data!$L$2,IF(P56=Data!$E$3,Data!$L$3,IF(P56=Data!$E$4,Data!$L$4,IF(P56=Data!$E$5,Data!$L$5,IF(P56=Data!$E$6,Data!$L$6,IF(P56=Data!$E$7,Data!$L$7,IF(P56=Data!$E$8,Data!$L$8,IF(P56=Data!$E$9,Data!$L$9,IF(P56=Data!$E$10,Data!$L$10,IF(P56=Data!$E$11,Data!$L$11,IF(P56=Data!$E$12,Data!$L$12*(EXP(-29.6/R56)),IF(P56=Data!$E$13,Data!$L$13,IF(P56=Data!$E$14,Data!$L$14*(EXP(-29.6/R56)),IF(P56=Data!$E$15,Data!$L$15,IF(P56=Data!$E$16,Data!$L$16,IF(P56=Data!$E$17,Data!$L$17,IF(P56=Data!$E$18,Data!L$18,0))))))))))))))))))))</f>
        <v>0</v>
      </c>
      <c r="BD56" s="148"/>
      <c r="BE56" s="146"/>
      <c r="BF56" s="148">
        <f t="shared" si="16"/>
        <v>0</v>
      </c>
      <c r="BG56" s="148">
        <f t="shared" si="17"/>
        <v>1</v>
      </c>
      <c r="BH56" s="148">
        <f t="shared" si="18"/>
        <v>1</v>
      </c>
      <c r="BI56" s="148">
        <f>IF(S56=0,0,IF(AND(Q56=Data!$E$12,S56-$AV$3&gt;0),(((Data!$M$12*(EXP(-29.6/S56)))-(Data!$M$12*(EXP(-29.6/(S56-$AV$3)))))),IF(AND(Q56=Data!$E$12,S56-$AV$3&lt;0.5),(Data!$M$12*(EXP(-29.6/S56))),IF(AND(Q56=Data!$E$12,S56&lt;=1),((Data!$M$12*(EXP(-29.6/S56)))),IF(Q56=Data!$E$13,(Data!$M$13),IF(AND(Q56=Data!$E$14,S56-$AV$3&gt;0),(((Data!$M$14*(EXP(-29.6/S56)))-(Data!$M$14*(EXP(-29.6/(S56-$AV$3)))))),IF(AND(Q56=Data!$E$14,S56-$AV$3&lt;1),(Data!$M$14*(EXP(-29.6/S56))),IF(AND(Q56=Data!$E$14,S56&lt;=1),((Data!$M$14*(EXP(-29.6/S56)))),IF(Q56=Data!$E$15,Data!$M$15,IF(Q56=Data!$E$16,Data!$M$16,IF(Q56=Data!$E$17,Data!$M$17,IF(Q56=Data!$E$18,Data!$M$18,0))))))))))))</f>
        <v>0</v>
      </c>
      <c r="BJ56" s="148">
        <f>IF(Q56=Data!$E$12,BI56*0.32,IF(Q56=Data!$E$13,0,IF(Q56=Data!$E$14,BI56*0.32,IF(Q56=Data!$E$15,0,IF(Q56=Data!$E$16,0,IF(Q56=Data!$E$17,0,IF(Q56=Data!$E$18,0,0)))))))</f>
        <v>0</v>
      </c>
      <c r="BK56" s="148">
        <f>IF(Q56=Data!$E$12,Data!$P$12*$AV$3,IF(Q56=Data!$E$13,Data!$P$13*$AV$3,IF(Q56=Data!$E$14,Data!$P$14*$AV$3,IF(Q56=Data!$E$15,Data!$P$15*$AV$3,IF(Q56=Data!$E$16,Data!$P$16*$AV$3,IF(Q56=Data!$E$17,Data!$P$17*$AV$3,IF(Q56=Data!$E$18,Data!$P$18*$AV$3,0)))))))</f>
        <v>0</v>
      </c>
      <c r="BL56" s="147">
        <f>IF(O56=Data!$E$2,Data!$O$2,IF(O56=Data!$E$3,Data!$O$3,IF(O56=Data!$E$4,Data!$O$4,IF(O56=Data!$E$5,Data!$O$5,IF(O56=Data!$E$6,Data!$O$6,IF(O56=Data!$E$7,Data!$O$7,IF(O56=Data!$E$8,Data!$O$8,IF(O56=Data!$E$9,Data!$O$9,IF(O56=Data!$E$10,Data!$O$10,IF(O56=Data!$E$11,Data!$O$11,IF(O56=Data!$E$12,Data!$O$12,IF(O56=Data!$E$13,Data!$O$13,IF(O56=Data!$E$14,Data!$O$14,IF(O56=Data!$E$15,Data!$O$15,IF(O56=Data!$E$16,Data!$O$16,IF(O56=Data!$E$18,Data!$O$18,IF(O56=Data!$E$18,Data!$O$18,0)))))))))))))))))</f>
        <v>0</v>
      </c>
      <c r="BM56" s="169"/>
      <c r="BN56" s="169"/>
      <c r="BO56" s="169"/>
      <c r="BP56" s="169"/>
    </row>
    <row r="57" spans="10:68" x14ac:dyDescent="0.3">
      <c r="J57" s="36" t="s">
        <v>68</v>
      </c>
      <c r="K57" s="108"/>
      <c r="L57" s="108"/>
      <c r="M57" s="108" t="s">
        <v>3</v>
      </c>
      <c r="N57" s="108" t="s">
        <v>1</v>
      </c>
      <c r="O57" s="109" t="s">
        <v>124</v>
      </c>
      <c r="P57" s="109" t="s">
        <v>124</v>
      </c>
      <c r="Q57" s="110" t="s">
        <v>124</v>
      </c>
      <c r="R57" s="111"/>
      <c r="S57" s="111"/>
      <c r="T57" s="112"/>
      <c r="U57" s="20"/>
      <c r="V57" s="21">
        <f>IF(AZ57="No",0,IF(O57="NA",0,IF(O57=Data!$E$2,Data!$F$2,IF(O57=Data!$E$3,Data!$F$3,IF(O57=Data!$E$4,Data!$F$4,IF(O57=Data!$E$5,Data!$F$5,IF(O57=Data!$E$6,Data!$F$6,IF(O57=Data!$E$7,Data!$F$7,IF(O57=Data!$E$8,Data!$F$8,IF(O57=Data!$E$9,Data!$F$9,IF(O57=Data!$E$10,Data!$F$10,IF(O57=Data!$E$11,Data!$F$11,IF(O57=Data!E66,Data!$F$12,IF(O57=Data!E67,Data!$F$13,IF(O57=Data!E68,Data!$F$14,IF(O57=Data!E69,Data!$F$15,IF(O57=Data!E70,Data!$F$16,IF(O57=Data!E72,Data!F$18,0))))))))))))))))))*K57*$AV$3</f>
        <v>0</v>
      </c>
      <c r="W57" s="23">
        <f>IF(AZ57="No",0,IF(O57="NA",0,IF(O57=Data!$E$2,Data!$G$2,IF(O57=Data!$E$3,Data!$G$3,IF(O57=Data!$E$4,Data!$G$4,IF(O57=Data!$E$5,Data!$G$5,IF(O57=Data!$E$6,Data!$G$6,IF(O57=Data!$E$7,Data!$G$7,IF(O57=Data!$E$8,Data!$G$8,IF(O57=Data!$E$9,Data!$G$9,IF(O57=Data!$E$10,Data!$G$10,IF(O57=Data!$E$11,Data!$G$11,IF(O57=Data!$E$12,Data!$G$12,IF(O57=Data!$E$13,Data!$G$13,IF(O57=Data!$E$14,Data!$G$14,IF(O57=Data!$E$15,Data!$G$15,IF(O57=Data!$E$16,Data!$G$16,IF(O57=Data!$E$17,Data!$G$17,IF(O57=Data!$E$18,Data!G$18,0))))))))))))))))))*K57*$AV$3)</f>
        <v>0</v>
      </c>
      <c r="X57" s="23">
        <f>IF(AZ57="No",0,IF(O57="NA",0,IF(O57=Data!$E$2,Data!$H$2,IF(O57=Data!$E$3,Data!$H$3,IF(O57=Data!$E$4,Data!$H$4,IF(O57=Data!$E$5,Data!$H$5,IF(O57=Data!$E$6,Data!$H$6,IF(O57=Data!$E$7,Data!$H$7,IF(O57=Data!$E$8,Data!$H$8,IF(O57=Data!$E$9,Data!$H$9,IF(O57=Data!$E$10,Data!$H$10,IF(O57=Data!$E$11,Data!$H$11,IF(O57=Data!$E$12,Data!$H$12,IF(O57=Data!$E$13,Data!$H$13,IF(O57=Data!$E$14,Data!$H$14,IF(O57=Data!$E$15,Data!$H$15,IF(O57=Data!$E$16,Data!$H$16,IF(O57=Data!$E$17,Data!$H$17,IF(O57=Data!$E$18,Data!H$18,0)))))))))))))))))))*K57*$AV$3</f>
        <v>0</v>
      </c>
      <c r="Y57" s="23">
        <f>IF(R57&lt;=1,0,IF(Q57=Data!$E$12,Data!$F$12,IF(Q57=Data!$E$13,Data!$F$13,IF(Q57=Data!$E$14,Data!$F$14,IF(Q57=Data!$E$15,Data!$F$15,IF(Q57=Data!$E$16,Data!$F$16,IF(Q57=Data!$E$17,Data!$F$17,IF(Q57=Data!$E$18,Data!$F$18,0))))))))*K57*IF(R57&lt;AV57,R57,$AV$3)</f>
        <v>0</v>
      </c>
      <c r="Z57" s="23">
        <f>IF(R57&lt;=1,0,IF(Q57=Data!$E$12,Data!$G$12,IF(Q57=Data!$E$13,Data!$G$13,IF(Q57=Data!$E$14,Data!$G$14,IF(Q57=Data!$E$15,Data!$G$15,IF(Q57=Data!$E$16,Data!$G$16,IF(Q57=Data!$E$17,Data!$G$17,IF(Q57=Data!$E$18,Data!$G$18,0))))))))*K57*IF(R57&lt;AV57,R57,$AV$3)</f>
        <v>0</v>
      </c>
      <c r="AA57" s="23">
        <f>IF(R57&lt;=1,0,IF(Q57=Data!$E$12,Data!$H$12,IF(Q57=Data!$E$13,Data!$H$13,IF(Q57=Data!$E$14,Data!$H$14,IF(Q57=Data!$E$15,Data!$H$15,IF(Q57=Data!$E$16,Data!$H$16,IF(Q57=Data!$E$17,Data!$H$17,IF(Q57=Data!$E$18,Data!$H$18,0))))))))*K57*IF(R57&lt;AV57,R57,$AV$3)</f>
        <v>0</v>
      </c>
      <c r="AB57" s="22">
        <f t="shared" si="6"/>
        <v>0</v>
      </c>
      <c r="AC57" s="50">
        <f t="shared" si="7"/>
        <v>0</v>
      </c>
      <c r="AD57" s="46"/>
      <c r="AE57" s="21">
        <f t="shared" si="8"/>
        <v>0</v>
      </c>
      <c r="AF57" s="22">
        <f t="shared" si="9"/>
        <v>0</v>
      </c>
      <c r="AG57" s="50">
        <f t="shared" si="10"/>
        <v>0</v>
      </c>
      <c r="AH57" s="46"/>
      <c r="AI57" s="21">
        <f>IF(AZ57="No",0,IF(O57="NA",0,IF(Q57=O57,0,IF(O57=Data!$E$2,Data!$J$2,IF(O57=Data!$E$3,Data!$J$3,IF(O57=Data!$E$4,Data!$J$4,IF(O57=Data!$E$5,Data!$J$5,IF(O57=Data!$E$6,Data!$J$6,IF(O57=Data!$E$7,Data!$J$7,IF(O57=Data!$E$8,Data!$J$8,IF(O57=Data!$E$9,Data!$J$9,IF(O57=Data!$E$10,Data!$I$10,IF(O57=Data!$E$11,Data!$J$11,IF(O57=Data!$E$12,Data!$J$12,IF(O57=Data!$E$13,Data!$J$13,IF(O57=Data!$E$14,Data!$J$14,IF(O57=Data!$E$15,Data!$J$15,IF(O57=Data!$E$16,Data!$J$16,IF(O57=Data!$E$17,Data!$J$17,IF(O57=Data!$E$18,Data!J$18,0))))))))))))))))))))*$AV$3</f>
        <v>0</v>
      </c>
      <c r="AJ57" s="23">
        <f>IF(AZ57="No",0,IF(O57="NA",0,IF(O57=Data!$E$2,Data!$K$2,IF(O57=Data!$E$3,Data!$K$3,IF(O57=Data!$E$4,Data!$K$4,IF(O57=Data!$E$5,Data!$K$5,IF(O57=Data!$E$6,Data!$K$6,IF(O57=Data!$E$7,Data!$K$7,IF(O57=Data!$E$8,Data!$K$8,IF(O57=Data!$E$9,Data!$K$9,IF(O57=Data!$E$10,Data!$K$10,IF(O57=Data!$E$11,Data!$K$11,IF(O57=Data!$E$12,Data!$K$12,IF(O57=Data!$E$13,Data!$K$13,IF(O57=Data!$E$14,Data!$K$14,IF(O57=Data!$E$15,Data!$K$15,IF(O57=Data!$E$16,Data!$K$16,IF(O57=Data!$E$17,Data!$K$17,IF(O57=Data!$E$18,Data!K$18,0)))))))))))))))))))*$AV$3</f>
        <v>0</v>
      </c>
      <c r="AK57" s="23">
        <f t="shared" si="11"/>
        <v>0</v>
      </c>
      <c r="AL57" s="22">
        <f t="shared" si="12"/>
        <v>0</v>
      </c>
      <c r="AM57" s="22">
        <f t="shared" si="13"/>
        <v>0</v>
      </c>
      <c r="AN57" s="23"/>
      <c r="AO57" s="120"/>
      <c r="AP57" s="25"/>
      <c r="AQ57" s="25"/>
      <c r="AR57" s="9"/>
      <c r="AS57" s="9"/>
      <c r="AT57" s="5"/>
      <c r="AX57" s="168"/>
      <c r="AY57" s="143" t="str">
        <f t="shared" si="14"/>
        <v>No</v>
      </c>
      <c r="AZ57" s="144" t="str">
        <f t="shared" si="15"/>
        <v>No</v>
      </c>
      <c r="BA57" s="150"/>
      <c r="BB57" s="146">
        <f>IF(Q57="NA",0,IF(N57="No",0,IF(O57=Data!$E$2,Data!$L$2,IF(O57=Data!$E$3,Data!$L$3,IF(O57=Data!$E$4,Data!$L$4,IF(O57=Data!$E$5,Data!$L$5,IF(O57=Data!$E$6,Data!$L$6,IF(O57=Data!$E$7,Data!$L$7,IF(O57=Data!$E$8,Data!$L$8,IF(O57=Data!$E$9,Data!$L$9,IF(O57=Data!$E$10,Data!$L$10,IF(O57=Data!$E$11,Data!$L$11,IF(O57=Data!$E$12,Data!$L$12,IF(O57=Data!$E$13,Data!$L$13,IF(O57=Data!$E$14,Data!$L$14,IF(O57=Data!$E$15,Data!$L$15,IF(O57=Data!$E$16,Data!$L$16,IF(O57=Data!$E$17,Data!$L$17,IF(O57=Data!$E$18,Data!L$18,0)))))))))))))))))))</f>
        <v>0</v>
      </c>
      <c r="BC57" s="147">
        <f>IF(Q57="NA",0,IF(AY57="No",0,IF(N57="Yes",0,IF(P57=Data!$E$2,Data!$L$2,IF(P57=Data!$E$3,Data!$L$3,IF(P57=Data!$E$4,Data!$L$4,IF(P57=Data!$E$5,Data!$L$5,IF(P57=Data!$E$6,Data!$L$6,IF(P57=Data!$E$7,Data!$L$7,IF(P57=Data!$E$8,Data!$L$8,IF(P57=Data!$E$9,Data!$L$9,IF(P57=Data!$E$10,Data!$L$10,IF(P57=Data!$E$11,Data!$L$11,IF(P57=Data!$E$12,Data!$L$12*(EXP(-29.6/R57)),IF(P57=Data!$E$13,Data!$L$13,IF(P57=Data!$E$14,Data!$L$14*(EXP(-29.6/R57)),IF(P57=Data!$E$15,Data!$L$15,IF(P57=Data!$E$16,Data!$L$16,IF(P57=Data!$E$17,Data!$L$17,IF(P57=Data!$E$18,Data!L$18,0))))))))))))))))))))</f>
        <v>0</v>
      </c>
      <c r="BD57" s="148"/>
      <c r="BE57" s="146"/>
      <c r="BF57" s="148">
        <f t="shared" si="16"/>
        <v>0</v>
      </c>
      <c r="BG57" s="148">
        <f t="shared" si="17"/>
        <v>1</v>
      </c>
      <c r="BH57" s="148">
        <f t="shared" si="18"/>
        <v>1</v>
      </c>
      <c r="BI57" s="148">
        <f>IF(S57=0,0,IF(AND(Q57=Data!$E$12,S57-$AV$3&gt;0),(((Data!$M$12*(EXP(-29.6/S57)))-(Data!$M$12*(EXP(-29.6/(S57-$AV$3)))))),IF(AND(Q57=Data!$E$12,S57-$AV$3&lt;0.5),(Data!$M$12*(EXP(-29.6/S57))),IF(AND(Q57=Data!$E$12,S57&lt;=1),((Data!$M$12*(EXP(-29.6/S57)))),IF(Q57=Data!$E$13,(Data!$M$13),IF(AND(Q57=Data!$E$14,S57-$AV$3&gt;0),(((Data!$M$14*(EXP(-29.6/S57)))-(Data!$M$14*(EXP(-29.6/(S57-$AV$3)))))),IF(AND(Q57=Data!$E$14,S57-$AV$3&lt;1),(Data!$M$14*(EXP(-29.6/S57))),IF(AND(Q57=Data!$E$14,S57&lt;=1),((Data!$M$14*(EXP(-29.6/S57)))),IF(Q57=Data!$E$15,Data!$M$15,IF(Q57=Data!$E$16,Data!$M$16,IF(Q57=Data!$E$17,Data!$M$17,IF(Q57=Data!$E$18,Data!$M$18,0))))))))))))</f>
        <v>0</v>
      </c>
      <c r="BJ57" s="148">
        <f>IF(Q57=Data!$E$12,BI57*0.32,IF(Q57=Data!$E$13,0,IF(Q57=Data!$E$14,BI57*0.32,IF(Q57=Data!$E$15,0,IF(Q57=Data!$E$16,0,IF(Q57=Data!$E$17,0,IF(Q57=Data!$E$18,0,0)))))))</f>
        <v>0</v>
      </c>
      <c r="BK57" s="148">
        <f>IF(Q57=Data!$E$12,Data!$P$12*$AV$3,IF(Q57=Data!$E$13,Data!$P$13*$AV$3,IF(Q57=Data!$E$14,Data!$P$14*$AV$3,IF(Q57=Data!$E$15,Data!$P$15*$AV$3,IF(Q57=Data!$E$16,Data!$P$16*$AV$3,IF(Q57=Data!$E$17,Data!$P$17*$AV$3,IF(Q57=Data!$E$18,Data!$P$18*$AV$3,0)))))))</f>
        <v>0</v>
      </c>
      <c r="BL57" s="147">
        <f>IF(O57=Data!$E$2,Data!$O$2,IF(O57=Data!$E$3,Data!$O$3,IF(O57=Data!$E$4,Data!$O$4,IF(O57=Data!$E$5,Data!$O$5,IF(O57=Data!$E$6,Data!$O$6,IF(O57=Data!$E$7,Data!$O$7,IF(O57=Data!$E$8,Data!$O$8,IF(O57=Data!$E$9,Data!$O$9,IF(O57=Data!$E$10,Data!$O$10,IF(O57=Data!$E$11,Data!$O$11,IF(O57=Data!$E$12,Data!$O$12,IF(O57=Data!$E$13,Data!$O$13,IF(O57=Data!$E$14,Data!$O$14,IF(O57=Data!$E$15,Data!$O$15,IF(O57=Data!$E$16,Data!$O$16,IF(O57=Data!$E$18,Data!$O$18,IF(O57=Data!$E$18,Data!$O$18,0)))))))))))))))))</f>
        <v>0</v>
      </c>
      <c r="BM57" s="169"/>
      <c r="BN57" s="169"/>
      <c r="BO57" s="169"/>
      <c r="BP57" s="169"/>
    </row>
    <row r="58" spans="10:68" x14ac:dyDescent="0.3">
      <c r="J58" s="36" t="s">
        <v>69</v>
      </c>
      <c r="K58" s="108"/>
      <c r="L58" s="108"/>
      <c r="M58" s="108" t="s">
        <v>3</v>
      </c>
      <c r="N58" s="108" t="s">
        <v>1</v>
      </c>
      <c r="O58" s="109" t="s">
        <v>124</v>
      </c>
      <c r="P58" s="109" t="s">
        <v>124</v>
      </c>
      <c r="Q58" s="110" t="s">
        <v>124</v>
      </c>
      <c r="R58" s="111"/>
      <c r="S58" s="111"/>
      <c r="T58" s="112"/>
      <c r="U58" s="20"/>
      <c r="V58" s="21">
        <f>IF(AZ58="No",0,IF(O58="NA",0,IF(O58=Data!$E$2,Data!$F$2,IF(O58=Data!$E$3,Data!$F$3,IF(O58=Data!$E$4,Data!$F$4,IF(O58=Data!$E$5,Data!$F$5,IF(O58=Data!$E$6,Data!$F$6,IF(O58=Data!$E$7,Data!$F$7,IF(O58=Data!$E$8,Data!$F$8,IF(O58=Data!$E$9,Data!$F$9,IF(O58=Data!$E$10,Data!$F$10,IF(O58=Data!$E$11,Data!$F$11,IF(O58=Data!E67,Data!$F$12,IF(O58=Data!E68,Data!$F$13,IF(O58=Data!E69,Data!$F$14,IF(O58=Data!E70,Data!$F$15,IF(O58=Data!E71,Data!$F$16,IF(O58=Data!E73,Data!F$18,0))))))))))))))))))*K58*$AV$3</f>
        <v>0</v>
      </c>
      <c r="W58" s="23">
        <f>IF(AZ58="No",0,IF(O58="NA",0,IF(O58=Data!$E$2,Data!$G$2,IF(O58=Data!$E$3,Data!$G$3,IF(O58=Data!$E$4,Data!$G$4,IF(O58=Data!$E$5,Data!$G$5,IF(O58=Data!$E$6,Data!$G$6,IF(O58=Data!$E$7,Data!$G$7,IF(O58=Data!$E$8,Data!$G$8,IF(O58=Data!$E$9,Data!$G$9,IF(O58=Data!$E$10,Data!$G$10,IF(O58=Data!$E$11,Data!$G$11,IF(O58=Data!$E$12,Data!$G$12,IF(O58=Data!$E$13,Data!$G$13,IF(O58=Data!$E$14,Data!$G$14,IF(O58=Data!$E$15,Data!$G$15,IF(O58=Data!$E$16,Data!$G$16,IF(O58=Data!$E$17,Data!$G$17,IF(O58=Data!$E$18,Data!G$18,0))))))))))))))))))*K58*$AV$3)</f>
        <v>0</v>
      </c>
      <c r="X58" s="23">
        <f>IF(AZ58="No",0,IF(O58="NA",0,IF(O58=Data!$E$2,Data!$H$2,IF(O58=Data!$E$3,Data!$H$3,IF(O58=Data!$E$4,Data!$H$4,IF(O58=Data!$E$5,Data!$H$5,IF(O58=Data!$E$6,Data!$H$6,IF(O58=Data!$E$7,Data!$H$7,IF(O58=Data!$E$8,Data!$H$8,IF(O58=Data!$E$9,Data!$H$9,IF(O58=Data!$E$10,Data!$H$10,IF(O58=Data!$E$11,Data!$H$11,IF(O58=Data!$E$12,Data!$H$12,IF(O58=Data!$E$13,Data!$H$13,IF(O58=Data!$E$14,Data!$H$14,IF(O58=Data!$E$15,Data!$H$15,IF(O58=Data!$E$16,Data!$H$16,IF(O58=Data!$E$17,Data!$H$17,IF(O58=Data!$E$18,Data!H$18,0)))))))))))))))))))*K58*$AV$3</f>
        <v>0</v>
      </c>
      <c r="Y58" s="23">
        <f>IF(R58&lt;=1,0,IF(Q58=Data!$E$12,Data!$F$12,IF(Q58=Data!$E$13,Data!$F$13,IF(Q58=Data!$E$14,Data!$F$14,IF(Q58=Data!$E$15,Data!$F$15,IF(Q58=Data!$E$16,Data!$F$16,IF(Q58=Data!$E$17,Data!$F$17,IF(Q58=Data!$E$18,Data!$F$18,0))))))))*K58*IF(R58&lt;AV58,R58,$AV$3)</f>
        <v>0</v>
      </c>
      <c r="Z58" s="23">
        <f>IF(R58&lt;=1,0,IF(Q58=Data!$E$12,Data!$G$12,IF(Q58=Data!$E$13,Data!$G$13,IF(Q58=Data!$E$14,Data!$G$14,IF(Q58=Data!$E$15,Data!$G$15,IF(Q58=Data!$E$16,Data!$G$16,IF(Q58=Data!$E$17,Data!$G$17,IF(Q58=Data!$E$18,Data!$G$18,0))))))))*K58*IF(R58&lt;AV58,R58,$AV$3)</f>
        <v>0</v>
      </c>
      <c r="AA58" s="23">
        <f>IF(R58&lt;=1,0,IF(Q58=Data!$E$12,Data!$H$12,IF(Q58=Data!$E$13,Data!$H$13,IF(Q58=Data!$E$14,Data!$H$14,IF(Q58=Data!$E$15,Data!$H$15,IF(Q58=Data!$E$16,Data!$H$16,IF(Q58=Data!$E$17,Data!$H$17,IF(Q58=Data!$E$18,Data!$H$18,0))))))))*K58*IF(R58&lt;AV58,R58,$AV$3)</f>
        <v>0</v>
      </c>
      <c r="AB58" s="22">
        <f t="shared" si="6"/>
        <v>0</v>
      </c>
      <c r="AC58" s="50">
        <f t="shared" si="7"/>
        <v>0</v>
      </c>
      <c r="AD58" s="46"/>
      <c r="AE58" s="21">
        <f t="shared" si="8"/>
        <v>0</v>
      </c>
      <c r="AF58" s="22">
        <f t="shared" si="9"/>
        <v>0</v>
      </c>
      <c r="AG58" s="50">
        <f t="shared" si="10"/>
        <v>0</v>
      </c>
      <c r="AH58" s="46"/>
      <c r="AI58" s="21">
        <f>IF(AZ58="No",0,IF(O58="NA",0,IF(Q58=O58,0,IF(O58=Data!$E$2,Data!$J$2,IF(O58=Data!$E$3,Data!$J$3,IF(O58=Data!$E$4,Data!$J$4,IF(O58=Data!$E$5,Data!$J$5,IF(O58=Data!$E$6,Data!$J$6,IF(O58=Data!$E$7,Data!$J$7,IF(O58=Data!$E$8,Data!$J$8,IF(O58=Data!$E$9,Data!$J$9,IF(O58=Data!$E$10,Data!$I$10,IF(O58=Data!$E$11,Data!$J$11,IF(O58=Data!$E$12,Data!$J$12,IF(O58=Data!$E$13,Data!$J$13,IF(O58=Data!$E$14,Data!$J$14,IF(O58=Data!$E$15,Data!$J$15,IF(O58=Data!$E$16,Data!$J$16,IF(O58=Data!$E$17,Data!$J$17,IF(O58=Data!$E$18,Data!J$18,0))))))))))))))))))))*$AV$3</f>
        <v>0</v>
      </c>
      <c r="AJ58" s="23">
        <f>IF(AZ58="No",0,IF(O58="NA",0,IF(O58=Data!$E$2,Data!$K$2,IF(O58=Data!$E$3,Data!$K$3,IF(O58=Data!$E$4,Data!$K$4,IF(O58=Data!$E$5,Data!$K$5,IF(O58=Data!$E$6,Data!$K$6,IF(O58=Data!$E$7,Data!$K$7,IF(O58=Data!$E$8,Data!$K$8,IF(O58=Data!$E$9,Data!$K$9,IF(O58=Data!$E$10,Data!$K$10,IF(O58=Data!$E$11,Data!$K$11,IF(O58=Data!$E$12,Data!$K$12,IF(O58=Data!$E$13,Data!$K$13,IF(O58=Data!$E$14,Data!$K$14,IF(O58=Data!$E$15,Data!$K$15,IF(O58=Data!$E$16,Data!$K$16,IF(O58=Data!$E$17,Data!$K$17,IF(O58=Data!$E$18,Data!K$18,0)))))))))))))))))))*$AV$3</f>
        <v>0</v>
      </c>
      <c r="AK58" s="23">
        <f t="shared" si="11"/>
        <v>0</v>
      </c>
      <c r="AL58" s="22">
        <f t="shared" si="12"/>
        <v>0</v>
      </c>
      <c r="AM58" s="22">
        <f t="shared" si="13"/>
        <v>0</v>
      </c>
      <c r="AN58" s="23"/>
      <c r="AO58" s="120"/>
      <c r="AP58" s="25"/>
      <c r="AQ58" s="25"/>
      <c r="AR58" s="9"/>
      <c r="AS58" s="9"/>
      <c r="AT58" s="5"/>
      <c r="AX58" s="168"/>
      <c r="AY58" s="143" t="str">
        <f t="shared" si="14"/>
        <v>No</v>
      </c>
      <c r="AZ58" s="144" t="str">
        <f t="shared" si="15"/>
        <v>No</v>
      </c>
      <c r="BA58" s="150"/>
      <c r="BB58" s="146">
        <f>IF(Q58="NA",0,IF(N58="No",0,IF(O58=Data!$E$2,Data!$L$2,IF(O58=Data!$E$3,Data!$L$3,IF(O58=Data!$E$4,Data!$L$4,IF(O58=Data!$E$5,Data!$L$5,IF(O58=Data!$E$6,Data!$L$6,IF(O58=Data!$E$7,Data!$L$7,IF(O58=Data!$E$8,Data!$L$8,IF(O58=Data!$E$9,Data!$L$9,IF(O58=Data!$E$10,Data!$L$10,IF(O58=Data!$E$11,Data!$L$11,IF(O58=Data!$E$12,Data!$L$12,IF(O58=Data!$E$13,Data!$L$13,IF(O58=Data!$E$14,Data!$L$14,IF(O58=Data!$E$15,Data!$L$15,IF(O58=Data!$E$16,Data!$L$16,IF(O58=Data!$E$17,Data!$L$17,IF(O58=Data!$E$18,Data!L$18,0)))))))))))))))))))</f>
        <v>0</v>
      </c>
      <c r="BC58" s="147">
        <f>IF(Q58="NA",0,IF(AY58="No",0,IF(N58="Yes",0,IF(P58=Data!$E$2,Data!$L$2,IF(P58=Data!$E$3,Data!$L$3,IF(P58=Data!$E$4,Data!$L$4,IF(P58=Data!$E$5,Data!$L$5,IF(P58=Data!$E$6,Data!$L$6,IF(P58=Data!$E$7,Data!$L$7,IF(P58=Data!$E$8,Data!$L$8,IF(P58=Data!$E$9,Data!$L$9,IF(P58=Data!$E$10,Data!$L$10,IF(P58=Data!$E$11,Data!$L$11,IF(P58=Data!$E$12,Data!$L$12*(EXP(-29.6/R58)),IF(P58=Data!$E$13,Data!$L$13,IF(P58=Data!$E$14,Data!$L$14*(EXP(-29.6/R58)),IF(P58=Data!$E$15,Data!$L$15,IF(P58=Data!$E$16,Data!$L$16,IF(P58=Data!$E$17,Data!$L$17,IF(P58=Data!$E$18,Data!L$18,0))))))))))))))))))))</f>
        <v>0</v>
      </c>
      <c r="BD58" s="148"/>
      <c r="BE58" s="146"/>
      <c r="BF58" s="148">
        <f t="shared" si="16"/>
        <v>0</v>
      </c>
      <c r="BG58" s="148">
        <f t="shared" si="17"/>
        <v>1</v>
      </c>
      <c r="BH58" s="148">
        <f t="shared" si="18"/>
        <v>1</v>
      </c>
      <c r="BI58" s="148">
        <f>IF(S58=0,0,IF(AND(Q58=Data!$E$12,S58-$AV$3&gt;0),(((Data!$M$12*(EXP(-29.6/S58)))-(Data!$M$12*(EXP(-29.6/(S58-$AV$3)))))),IF(AND(Q58=Data!$E$12,S58-$AV$3&lt;0.5),(Data!$M$12*(EXP(-29.6/S58))),IF(AND(Q58=Data!$E$12,S58&lt;=1),((Data!$M$12*(EXP(-29.6/S58)))),IF(Q58=Data!$E$13,(Data!$M$13),IF(AND(Q58=Data!$E$14,S58-$AV$3&gt;0),(((Data!$M$14*(EXP(-29.6/S58)))-(Data!$M$14*(EXP(-29.6/(S58-$AV$3)))))),IF(AND(Q58=Data!$E$14,S58-$AV$3&lt;1),(Data!$M$14*(EXP(-29.6/S58))),IF(AND(Q58=Data!$E$14,S58&lt;=1),((Data!$M$14*(EXP(-29.6/S58)))),IF(Q58=Data!$E$15,Data!$M$15,IF(Q58=Data!$E$16,Data!$M$16,IF(Q58=Data!$E$17,Data!$M$17,IF(Q58=Data!$E$18,Data!$M$18,0))))))))))))</f>
        <v>0</v>
      </c>
      <c r="BJ58" s="148">
        <f>IF(Q58=Data!$E$12,BI58*0.32,IF(Q58=Data!$E$13,0,IF(Q58=Data!$E$14,BI58*0.32,IF(Q58=Data!$E$15,0,IF(Q58=Data!$E$16,0,IF(Q58=Data!$E$17,0,IF(Q58=Data!$E$18,0,0)))))))</f>
        <v>0</v>
      </c>
      <c r="BK58" s="148">
        <f>IF(Q58=Data!$E$12,Data!$P$12*$AV$3,IF(Q58=Data!$E$13,Data!$P$13*$AV$3,IF(Q58=Data!$E$14,Data!$P$14*$AV$3,IF(Q58=Data!$E$15,Data!$P$15*$AV$3,IF(Q58=Data!$E$16,Data!$P$16*$AV$3,IF(Q58=Data!$E$17,Data!$P$17*$AV$3,IF(Q58=Data!$E$18,Data!$P$18*$AV$3,0)))))))</f>
        <v>0</v>
      </c>
      <c r="BL58" s="147">
        <f>IF(O58=Data!$E$2,Data!$O$2,IF(O58=Data!$E$3,Data!$O$3,IF(O58=Data!$E$4,Data!$O$4,IF(O58=Data!$E$5,Data!$O$5,IF(O58=Data!$E$6,Data!$O$6,IF(O58=Data!$E$7,Data!$O$7,IF(O58=Data!$E$8,Data!$O$8,IF(O58=Data!$E$9,Data!$O$9,IF(O58=Data!$E$10,Data!$O$10,IF(O58=Data!$E$11,Data!$O$11,IF(O58=Data!$E$12,Data!$O$12,IF(O58=Data!$E$13,Data!$O$13,IF(O58=Data!$E$14,Data!$O$14,IF(O58=Data!$E$15,Data!$O$15,IF(O58=Data!$E$16,Data!$O$16,IF(O58=Data!$E$18,Data!$O$18,IF(O58=Data!$E$18,Data!$O$18,0)))))))))))))))))</f>
        <v>0</v>
      </c>
      <c r="BM58" s="169"/>
      <c r="BN58" s="169"/>
      <c r="BO58" s="169"/>
      <c r="BP58" s="169"/>
    </row>
    <row r="59" spans="10:68" x14ac:dyDescent="0.3">
      <c r="J59" s="36" t="s">
        <v>70</v>
      </c>
      <c r="K59" s="108"/>
      <c r="L59" s="108"/>
      <c r="M59" s="108" t="s">
        <v>3</v>
      </c>
      <c r="N59" s="108" t="s">
        <v>1</v>
      </c>
      <c r="O59" s="109" t="s">
        <v>124</v>
      </c>
      <c r="P59" s="109" t="s">
        <v>124</v>
      </c>
      <c r="Q59" s="110" t="s">
        <v>124</v>
      </c>
      <c r="R59" s="111"/>
      <c r="S59" s="111"/>
      <c r="T59" s="112"/>
      <c r="U59" s="20"/>
      <c r="V59" s="21">
        <f>IF(AZ59="No",0,IF(O59="NA",0,IF(O59=Data!$E$2,Data!$F$2,IF(O59=Data!$E$3,Data!$F$3,IF(O59=Data!$E$4,Data!$F$4,IF(O59=Data!$E$5,Data!$F$5,IF(O59=Data!$E$6,Data!$F$6,IF(O59=Data!$E$7,Data!$F$7,IF(O59=Data!$E$8,Data!$F$8,IF(O59=Data!$E$9,Data!$F$9,IF(O59=Data!$E$10,Data!$F$10,IF(O59=Data!$E$11,Data!$F$11,IF(O59=Data!E68,Data!$F$12,IF(O59=Data!E69,Data!$F$13,IF(O59=Data!E70,Data!$F$14,IF(O59=Data!E71,Data!$F$15,IF(O59=Data!E72,Data!$F$16,IF(O59=Data!E74,Data!F$18,0))))))))))))))))))*K59*$AV$3</f>
        <v>0</v>
      </c>
      <c r="W59" s="23">
        <f>IF(AZ59="No",0,IF(O59="NA",0,IF(O59=Data!$E$2,Data!$G$2,IF(O59=Data!$E$3,Data!$G$3,IF(O59=Data!$E$4,Data!$G$4,IF(O59=Data!$E$5,Data!$G$5,IF(O59=Data!$E$6,Data!$G$6,IF(O59=Data!$E$7,Data!$G$7,IF(O59=Data!$E$8,Data!$G$8,IF(O59=Data!$E$9,Data!$G$9,IF(O59=Data!$E$10,Data!$G$10,IF(O59=Data!$E$11,Data!$G$11,IF(O59=Data!$E$12,Data!$G$12,IF(O59=Data!$E$13,Data!$G$13,IF(O59=Data!$E$14,Data!$G$14,IF(O59=Data!$E$15,Data!$G$15,IF(O59=Data!$E$16,Data!$G$16,IF(O59=Data!$E$17,Data!$G$17,IF(O59=Data!$E$18,Data!G$18,0))))))))))))))))))*K59*$AV$3)</f>
        <v>0</v>
      </c>
      <c r="X59" s="23">
        <f>IF(AZ59="No",0,IF(O59="NA",0,IF(O59=Data!$E$2,Data!$H$2,IF(O59=Data!$E$3,Data!$H$3,IF(O59=Data!$E$4,Data!$H$4,IF(O59=Data!$E$5,Data!$H$5,IF(O59=Data!$E$6,Data!$H$6,IF(O59=Data!$E$7,Data!$H$7,IF(O59=Data!$E$8,Data!$H$8,IF(O59=Data!$E$9,Data!$H$9,IF(O59=Data!$E$10,Data!$H$10,IF(O59=Data!$E$11,Data!$H$11,IF(O59=Data!$E$12,Data!$H$12,IF(O59=Data!$E$13,Data!$H$13,IF(O59=Data!$E$14,Data!$H$14,IF(O59=Data!$E$15,Data!$H$15,IF(O59=Data!$E$16,Data!$H$16,IF(O59=Data!$E$17,Data!$H$17,IF(O59=Data!$E$18,Data!H$18,0)))))))))))))))))))*K59*$AV$3</f>
        <v>0</v>
      </c>
      <c r="Y59" s="23">
        <f>IF(R59&lt;=1,0,IF(Q59=Data!$E$12,Data!$F$12,IF(Q59=Data!$E$13,Data!$F$13,IF(Q59=Data!$E$14,Data!$F$14,IF(Q59=Data!$E$15,Data!$F$15,IF(Q59=Data!$E$16,Data!$F$16,IF(Q59=Data!$E$17,Data!$F$17,IF(Q59=Data!$E$18,Data!$F$18,0))))))))*K59*IF(R59&lt;AV59,R59,$AV$3)</f>
        <v>0</v>
      </c>
      <c r="Z59" s="23">
        <f>IF(R59&lt;=1,0,IF(Q59=Data!$E$12,Data!$G$12,IF(Q59=Data!$E$13,Data!$G$13,IF(Q59=Data!$E$14,Data!$G$14,IF(Q59=Data!$E$15,Data!$G$15,IF(Q59=Data!$E$16,Data!$G$16,IF(Q59=Data!$E$17,Data!$G$17,IF(Q59=Data!$E$18,Data!$G$18,0))))))))*K59*IF(R59&lt;AV59,R59,$AV$3)</f>
        <v>0</v>
      </c>
      <c r="AA59" s="23">
        <f>IF(R59&lt;=1,0,IF(Q59=Data!$E$12,Data!$H$12,IF(Q59=Data!$E$13,Data!$H$13,IF(Q59=Data!$E$14,Data!$H$14,IF(Q59=Data!$E$15,Data!$H$15,IF(Q59=Data!$E$16,Data!$H$16,IF(Q59=Data!$E$17,Data!$H$17,IF(Q59=Data!$E$18,Data!$H$18,0))))))))*K59*IF(R59&lt;AV59,R59,$AV$3)</f>
        <v>0</v>
      </c>
      <c r="AB59" s="22">
        <f t="shared" si="6"/>
        <v>0</v>
      </c>
      <c r="AC59" s="50">
        <f t="shared" si="7"/>
        <v>0</v>
      </c>
      <c r="AD59" s="46"/>
      <c r="AE59" s="21">
        <f t="shared" si="8"/>
        <v>0</v>
      </c>
      <c r="AF59" s="22">
        <f t="shared" si="9"/>
        <v>0</v>
      </c>
      <c r="AG59" s="50">
        <f t="shared" si="10"/>
        <v>0</v>
      </c>
      <c r="AH59" s="46"/>
      <c r="AI59" s="21">
        <f>IF(AZ59="No",0,IF(O59="NA",0,IF(Q59=O59,0,IF(O59=Data!$E$2,Data!$J$2,IF(O59=Data!$E$3,Data!$J$3,IF(O59=Data!$E$4,Data!$J$4,IF(O59=Data!$E$5,Data!$J$5,IF(O59=Data!$E$6,Data!$J$6,IF(O59=Data!$E$7,Data!$J$7,IF(O59=Data!$E$8,Data!$J$8,IF(O59=Data!$E$9,Data!$J$9,IF(O59=Data!$E$10,Data!$I$10,IF(O59=Data!$E$11,Data!$J$11,IF(O59=Data!$E$12,Data!$J$12,IF(O59=Data!$E$13,Data!$J$13,IF(O59=Data!$E$14,Data!$J$14,IF(O59=Data!$E$15,Data!$J$15,IF(O59=Data!$E$16,Data!$J$16,IF(O59=Data!$E$17,Data!$J$17,IF(O59=Data!$E$18,Data!J$18,0))))))))))))))))))))*$AV$3</f>
        <v>0</v>
      </c>
      <c r="AJ59" s="23">
        <f>IF(AZ59="No",0,IF(O59="NA",0,IF(O59=Data!$E$2,Data!$K$2,IF(O59=Data!$E$3,Data!$K$3,IF(O59=Data!$E$4,Data!$K$4,IF(O59=Data!$E$5,Data!$K$5,IF(O59=Data!$E$6,Data!$K$6,IF(O59=Data!$E$7,Data!$K$7,IF(O59=Data!$E$8,Data!$K$8,IF(O59=Data!$E$9,Data!$K$9,IF(O59=Data!$E$10,Data!$K$10,IF(O59=Data!$E$11,Data!$K$11,IF(O59=Data!$E$12,Data!$K$12,IF(O59=Data!$E$13,Data!$K$13,IF(O59=Data!$E$14,Data!$K$14,IF(O59=Data!$E$15,Data!$K$15,IF(O59=Data!$E$16,Data!$K$16,IF(O59=Data!$E$17,Data!$K$17,IF(O59=Data!$E$18,Data!K$18,0)))))))))))))))))))*$AV$3</f>
        <v>0</v>
      </c>
      <c r="AK59" s="23">
        <f t="shared" si="11"/>
        <v>0</v>
      </c>
      <c r="AL59" s="22">
        <f t="shared" si="12"/>
        <v>0</v>
      </c>
      <c r="AM59" s="22">
        <f t="shared" si="13"/>
        <v>0</v>
      </c>
      <c r="AN59" s="23"/>
      <c r="AO59" s="120"/>
      <c r="AP59" s="25"/>
      <c r="AQ59" s="25"/>
      <c r="AR59" s="9"/>
      <c r="AS59" s="9"/>
      <c r="AT59" s="5"/>
      <c r="AX59" s="168"/>
      <c r="AY59" s="143" t="str">
        <f t="shared" si="14"/>
        <v>No</v>
      </c>
      <c r="AZ59" s="144" t="str">
        <f t="shared" si="15"/>
        <v>No</v>
      </c>
      <c r="BA59" s="150"/>
      <c r="BB59" s="146">
        <f>IF(Q59="NA",0,IF(N59="No",0,IF(O59=Data!$E$2,Data!$L$2,IF(O59=Data!$E$3,Data!$L$3,IF(O59=Data!$E$4,Data!$L$4,IF(O59=Data!$E$5,Data!$L$5,IF(O59=Data!$E$6,Data!$L$6,IF(O59=Data!$E$7,Data!$L$7,IF(O59=Data!$E$8,Data!$L$8,IF(O59=Data!$E$9,Data!$L$9,IF(O59=Data!$E$10,Data!$L$10,IF(O59=Data!$E$11,Data!$L$11,IF(O59=Data!$E$12,Data!$L$12,IF(O59=Data!$E$13,Data!$L$13,IF(O59=Data!$E$14,Data!$L$14,IF(O59=Data!$E$15,Data!$L$15,IF(O59=Data!$E$16,Data!$L$16,IF(O59=Data!$E$17,Data!$L$17,IF(O59=Data!$E$18,Data!L$18,0)))))))))))))))))))</f>
        <v>0</v>
      </c>
      <c r="BC59" s="147">
        <f>IF(Q59="NA",0,IF(AY59="No",0,IF(N59="Yes",0,IF(P59=Data!$E$2,Data!$L$2,IF(P59=Data!$E$3,Data!$L$3,IF(P59=Data!$E$4,Data!$L$4,IF(P59=Data!$E$5,Data!$L$5,IF(P59=Data!$E$6,Data!$L$6,IF(P59=Data!$E$7,Data!$L$7,IF(P59=Data!$E$8,Data!$L$8,IF(P59=Data!$E$9,Data!$L$9,IF(P59=Data!$E$10,Data!$L$10,IF(P59=Data!$E$11,Data!$L$11,IF(P59=Data!$E$12,Data!$L$12*(EXP(-29.6/R59)),IF(P59=Data!$E$13,Data!$L$13,IF(P59=Data!$E$14,Data!$L$14*(EXP(-29.6/R59)),IF(P59=Data!$E$15,Data!$L$15,IF(P59=Data!$E$16,Data!$L$16,IF(P59=Data!$E$17,Data!$L$17,IF(P59=Data!$E$18,Data!L$18,0))))))))))))))))))))</f>
        <v>0</v>
      </c>
      <c r="BD59" s="148"/>
      <c r="BE59" s="146"/>
      <c r="BF59" s="148">
        <f t="shared" si="16"/>
        <v>0</v>
      </c>
      <c r="BG59" s="148">
        <f t="shared" si="17"/>
        <v>1</v>
      </c>
      <c r="BH59" s="148">
        <f t="shared" si="18"/>
        <v>1</v>
      </c>
      <c r="BI59" s="148">
        <f>IF(S59=0,0,IF(AND(Q59=Data!$E$12,S59-$AV$3&gt;0),(((Data!$M$12*(EXP(-29.6/S59)))-(Data!$M$12*(EXP(-29.6/(S59-$AV$3)))))),IF(AND(Q59=Data!$E$12,S59-$AV$3&lt;0.5),(Data!$M$12*(EXP(-29.6/S59))),IF(AND(Q59=Data!$E$12,S59&lt;=1),((Data!$M$12*(EXP(-29.6/S59)))),IF(Q59=Data!$E$13,(Data!$M$13),IF(AND(Q59=Data!$E$14,S59-$AV$3&gt;0),(((Data!$M$14*(EXP(-29.6/S59)))-(Data!$M$14*(EXP(-29.6/(S59-$AV$3)))))),IF(AND(Q59=Data!$E$14,S59-$AV$3&lt;1),(Data!$M$14*(EXP(-29.6/S59))),IF(AND(Q59=Data!$E$14,S59&lt;=1),((Data!$M$14*(EXP(-29.6/S59)))),IF(Q59=Data!$E$15,Data!$M$15,IF(Q59=Data!$E$16,Data!$M$16,IF(Q59=Data!$E$17,Data!$M$17,IF(Q59=Data!$E$18,Data!$M$18,0))))))))))))</f>
        <v>0</v>
      </c>
      <c r="BJ59" s="148">
        <f>IF(Q59=Data!$E$12,BI59*0.32,IF(Q59=Data!$E$13,0,IF(Q59=Data!$E$14,BI59*0.32,IF(Q59=Data!$E$15,0,IF(Q59=Data!$E$16,0,IF(Q59=Data!$E$17,0,IF(Q59=Data!$E$18,0,0)))))))</f>
        <v>0</v>
      </c>
      <c r="BK59" s="148">
        <f>IF(Q59=Data!$E$12,Data!$P$12*$AV$3,IF(Q59=Data!$E$13,Data!$P$13*$AV$3,IF(Q59=Data!$E$14,Data!$P$14*$AV$3,IF(Q59=Data!$E$15,Data!$P$15*$AV$3,IF(Q59=Data!$E$16,Data!$P$16*$AV$3,IF(Q59=Data!$E$17,Data!$P$17*$AV$3,IF(Q59=Data!$E$18,Data!$P$18*$AV$3,0)))))))</f>
        <v>0</v>
      </c>
      <c r="BL59" s="147">
        <f>IF(O59=Data!$E$2,Data!$O$2,IF(O59=Data!$E$3,Data!$O$3,IF(O59=Data!$E$4,Data!$O$4,IF(O59=Data!$E$5,Data!$O$5,IF(O59=Data!$E$6,Data!$O$6,IF(O59=Data!$E$7,Data!$O$7,IF(O59=Data!$E$8,Data!$O$8,IF(O59=Data!$E$9,Data!$O$9,IF(O59=Data!$E$10,Data!$O$10,IF(O59=Data!$E$11,Data!$O$11,IF(O59=Data!$E$12,Data!$O$12,IF(O59=Data!$E$13,Data!$O$13,IF(O59=Data!$E$14,Data!$O$14,IF(O59=Data!$E$15,Data!$O$15,IF(O59=Data!$E$16,Data!$O$16,IF(O59=Data!$E$18,Data!$O$18,IF(O59=Data!$E$18,Data!$O$18,0)))))))))))))))))</f>
        <v>0</v>
      </c>
      <c r="BM59" s="169"/>
      <c r="BN59" s="169"/>
      <c r="BO59" s="169"/>
      <c r="BP59" s="169"/>
    </row>
    <row r="60" spans="10:68" x14ac:dyDescent="0.3">
      <c r="J60" s="36" t="s">
        <v>71</v>
      </c>
      <c r="K60" s="108"/>
      <c r="L60" s="108"/>
      <c r="M60" s="108" t="s">
        <v>3</v>
      </c>
      <c r="N60" s="108" t="s">
        <v>1</v>
      </c>
      <c r="O60" s="109" t="s">
        <v>124</v>
      </c>
      <c r="P60" s="109" t="s">
        <v>124</v>
      </c>
      <c r="Q60" s="110" t="s">
        <v>124</v>
      </c>
      <c r="R60" s="111"/>
      <c r="S60" s="111"/>
      <c r="T60" s="112"/>
      <c r="U60" s="20"/>
      <c r="V60" s="21">
        <f>IF(AZ60="No",0,IF(O60="NA",0,IF(O60=Data!$E$2,Data!$F$2,IF(O60=Data!$E$3,Data!$F$3,IF(O60=Data!$E$4,Data!$F$4,IF(O60=Data!$E$5,Data!$F$5,IF(O60=Data!$E$6,Data!$F$6,IF(O60=Data!$E$7,Data!$F$7,IF(O60=Data!$E$8,Data!$F$8,IF(O60=Data!$E$9,Data!$F$9,IF(O60=Data!$E$10,Data!$F$10,IF(O60=Data!$E$11,Data!$F$11,IF(O60=Data!E69,Data!$F$12,IF(O60=Data!E70,Data!$F$13,IF(O60=Data!E71,Data!$F$14,IF(O60=Data!E72,Data!$F$15,IF(O60=Data!E73,Data!$F$16,IF(O60=Data!E75,Data!F$18,0))))))))))))))))))*K60*$AV$3</f>
        <v>0</v>
      </c>
      <c r="W60" s="23">
        <f>IF(AZ60="No",0,IF(O60="NA",0,IF(O60=Data!$E$2,Data!$G$2,IF(O60=Data!$E$3,Data!$G$3,IF(O60=Data!$E$4,Data!$G$4,IF(O60=Data!$E$5,Data!$G$5,IF(O60=Data!$E$6,Data!$G$6,IF(O60=Data!$E$7,Data!$G$7,IF(O60=Data!$E$8,Data!$G$8,IF(O60=Data!$E$9,Data!$G$9,IF(O60=Data!$E$10,Data!$G$10,IF(O60=Data!$E$11,Data!$G$11,IF(O60=Data!$E$12,Data!$G$12,IF(O60=Data!$E$13,Data!$G$13,IF(O60=Data!$E$14,Data!$G$14,IF(O60=Data!$E$15,Data!$G$15,IF(O60=Data!$E$16,Data!$G$16,IF(O60=Data!$E$17,Data!$G$17,IF(O60=Data!$E$18,Data!G$18,0))))))))))))))))))*K60*$AV$3)</f>
        <v>0</v>
      </c>
      <c r="X60" s="23">
        <f>IF(AZ60="No",0,IF(O60="NA",0,IF(O60=Data!$E$2,Data!$H$2,IF(O60=Data!$E$3,Data!$H$3,IF(O60=Data!$E$4,Data!$H$4,IF(O60=Data!$E$5,Data!$H$5,IF(O60=Data!$E$6,Data!$H$6,IF(O60=Data!$E$7,Data!$H$7,IF(O60=Data!$E$8,Data!$H$8,IF(O60=Data!$E$9,Data!$H$9,IF(O60=Data!$E$10,Data!$H$10,IF(O60=Data!$E$11,Data!$H$11,IF(O60=Data!$E$12,Data!$H$12,IF(O60=Data!$E$13,Data!$H$13,IF(O60=Data!$E$14,Data!$H$14,IF(O60=Data!$E$15,Data!$H$15,IF(O60=Data!$E$16,Data!$H$16,IF(O60=Data!$E$17,Data!$H$17,IF(O60=Data!$E$18,Data!H$18,0)))))))))))))))))))*K60*$AV$3</f>
        <v>0</v>
      </c>
      <c r="Y60" s="23">
        <f>IF(R60&lt;=1,0,IF(Q60=Data!$E$12,Data!$F$12,IF(Q60=Data!$E$13,Data!$F$13,IF(Q60=Data!$E$14,Data!$F$14,IF(Q60=Data!$E$15,Data!$F$15,IF(Q60=Data!$E$16,Data!$F$16,IF(Q60=Data!$E$17,Data!$F$17,IF(Q60=Data!$E$18,Data!$F$18,0))))))))*K60*IF(R60&lt;AV60,R60,$AV$3)</f>
        <v>0</v>
      </c>
      <c r="Z60" s="23">
        <f>IF(R60&lt;=1,0,IF(Q60=Data!$E$12,Data!$G$12,IF(Q60=Data!$E$13,Data!$G$13,IF(Q60=Data!$E$14,Data!$G$14,IF(Q60=Data!$E$15,Data!$G$15,IF(Q60=Data!$E$16,Data!$G$16,IF(Q60=Data!$E$17,Data!$G$17,IF(Q60=Data!$E$18,Data!$G$18,0))))))))*K60*IF(R60&lt;AV60,R60,$AV$3)</f>
        <v>0</v>
      </c>
      <c r="AA60" s="23">
        <f>IF(R60&lt;=1,0,IF(Q60=Data!$E$12,Data!$H$12,IF(Q60=Data!$E$13,Data!$H$13,IF(Q60=Data!$E$14,Data!$H$14,IF(Q60=Data!$E$15,Data!$H$15,IF(Q60=Data!$E$16,Data!$H$16,IF(Q60=Data!$E$17,Data!$H$17,IF(Q60=Data!$E$18,Data!$H$18,0))))))))*K60*IF(R60&lt;AV60,R60,$AV$3)</f>
        <v>0</v>
      </c>
      <c r="AB60" s="22">
        <f t="shared" si="6"/>
        <v>0</v>
      </c>
      <c r="AC60" s="50">
        <f t="shared" si="7"/>
        <v>0</v>
      </c>
      <c r="AD60" s="46"/>
      <c r="AE60" s="21">
        <f t="shared" si="8"/>
        <v>0</v>
      </c>
      <c r="AF60" s="22">
        <f t="shared" si="9"/>
        <v>0</v>
      </c>
      <c r="AG60" s="50">
        <f t="shared" si="10"/>
        <v>0</v>
      </c>
      <c r="AH60" s="46"/>
      <c r="AI60" s="21">
        <f>IF(AZ60="No",0,IF(O60="NA",0,IF(Q60=O60,0,IF(O60=Data!$E$2,Data!$J$2,IF(O60=Data!$E$3,Data!$J$3,IF(O60=Data!$E$4,Data!$J$4,IF(O60=Data!$E$5,Data!$J$5,IF(O60=Data!$E$6,Data!$J$6,IF(O60=Data!$E$7,Data!$J$7,IF(O60=Data!$E$8,Data!$J$8,IF(O60=Data!$E$9,Data!$J$9,IF(O60=Data!$E$10,Data!$I$10,IF(O60=Data!$E$11,Data!$J$11,IF(O60=Data!$E$12,Data!$J$12,IF(O60=Data!$E$13,Data!$J$13,IF(O60=Data!$E$14,Data!$J$14,IF(O60=Data!$E$15,Data!$J$15,IF(O60=Data!$E$16,Data!$J$16,IF(O60=Data!$E$17,Data!$J$17,IF(O60=Data!$E$18,Data!J$18,0))))))))))))))))))))*$AV$3</f>
        <v>0</v>
      </c>
      <c r="AJ60" s="23">
        <f>IF(AZ60="No",0,IF(O60="NA",0,IF(O60=Data!$E$2,Data!$K$2,IF(O60=Data!$E$3,Data!$K$3,IF(O60=Data!$E$4,Data!$K$4,IF(O60=Data!$E$5,Data!$K$5,IF(O60=Data!$E$6,Data!$K$6,IF(O60=Data!$E$7,Data!$K$7,IF(O60=Data!$E$8,Data!$K$8,IF(O60=Data!$E$9,Data!$K$9,IF(O60=Data!$E$10,Data!$K$10,IF(O60=Data!$E$11,Data!$K$11,IF(O60=Data!$E$12,Data!$K$12,IF(O60=Data!$E$13,Data!$K$13,IF(O60=Data!$E$14,Data!$K$14,IF(O60=Data!$E$15,Data!$K$15,IF(O60=Data!$E$16,Data!$K$16,IF(O60=Data!$E$17,Data!$K$17,IF(O60=Data!$E$18,Data!K$18,0)))))))))))))))))))*$AV$3</f>
        <v>0</v>
      </c>
      <c r="AK60" s="23">
        <f t="shared" si="11"/>
        <v>0</v>
      </c>
      <c r="AL60" s="22">
        <f t="shared" si="12"/>
        <v>0</v>
      </c>
      <c r="AM60" s="22">
        <f t="shared" si="13"/>
        <v>0</v>
      </c>
      <c r="AN60" s="23"/>
      <c r="AO60" s="120"/>
      <c r="AP60" s="25"/>
      <c r="AQ60" s="25"/>
      <c r="AR60" s="9"/>
      <c r="AS60" s="9"/>
      <c r="AT60" s="5"/>
      <c r="AX60" s="168"/>
      <c r="AY60" s="143" t="str">
        <f t="shared" si="14"/>
        <v>No</v>
      </c>
      <c r="AZ60" s="144" t="str">
        <f t="shared" si="15"/>
        <v>No</v>
      </c>
      <c r="BA60" s="150"/>
      <c r="BB60" s="146">
        <f>IF(Q60="NA",0,IF(N60="No",0,IF(O60=Data!$E$2,Data!$L$2,IF(O60=Data!$E$3,Data!$L$3,IF(O60=Data!$E$4,Data!$L$4,IF(O60=Data!$E$5,Data!$L$5,IF(O60=Data!$E$6,Data!$L$6,IF(O60=Data!$E$7,Data!$L$7,IF(O60=Data!$E$8,Data!$L$8,IF(O60=Data!$E$9,Data!$L$9,IF(O60=Data!$E$10,Data!$L$10,IF(O60=Data!$E$11,Data!$L$11,IF(O60=Data!$E$12,Data!$L$12,IF(O60=Data!$E$13,Data!$L$13,IF(O60=Data!$E$14,Data!$L$14,IF(O60=Data!$E$15,Data!$L$15,IF(O60=Data!$E$16,Data!$L$16,IF(O60=Data!$E$17,Data!$L$17,IF(O60=Data!$E$18,Data!L$18,0)))))))))))))))))))</f>
        <v>0</v>
      </c>
      <c r="BC60" s="147">
        <f>IF(Q60="NA",0,IF(AY60="No",0,IF(N60="Yes",0,IF(P60=Data!$E$2,Data!$L$2,IF(P60=Data!$E$3,Data!$L$3,IF(P60=Data!$E$4,Data!$L$4,IF(P60=Data!$E$5,Data!$L$5,IF(P60=Data!$E$6,Data!$L$6,IF(P60=Data!$E$7,Data!$L$7,IF(P60=Data!$E$8,Data!$L$8,IF(P60=Data!$E$9,Data!$L$9,IF(P60=Data!$E$10,Data!$L$10,IF(P60=Data!$E$11,Data!$L$11,IF(P60=Data!$E$12,Data!$L$12*(EXP(-29.6/R60)),IF(P60=Data!$E$13,Data!$L$13,IF(P60=Data!$E$14,Data!$L$14*(EXP(-29.6/R60)),IF(P60=Data!$E$15,Data!$L$15,IF(P60=Data!$E$16,Data!$L$16,IF(P60=Data!$E$17,Data!$L$17,IF(P60=Data!$E$18,Data!L$18,0))))))))))))))))))))</f>
        <v>0</v>
      </c>
      <c r="BD60" s="148"/>
      <c r="BE60" s="146"/>
      <c r="BF60" s="148">
        <f t="shared" si="16"/>
        <v>0</v>
      </c>
      <c r="BG60" s="148">
        <f t="shared" si="17"/>
        <v>1</v>
      </c>
      <c r="BH60" s="148">
        <f t="shared" si="18"/>
        <v>1</v>
      </c>
      <c r="BI60" s="148">
        <f>IF(S60=0,0,IF(AND(Q60=Data!$E$12,S60-$AV$3&gt;0),(((Data!$M$12*(EXP(-29.6/S60)))-(Data!$M$12*(EXP(-29.6/(S60-$AV$3)))))),IF(AND(Q60=Data!$E$12,S60-$AV$3&lt;0.5),(Data!$M$12*(EXP(-29.6/S60))),IF(AND(Q60=Data!$E$12,S60&lt;=1),((Data!$M$12*(EXP(-29.6/S60)))),IF(Q60=Data!$E$13,(Data!$M$13),IF(AND(Q60=Data!$E$14,S60-$AV$3&gt;0),(((Data!$M$14*(EXP(-29.6/S60)))-(Data!$M$14*(EXP(-29.6/(S60-$AV$3)))))),IF(AND(Q60=Data!$E$14,S60-$AV$3&lt;1),(Data!$M$14*(EXP(-29.6/S60))),IF(AND(Q60=Data!$E$14,S60&lt;=1),((Data!$M$14*(EXP(-29.6/S60)))),IF(Q60=Data!$E$15,Data!$M$15,IF(Q60=Data!$E$16,Data!$M$16,IF(Q60=Data!$E$17,Data!$M$17,IF(Q60=Data!$E$18,Data!$M$18,0))))))))))))</f>
        <v>0</v>
      </c>
      <c r="BJ60" s="148">
        <f>IF(Q60=Data!$E$12,BI60*0.32,IF(Q60=Data!$E$13,0,IF(Q60=Data!$E$14,BI60*0.32,IF(Q60=Data!$E$15,0,IF(Q60=Data!$E$16,0,IF(Q60=Data!$E$17,0,IF(Q60=Data!$E$18,0,0)))))))</f>
        <v>0</v>
      </c>
      <c r="BK60" s="148">
        <f>IF(Q60=Data!$E$12,Data!$P$12*$AV$3,IF(Q60=Data!$E$13,Data!$P$13*$AV$3,IF(Q60=Data!$E$14,Data!$P$14*$AV$3,IF(Q60=Data!$E$15,Data!$P$15*$AV$3,IF(Q60=Data!$E$16,Data!$P$16*$AV$3,IF(Q60=Data!$E$17,Data!$P$17*$AV$3,IF(Q60=Data!$E$18,Data!$P$18*$AV$3,0)))))))</f>
        <v>0</v>
      </c>
      <c r="BL60" s="147">
        <f>IF(O60=Data!$E$2,Data!$O$2,IF(O60=Data!$E$3,Data!$O$3,IF(O60=Data!$E$4,Data!$O$4,IF(O60=Data!$E$5,Data!$O$5,IF(O60=Data!$E$6,Data!$O$6,IF(O60=Data!$E$7,Data!$O$7,IF(O60=Data!$E$8,Data!$O$8,IF(O60=Data!$E$9,Data!$O$9,IF(O60=Data!$E$10,Data!$O$10,IF(O60=Data!$E$11,Data!$O$11,IF(O60=Data!$E$12,Data!$O$12,IF(O60=Data!$E$13,Data!$O$13,IF(O60=Data!$E$14,Data!$O$14,IF(O60=Data!$E$15,Data!$O$15,IF(O60=Data!$E$16,Data!$O$16,IF(O60=Data!$E$18,Data!$O$18,IF(O60=Data!$E$18,Data!$O$18,0)))))))))))))))))</f>
        <v>0</v>
      </c>
      <c r="BM60" s="169"/>
      <c r="BN60" s="169"/>
      <c r="BO60" s="169"/>
      <c r="BP60" s="169"/>
    </row>
    <row r="61" spans="10:68" x14ac:dyDescent="0.3">
      <c r="J61" s="36" t="s">
        <v>72</v>
      </c>
      <c r="K61" s="108"/>
      <c r="L61" s="108"/>
      <c r="M61" s="108" t="s">
        <v>3</v>
      </c>
      <c r="N61" s="108" t="s">
        <v>1</v>
      </c>
      <c r="O61" s="109" t="s">
        <v>124</v>
      </c>
      <c r="P61" s="109" t="s">
        <v>124</v>
      </c>
      <c r="Q61" s="110" t="s">
        <v>124</v>
      </c>
      <c r="R61" s="111"/>
      <c r="S61" s="111"/>
      <c r="T61" s="112"/>
      <c r="U61" s="20"/>
      <c r="V61" s="21">
        <f>IF(AZ61="No",0,IF(O61="NA",0,IF(O61=Data!$E$2,Data!$F$2,IF(O61=Data!$E$3,Data!$F$3,IF(O61=Data!$E$4,Data!$F$4,IF(O61=Data!$E$5,Data!$F$5,IF(O61=Data!$E$6,Data!$F$6,IF(O61=Data!$E$7,Data!$F$7,IF(O61=Data!$E$8,Data!$F$8,IF(O61=Data!$E$9,Data!$F$9,IF(O61=Data!$E$10,Data!$F$10,IF(O61=Data!$E$11,Data!$F$11,IF(O61=Data!E70,Data!$F$12,IF(O61=Data!E71,Data!$F$13,IF(O61=Data!E72,Data!$F$14,IF(O61=Data!E73,Data!$F$15,IF(O61=Data!E74,Data!$F$16,IF(O61=Data!E76,Data!F$18,0))))))))))))))))))*K61*$AV$3</f>
        <v>0</v>
      </c>
      <c r="W61" s="23">
        <f>IF(AZ61="No",0,IF(O61="NA",0,IF(O61=Data!$E$2,Data!$G$2,IF(O61=Data!$E$3,Data!$G$3,IF(O61=Data!$E$4,Data!$G$4,IF(O61=Data!$E$5,Data!$G$5,IF(O61=Data!$E$6,Data!$G$6,IF(O61=Data!$E$7,Data!$G$7,IF(O61=Data!$E$8,Data!$G$8,IF(O61=Data!$E$9,Data!$G$9,IF(O61=Data!$E$10,Data!$G$10,IF(O61=Data!$E$11,Data!$G$11,IF(O61=Data!$E$12,Data!$G$12,IF(O61=Data!$E$13,Data!$G$13,IF(O61=Data!$E$14,Data!$G$14,IF(O61=Data!$E$15,Data!$G$15,IF(O61=Data!$E$16,Data!$G$16,IF(O61=Data!$E$17,Data!$G$17,IF(O61=Data!$E$18,Data!G$18,0))))))))))))))))))*K61*$AV$3)</f>
        <v>0</v>
      </c>
      <c r="X61" s="23">
        <f>IF(AZ61="No",0,IF(O61="NA",0,IF(O61=Data!$E$2,Data!$H$2,IF(O61=Data!$E$3,Data!$H$3,IF(O61=Data!$E$4,Data!$H$4,IF(O61=Data!$E$5,Data!$H$5,IF(O61=Data!$E$6,Data!$H$6,IF(O61=Data!$E$7,Data!$H$7,IF(O61=Data!$E$8,Data!$H$8,IF(O61=Data!$E$9,Data!$H$9,IF(O61=Data!$E$10,Data!$H$10,IF(O61=Data!$E$11,Data!$H$11,IF(O61=Data!$E$12,Data!$H$12,IF(O61=Data!$E$13,Data!$H$13,IF(O61=Data!$E$14,Data!$H$14,IF(O61=Data!$E$15,Data!$H$15,IF(O61=Data!$E$16,Data!$H$16,IF(O61=Data!$E$17,Data!$H$17,IF(O61=Data!$E$18,Data!H$18,0)))))))))))))))))))*K61*$AV$3</f>
        <v>0</v>
      </c>
      <c r="Y61" s="23">
        <f>IF(R61&lt;=1,0,IF(Q61=Data!$E$12,Data!$F$12,IF(Q61=Data!$E$13,Data!$F$13,IF(Q61=Data!$E$14,Data!$F$14,IF(Q61=Data!$E$15,Data!$F$15,IF(Q61=Data!$E$16,Data!$F$16,IF(Q61=Data!$E$17,Data!$F$17,IF(Q61=Data!$E$18,Data!$F$18,0))))))))*K61*IF(R61&lt;AV61,R61,$AV$3)</f>
        <v>0</v>
      </c>
      <c r="Z61" s="23">
        <f>IF(R61&lt;=1,0,IF(Q61=Data!$E$12,Data!$G$12,IF(Q61=Data!$E$13,Data!$G$13,IF(Q61=Data!$E$14,Data!$G$14,IF(Q61=Data!$E$15,Data!$G$15,IF(Q61=Data!$E$16,Data!$G$16,IF(Q61=Data!$E$17,Data!$G$17,IF(Q61=Data!$E$18,Data!$G$18,0))))))))*K61*IF(R61&lt;AV61,R61,$AV$3)</f>
        <v>0</v>
      </c>
      <c r="AA61" s="23">
        <f>IF(R61&lt;=1,0,IF(Q61=Data!$E$12,Data!$H$12,IF(Q61=Data!$E$13,Data!$H$13,IF(Q61=Data!$E$14,Data!$H$14,IF(Q61=Data!$E$15,Data!$H$15,IF(Q61=Data!$E$16,Data!$H$16,IF(Q61=Data!$E$17,Data!$H$17,IF(Q61=Data!$E$18,Data!$H$18,0))))))))*K61*IF(R61&lt;AV61,R61,$AV$3)</f>
        <v>0</v>
      </c>
      <c r="AB61" s="22">
        <f t="shared" si="6"/>
        <v>0</v>
      </c>
      <c r="AC61" s="50">
        <f t="shared" si="7"/>
        <v>0</v>
      </c>
      <c r="AD61" s="46"/>
      <c r="AE61" s="21">
        <f t="shared" si="8"/>
        <v>0</v>
      </c>
      <c r="AF61" s="22">
        <f t="shared" si="9"/>
        <v>0</v>
      </c>
      <c r="AG61" s="50">
        <f t="shared" si="10"/>
        <v>0</v>
      </c>
      <c r="AH61" s="46"/>
      <c r="AI61" s="21">
        <f>IF(AZ61="No",0,IF(O61="NA",0,IF(Q61=O61,0,IF(O61=Data!$E$2,Data!$J$2,IF(O61=Data!$E$3,Data!$J$3,IF(O61=Data!$E$4,Data!$J$4,IF(O61=Data!$E$5,Data!$J$5,IF(O61=Data!$E$6,Data!$J$6,IF(O61=Data!$E$7,Data!$J$7,IF(O61=Data!$E$8,Data!$J$8,IF(O61=Data!$E$9,Data!$J$9,IF(O61=Data!$E$10,Data!$I$10,IF(O61=Data!$E$11,Data!$J$11,IF(O61=Data!$E$12,Data!$J$12,IF(O61=Data!$E$13,Data!$J$13,IF(O61=Data!$E$14,Data!$J$14,IF(O61=Data!$E$15,Data!$J$15,IF(O61=Data!$E$16,Data!$J$16,IF(O61=Data!$E$17,Data!$J$17,IF(O61=Data!$E$18,Data!J$18,0))))))))))))))))))))*$AV$3</f>
        <v>0</v>
      </c>
      <c r="AJ61" s="23">
        <f>IF(AZ61="No",0,IF(O61="NA",0,IF(O61=Data!$E$2,Data!$K$2,IF(O61=Data!$E$3,Data!$K$3,IF(O61=Data!$E$4,Data!$K$4,IF(O61=Data!$E$5,Data!$K$5,IF(O61=Data!$E$6,Data!$K$6,IF(O61=Data!$E$7,Data!$K$7,IF(O61=Data!$E$8,Data!$K$8,IF(O61=Data!$E$9,Data!$K$9,IF(O61=Data!$E$10,Data!$K$10,IF(O61=Data!$E$11,Data!$K$11,IF(O61=Data!$E$12,Data!$K$12,IF(O61=Data!$E$13,Data!$K$13,IF(O61=Data!$E$14,Data!$K$14,IF(O61=Data!$E$15,Data!$K$15,IF(O61=Data!$E$16,Data!$K$16,IF(O61=Data!$E$17,Data!$K$17,IF(O61=Data!$E$18,Data!K$18,0)))))))))))))))))))*$AV$3</f>
        <v>0</v>
      </c>
      <c r="AK61" s="23">
        <f t="shared" si="11"/>
        <v>0</v>
      </c>
      <c r="AL61" s="22">
        <f t="shared" si="12"/>
        <v>0</v>
      </c>
      <c r="AM61" s="22">
        <f t="shared" si="13"/>
        <v>0</v>
      </c>
      <c r="AN61" s="23"/>
      <c r="AO61" s="120"/>
      <c r="AP61" s="25"/>
      <c r="AQ61" s="25"/>
      <c r="AR61" s="9"/>
      <c r="AS61" s="9"/>
      <c r="AT61" s="5"/>
      <c r="AX61" s="168"/>
      <c r="AY61" s="143" t="str">
        <f t="shared" si="14"/>
        <v>No</v>
      </c>
      <c r="AZ61" s="144" t="str">
        <f t="shared" si="15"/>
        <v>No</v>
      </c>
      <c r="BA61" s="150"/>
      <c r="BB61" s="146">
        <f>IF(Q61="NA",0,IF(N61="No",0,IF(O61=Data!$E$2,Data!$L$2,IF(O61=Data!$E$3,Data!$L$3,IF(O61=Data!$E$4,Data!$L$4,IF(O61=Data!$E$5,Data!$L$5,IF(O61=Data!$E$6,Data!$L$6,IF(O61=Data!$E$7,Data!$L$7,IF(O61=Data!$E$8,Data!$L$8,IF(O61=Data!$E$9,Data!$L$9,IF(O61=Data!$E$10,Data!$L$10,IF(O61=Data!$E$11,Data!$L$11,IF(O61=Data!$E$12,Data!$L$12,IF(O61=Data!$E$13,Data!$L$13,IF(O61=Data!$E$14,Data!$L$14,IF(O61=Data!$E$15,Data!$L$15,IF(O61=Data!$E$16,Data!$L$16,IF(O61=Data!$E$17,Data!$L$17,IF(O61=Data!$E$18,Data!L$18,0)))))))))))))))))))</f>
        <v>0</v>
      </c>
      <c r="BC61" s="147">
        <f>IF(Q61="NA",0,IF(AY61="No",0,IF(N61="Yes",0,IF(P61=Data!$E$2,Data!$L$2,IF(P61=Data!$E$3,Data!$L$3,IF(P61=Data!$E$4,Data!$L$4,IF(P61=Data!$E$5,Data!$L$5,IF(P61=Data!$E$6,Data!$L$6,IF(P61=Data!$E$7,Data!$L$7,IF(P61=Data!$E$8,Data!$L$8,IF(P61=Data!$E$9,Data!$L$9,IF(P61=Data!$E$10,Data!$L$10,IF(P61=Data!$E$11,Data!$L$11,IF(P61=Data!$E$12,Data!$L$12*(EXP(-29.6/R61)),IF(P61=Data!$E$13,Data!$L$13,IF(P61=Data!$E$14,Data!$L$14*(EXP(-29.6/R61)),IF(P61=Data!$E$15,Data!$L$15,IF(P61=Data!$E$16,Data!$L$16,IF(P61=Data!$E$17,Data!$L$17,IF(P61=Data!$E$18,Data!L$18,0))))))))))))))))))))</f>
        <v>0</v>
      </c>
      <c r="BD61" s="148"/>
      <c r="BE61" s="146"/>
      <c r="BF61" s="148">
        <f t="shared" si="16"/>
        <v>0</v>
      </c>
      <c r="BG61" s="148">
        <f t="shared" si="17"/>
        <v>1</v>
      </c>
      <c r="BH61" s="148">
        <f t="shared" si="18"/>
        <v>1</v>
      </c>
      <c r="BI61" s="148">
        <f>IF(S61=0,0,IF(AND(Q61=Data!$E$12,S61-$AV$3&gt;0),(((Data!$M$12*(EXP(-29.6/S61)))-(Data!$M$12*(EXP(-29.6/(S61-$AV$3)))))),IF(AND(Q61=Data!$E$12,S61-$AV$3&lt;0.5),(Data!$M$12*(EXP(-29.6/S61))),IF(AND(Q61=Data!$E$12,S61&lt;=1),((Data!$M$12*(EXP(-29.6/S61)))),IF(Q61=Data!$E$13,(Data!$M$13),IF(AND(Q61=Data!$E$14,S61-$AV$3&gt;0),(((Data!$M$14*(EXP(-29.6/S61)))-(Data!$M$14*(EXP(-29.6/(S61-$AV$3)))))),IF(AND(Q61=Data!$E$14,S61-$AV$3&lt;1),(Data!$M$14*(EXP(-29.6/S61))),IF(AND(Q61=Data!$E$14,S61&lt;=1),((Data!$M$14*(EXP(-29.6/S61)))),IF(Q61=Data!$E$15,Data!$M$15,IF(Q61=Data!$E$16,Data!$M$16,IF(Q61=Data!$E$17,Data!$M$17,IF(Q61=Data!$E$18,Data!$M$18,0))))))))))))</f>
        <v>0</v>
      </c>
      <c r="BJ61" s="148">
        <f>IF(Q61=Data!$E$12,BI61*0.32,IF(Q61=Data!$E$13,0,IF(Q61=Data!$E$14,BI61*0.32,IF(Q61=Data!$E$15,0,IF(Q61=Data!$E$16,0,IF(Q61=Data!$E$17,0,IF(Q61=Data!$E$18,0,0)))))))</f>
        <v>0</v>
      </c>
      <c r="BK61" s="148">
        <f>IF(Q61=Data!$E$12,Data!$P$12*$AV$3,IF(Q61=Data!$E$13,Data!$P$13*$AV$3,IF(Q61=Data!$E$14,Data!$P$14*$AV$3,IF(Q61=Data!$E$15,Data!$P$15*$AV$3,IF(Q61=Data!$E$16,Data!$P$16*$AV$3,IF(Q61=Data!$E$17,Data!$P$17*$AV$3,IF(Q61=Data!$E$18,Data!$P$18*$AV$3,0)))))))</f>
        <v>0</v>
      </c>
      <c r="BL61" s="147">
        <f>IF(O61=Data!$E$2,Data!$O$2,IF(O61=Data!$E$3,Data!$O$3,IF(O61=Data!$E$4,Data!$O$4,IF(O61=Data!$E$5,Data!$O$5,IF(O61=Data!$E$6,Data!$O$6,IF(O61=Data!$E$7,Data!$O$7,IF(O61=Data!$E$8,Data!$O$8,IF(O61=Data!$E$9,Data!$O$9,IF(O61=Data!$E$10,Data!$O$10,IF(O61=Data!$E$11,Data!$O$11,IF(O61=Data!$E$12,Data!$O$12,IF(O61=Data!$E$13,Data!$O$13,IF(O61=Data!$E$14,Data!$O$14,IF(O61=Data!$E$15,Data!$O$15,IF(O61=Data!$E$16,Data!$O$16,IF(O61=Data!$E$18,Data!$O$18,IF(O61=Data!$E$18,Data!$O$18,0)))))))))))))))))</f>
        <v>0</v>
      </c>
      <c r="BM61" s="169"/>
      <c r="BN61" s="169"/>
      <c r="BO61" s="169"/>
      <c r="BP61" s="169"/>
    </row>
    <row r="62" spans="10:68" x14ac:dyDescent="0.3">
      <c r="J62" s="36" t="s">
        <v>73</v>
      </c>
      <c r="K62" s="108"/>
      <c r="L62" s="108"/>
      <c r="M62" s="108" t="s">
        <v>3</v>
      </c>
      <c r="N62" s="108" t="s">
        <v>1</v>
      </c>
      <c r="O62" s="109" t="s">
        <v>124</v>
      </c>
      <c r="P62" s="109" t="s">
        <v>124</v>
      </c>
      <c r="Q62" s="110" t="s">
        <v>124</v>
      </c>
      <c r="R62" s="111"/>
      <c r="S62" s="111"/>
      <c r="T62" s="112"/>
      <c r="U62" s="20"/>
      <c r="V62" s="21">
        <f>IF(AZ62="No",0,IF(O62="NA",0,IF(O62=Data!$E$2,Data!$F$2,IF(O62=Data!$E$3,Data!$F$3,IF(O62=Data!$E$4,Data!$F$4,IF(O62=Data!$E$5,Data!$F$5,IF(O62=Data!$E$6,Data!$F$6,IF(O62=Data!$E$7,Data!$F$7,IF(O62=Data!$E$8,Data!$F$8,IF(O62=Data!$E$9,Data!$F$9,IF(O62=Data!$E$10,Data!$F$10,IF(O62=Data!$E$11,Data!$F$11,IF(O62=Data!E71,Data!$F$12,IF(O62=Data!E72,Data!$F$13,IF(O62=Data!E73,Data!$F$14,IF(O62=Data!E74,Data!$F$15,IF(O62=Data!E75,Data!$F$16,IF(O62=Data!E77,Data!F$18,0))))))))))))))))))*K62*$AV$3</f>
        <v>0</v>
      </c>
      <c r="W62" s="23">
        <f>IF(AZ62="No",0,IF(O62="NA",0,IF(O62=Data!$E$2,Data!$G$2,IF(O62=Data!$E$3,Data!$G$3,IF(O62=Data!$E$4,Data!$G$4,IF(O62=Data!$E$5,Data!$G$5,IF(O62=Data!$E$6,Data!$G$6,IF(O62=Data!$E$7,Data!$G$7,IF(O62=Data!$E$8,Data!$G$8,IF(O62=Data!$E$9,Data!$G$9,IF(O62=Data!$E$10,Data!$G$10,IF(O62=Data!$E$11,Data!$G$11,IF(O62=Data!$E$12,Data!$G$12,IF(O62=Data!$E$13,Data!$G$13,IF(O62=Data!$E$14,Data!$G$14,IF(O62=Data!$E$15,Data!$G$15,IF(O62=Data!$E$16,Data!$G$16,IF(O62=Data!$E$17,Data!$G$17,IF(O62=Data!$E$18,Data!G$18,0))))))))))))))))))*K62*$AV$3)</f>
        <v>0</v>
      </c>
      <c r="X62" s="23">
        <f>IF(AZ62="No",0,IF(O62="NA",0,IF(O62=Data!$E$2,Data!$H$2,IF(O62=Data!$E$3,Data!$H$3,IF(O62=Data!$E$4,Data!$H$4,IF(O62=Data!$E$5,Data!$H$5,IF(O62=Data!$E$6,Data!$H$6,IF(O62=Data!$E$7,Data!$H$7,IF(O62=Data!$E$8,Data!$H$8,IF(O62=Data!$E$9,Data!$H$9,IF(O62=Data!$E$10,Data!$H$10,IF(O62=Data!$E$11,Data!$H$11,IF(O62=Data!$E$12,Data!$H$12,IF(O62=Data!$E$13,Data!$H$13,IF(O62=Data!$E$14,Data!$H$14,IF(O62=Data!$E$15,Data!$H$15,IF(O62=Data!$E$16,Data!$H$16,IF(O62=Data!$E$17,Data!$H$17,IF(O62=Data!$E$18,Data!H$18,0)))))))))))))))))))*K62*$AV$3</f>
        <v>0</v>
      </c>
      <c r="Y62" s="23">
        <f>IF(R62&lt;=1,0,IF(Q62=Data!$E$12,Data!$F$12,IF(Q62=Data!$E$13,Data!$F$13,IF(Q62=Data!$E$14,Data!$F$14,IF(Q62=Data!$E$15,Data!$F$15,IF(Q62=Data!$E$16,Data!$F$16,IF(Q62=Data!$E$17,Data!$F$17,IF(Q62=Data!$E$18,Data!$F$18,0))))))))*K62*IF(R62&lt;AV62,R62,$AV$3)</f>
        <v>0</v>
      </c>
      <c r="Z62" s="23">
        <f>IF(R62&lt;=1,0,IF(Q62=Data!$E$12,Data!$G$12,IF(Q62=Data!$E$13,Data!$G$13,IF(Q62=Data!$E$14,Data!$G$14,IF(Q62=Data!$E$15,Data!$G$15,IF(Q62=Data!$E$16,Data!$G$16,IF(Q62=Data!$E$17,Data!$G$17,IF(Q62=Data!$E$18,Data!$G$18,0))))))))*K62*IF(R62&lt;AV62,R62,$AV$3)</f>
        <v>0</v>
      </c>
      <c r="AA62" s="23">
        <f>IF(R62&lt;=1,0,IF(Q62=Data!$E$12,Data!$H$12,IF(Q62=Data!$E$13,Data!$H$13,IF(Q62=Data!$E$14,Data!$H$14,IF(Q62=Data!$E$15,Data!$H$15,IF(Q62=Data!$E$16,Data!$H$16,IF(Q62=Data!$E$17,Data!$H$17,IF(Q62=Data!$E$18,Data!$H$18,0))))))))*K62*IF(R62&lt;AV62,R62,$AV$3)</f>
        <v>0</v>
      </c>
      <c r="AB62" s="22">
        <f t="shared" si="6"/>
        <v>0</v>
      </c>
      <c r="AC62" s="50">
        <f t="shared" si="7"/>
        <v>0</v>
      </c>
      <c r="AD62" s="46"/>
      <c r="AE62" s="21">
        <f t="shared" si="8"/>
        <v>0</v>
      </c>
      <c r="AF62" s="22">
        <f t="shared" si="9"/>
        <v>0</v>
      </c>
      <c r="AG62" s="50">
        <f t="shared" si="10"/>
        <v>0</v>
      </c>
      <c r="AH62" s="46"/>
      <c r="AI62" s="21">
        <f>IF(AZ62="No",0,IF(O62="NA",0,IF(Q62=O62,0,IF(O62=Data!$E$2,Data!$J$2,IF(O62=Data!$E$3,Data!$J$3,IF(O62=Data!$E$4,Data!$J$4,IF(O62=Data!$E$5,Data!$J$5,IF(O62=Data!$E$6,Data!$J$6,IF(O62=Data!$E$7,Data!$J$7,IF(O62=Data!$E$8,Data!$J$8,IF(O62=Data!$E$9,Data!$J$9,IF(O62=Data!$E$10,Data!$I$10,IF(O62=Data!$E$11,Data!$J$11,IF(O62=Data!$E$12,Data!$J$12,IF(O62=Data!$E$13,Data!$J$13,IF(O62=Data!$E$14,Data!$J$14,IF(O62=Data!$E$15,Data!$J$15,IF(O62=Data!$E$16,Data!$J$16,IF(O62=Data!$E$17,Data!$J$17,IF(O62=Data!$E$18,Data!J$18,0))))))))))))))))))))*$AV$3</f>
        <v>0</v>
      </c>
      <c r="AJ62" s="23">
        <f>IF(AZ62="No",0,IF(O62="NA",0,IF(O62=Data!$E$2,Data!$K$2,IF(O62=Data!$E$3,Data!$K$3,IF(O62=Data!$E$4,Data!$K$4,IF(O62=Data!$E$5,Data!$K$5,IF(O62=Data!$E$6,Data!$K$6,IF(O62=Data!$E$7,Data!$K$7,IF(O62=Data!$E$8,Data!$K$8,IF(O62=Data!$E$9,Data!$K$9,IF(O62=Data!$E$10,Data!$K$10,IF(O62=Data!$E$11,Data!$K$11,IF(O62=Data!$E$12,Data!$K$12,IF(O62=Data!$E$13,Data!$K$13,IF(O62=Data!$E$14,Data!$K$14,IF(O62=Data!$E$15,Data!$K$15,IF(O62=Data!$E$16,Data!$K$16,IF(O62=Data!$E$17,Data!$K$17,IF(O62=Data!$E$18,Data!K$18,0)))))))))))))))))))*$AV$3</f>
        <v>0</v>
      </c>
      <c r="AK62" s="23">
        <f t="shared" si="11"/>
        <v>0</v>
      </c>
      <c r="AL62" s="22">
        <f t="shared" si="12"/>
        <v>0</v>
      </c>
      <c r="AM62" s="22">
        <f t="shared" si="13"/>
        <v>0</v>
      </c>
      <c r="AN62" s="23"/>
      <c r="AO62" s="120"/>
      <c r="AP62" s="25"/>
      <c r="AQ62" s="25"/>
      <c r="AR62" s="9"/>
      <c r="AS62" s="9"/>
      <c r="AT62" s="5"/>
      <c r="AX62" s="168"/>
      <c r="AY62" s="143" t="str">
        <f t="shared" si="14"/>
        <v>No</v>
      </c>
      <c r="AZ62" s="144" t="str">
        <f t="shared" si="15"/>
        <v>No</v>
      </c>
      <c r="BA62" s="150"/>
      <c r="BB62" s="146">
        <f>IF(Q62="NA",0,IF(N62="No",0,IF(O62=Data!$E$2,Data!$L$2,IF(O62=Data!$E$3,Data!$L$3,IF(O62=Data!$E$4,Data!$L$4,IF(O62=Data!$E$5,Data!$L$5,IF(O62=Data!$E$6,Data!$L$6,IF(O62=Data!$E$7,Data!$L$7,IF(O62=Data!$E$8,Data!$L$8,IF(O62=Data!$E$9,Data!$L$9,IF(O62=Data!$E$10,Data!$L$10,IF(O62=Data!$E$11,Data!$L$11,IF(O62=Data!$E$12,Data!$L$12,IF(O62=Data!$E$13,Data!$L$13,IF(O62=Data!$E$14,Data!$L$14,IF(O62=Data!$E$15,Data!$L$15,IF(O62=Data!$E$16,Data!$L$16,IF(O62=Data!$E$17,Data!$L$17,IF(O62=Data!$E$18,Data!L$18,0)))))))))))))))))))</f>
        <v>0</v>
      </c>
      <c r="BC62" s="147">
        <f>IF(Q62="NA",0,IF(AY62="No",0,IF(N62="Yes",0,IF(P62=Data!$E$2,Data!$L$2,IF(P62=Data!$E$3,Data!$L$3,IF(P62=Data!$E$4,Data!$L$4,IF(P62=Data!$E$5,Data!$L$5,IF(P62=Data!$E$6,Data!$L$6,IF(P62=Data!$E$7,Data!$L$7,IF(P62=Data!$E$8,Data!$L$8,IF(P62=Data!$E$9,Data!$L$9,IF(P62=Data!$E$10,Data!$L$10,IF(P62=Data!$E$11,Data!$L$11,IF(P62=Data!$E$12,Data!$L$12*(EXP(-29.6/R62)),IF(P62=Data!$E$13,Data!$L$13,IF(P62=Data!$E$14,Data!$L$14*(EXP(-29.6/R62)),IF(P62=Data!$E$15,Data!$L$15,IF(P62=Data!$E$16,Data!$L$16,IF(P62=Data!$E$17,Data!$L$17,IF(P62=Data!$E$18,Data!L$18,0))))))))))))))))))))</f>
        <v>0</v>
      </c>
      <c r="BD62" s="148"/>
      <c r="BE62" s="146"/>
      <c r="BF62" s="148">
        <f t="shared" si="16"/>
        <v>0</v>
      </c>
      <c r="BG62" s="148">
        <f t="shared" si="17"/>
        <v>1</v>
      </c>
      <c r="BH62" s="148">
        <f t="shared" si="18"/>
        <v>1</v>
      </c>
      <c r="BI62" s="148">
        <f>IF(S62=0,0,IF(AND(Q62=Data!$E$12,S62-$AV$3&gt;0),(((Data!$M$12*(EXP(-29.6/S62)))-(Data!$M$12*(EXP(-29.6/(S62-$AV$3)))))),IF(AND(Q62=Data!$E$12,S62-$AV$3&lt;0.5),(Data!$M$12*(EXP(-29.6/S62))),IF(AND(Q62=Data!$E$12,S62&lt;=1),((Data!$M$12*(EXP(-29.6/S62)))),IF(Q62=Data!$E$13,(Data!$M$13),IF(AND(Q62=Data!$E$14,S62-$AV$3&gt;0),(((Data!$M$14*(EXP(-29.6/S62)))-(Data!$M$14*(EXP(-29.6/(S62-$AV$3)))))),IF(AND(Q62=Data!$E$14,S62-$AV$3&lt;1),(Data!$M$14*(EXP(-29.6/S62))),IF(AND(Q62=Data!$E$14,S62&lt;=1),((Data!$M$14*(EXP(-29.6/S62)))),IF(Q62=Data!$E$15,Data!$M$15,IF(Q62=Data!$E$16,Data!$M$16,IF(Q62=Data!$E$17,Data!$M$17,IF(Q62=Data!$E$18,Data!$M$18,0))))))))))))</f>
        <v>0</v>
      </c>
      <c r="BJ62" s="148">
        <f>IF(Q62=Data!$E$12,BI62*0.32,IF(Q62=Data!$E$13,0,IF(Q62=Data!$E$14,BI62*0.32,IF(Q62=Data!$E$15,0,IF(Q62=Data!$E$16,0,IF(Q62=Data!$E$17,0,IF(Q62=Data!$E$18,0,0)))))))</f>
        <v>0</v>
      </c>
      <c r="BK62" s="148">
        <f>IF(Q62=Data!$E$12,Data!$P$12*$AV$3,IF(Q62=Data!$E$13,Data!$P$13*$AV$3,IF(Q62=Data!$E$14,Data!$P$14*$AV$3,IF(Q62=Data!$E$15,Data!$P$15*$AV$3,IF(Q62=Data!$E$16,Data!$P$16*$AV$3,IF(Q62=Data!$E$17,Data!$P$17*$AV$3,IF(Q62=Data!$E$18,Data!$P$18*$AV$3,0)))))))</f>
        <v>0</v>
      </c>
      <c r="BL62" s="147">
        <f>IF(O62=Data!$E$2,Data!$O$2,IF(O62=Data!$E$3,Data!$O$3,IF(O62=Data!$E$4,Data!$O$4,IF(O62=Data!$E$5,Data!$O$5,IF(O62=Data!$E$6,Data!$O$6,IF(O62=Data!$E$7,Data!$O$7,IF(O62=Data!$E$8,Data!$O$8,IF(O62=Data!$E$9,Data!$O$9,IF(O62=Data!$E$10,Data!$O$10,IF(O62=Data!$E$11,Data!$O$11,IF(O62=Data!$E$12,Data!$O$12,IF(O62=Data!$E$13,Data!$O$13,IF(O62=Data!$E$14,Data!$O$14,IF(O62=Data!$E$15,Data!$O$15,IF(O62=Data!$E$16,Data!$O$16,IF(O62=Data!$E$18,Data!$O$18,IF(O62=Data!$E$18,Data!$O$18,0)))))))))))))))))</f>
        <v>0</v>
      </c>
      <c r="BM62" s="169"/>
      <c r="BN62" s="169"/>
      <c r="BO62" s="169"/>
      <c r="BP62" s="169"/>
    </row>
    <row r="63" spans="10:68" x14ac:dyDescent="0.3">
      <c r="J63" s="36" t="s">
        <v>74</v>
      </c>
      <c r="K63" s="108"/>
      <c r="L63" s="108"/>
      <c r="M63" s="108" t="s">
        <v>3</v>
      </c>
      <c r="N63" s="108" t="s">
        <v>1</v>
      </c>
      <c r="O63" s="109" t="s">
        <v>124</v>
      </c>
      <c r="P63" s="109" t="s">
        <v>124</v>
      </c>
      <c r="Q63" s="110" t="s">
        <v>124</v>
      </c>
      <c r="R63" s="111"/>
      <c r="S63" s="111"/>
      <c r="T63" s="112"/>
      <c r="U63" s="20"/>
      <c r="V63" s="21">
        <f>IF(AZ63="No",0,IF(O63="NA",0,IF(O63=Data!$E$2,Data!$F$2,IF(O63=Data!$E$3,Data!$F$3,IF(O63=Data!$E$4,Data!$F$4,IF(O63=Data!$E$5,Data!$F$5,IF(O63=Data!$E$6,Data!$F$6,IF(O63=Data!$E$7,Data!$F$7,IF(O63=Data!$E$8,Data!$F$8,IF(O63=Data!$E$9,Data!$F$9,IF(O63=Data!$E$10,Data!$F$10,IF(O63=Data!$E$11,Data!$F$11,IF(O63=Data!E72,Data!$F$12,IF(O63=Data!E73,Data!$F$13,IF(O63=Data!E74,Data!$F$14,IF(O63=Data!E75,Data!$F$15,IF(O63=Data!E76,Data!$F$16,IF(O63=Data!E78,Data!F$18,0))))))))))))))))))*K63*$AV$3</f>
        <v>0</v>
      </c>
      <c r="W63" s="23">
        <f>IF(AZ63="No",0,IF(O63="NA",0,IF(O63=Data!$E$2,Data!$G$2,IF(O63=Data!$E$3,Data!$G$3,IF(O63=Data!$E$4,Data!$G$4,IF(O63=Data!$E$5,Data!$G$5,IF(O63=Data!$E$6,Data!$G$6,IF(O63=Data!$E$7,Data!$G$7,IF(O63=Data!$E$8,Data!$G$8,IF(O63=Data!$E$9,Data!$G$9,IF(O63=Data!$E$10,Data!$G$10,IF(O63=Data!$E$11,Data!$G$11,IF(O63=Data!$E$12,Data!$G$12,IF(O63=Data!$E$13,Data!$G$13,IF(O63=Data!$E$14,Data!$G$14,IF(O63=Data!$E$15,Data!$G$15,IF(O63=Data!$E$16,Data!$G$16,IF(O63=Data!$E$17,Data!$G$17,IF(O63=Data!$E$18,Data!G$18,0))))))))))))))))))*K63*$AV$3)</f>
        <v>0</v>
      </c>
      <c r="X63" s="23">
        <f>IF(AZ63="No",0,IF(O63="NA",0,IF(O63=Data!$E$2,Data!$H$2,IF(O63=Data!$E$3,Data!$H$3,IF(O63=Data!$E$4,Data!$H$4,IF(O63=Data!$E$5,Data!$H$5,IF(O63=Data!$E$6,Data!$H$6,IF(O63=Data!$E$7,Data!$H$7,IF(O63=Data!$E$8,Data!$H$8,IF(O63=Data!$E$9,Data!$H$9,IF(O63=Data!$E$10,Data!$H$10,IF(O63=Data!$E$11,Data!$H$11,IF(O63=Data!$E$12,Data!$H$12,IF(O63=Data!$E$13,Data!$H$13,IF(O63=Data!$E$14,Data!$H$14,IF(O63=Data!$E$15,Data!$H$15,IF(O63=Data!$E$16,Data!$H$16,IF(O63=Data!$E$17,Data!$H$17,IF(O63=Data!$E$18,Data!H$18,0)))))))))))))))))))*K63*$AV$3</f>
        <v>0</v>
      </c>
      <c r="Y63" s="23">
        <f>IF(R63&lt;=1,0,IF(Q63=Data!$E$12,Data!$F$12,IF(Q63=Data!$E$13,Data!$F$13,IF(Q63=Data!$E$14,Data!$F$14,IF(Q63=Data!$E$15,Data!$F$15,IF(Q63=Data!$E$16,Data!$F$16,IF(Q63=Data!$E$17,Data!$F$17,IF(Q63=Data!$E$18,Data!$F$18,0))))))))*K63*IF(R63&lt;AV63,R63,$AV$3)</f>
        <v>0</v>
      </c>
      <c r="Z63" s="23">
        <f>IF(R63&lt;=1,0,IF(Q63=Data!$E$12,Data!$G$12,IF(Q63=Data!$E$13,Data!$G$13,IF(Q63=Data!$E$14,Data!$G$14,IF(Q63=Data!$E$15,Data!$G$15,IF(Q63=Data!$E$16,Data!$G$16,IF(Q63=Data!$E$17,Data!$G$17,IF(Q63=Data!$E$18,Data!$G$18,0))))))))*K63*IF(R63&lt;AV63,R63,$AV$3)</f>
        <v>0</v>
      </c>
      <c r="AA63" s="23">
        <f>IF(R63&lt;=1,0,IF(Q63=Data!$E$12,Data!$H$12,IF(Q63=Data!$E$13,Data!$H$13,IF(Q63=Data!$E$14,Data!$H$14,IF(Q63=Data!$E$15,Data!$H$15,IF(Q63=Data!$E$16,Data!$H$16,IF(Q63=Data!$E$17,Data!$H$17,IF(Q63=Data!$E$18,Data!$H$18,0))))))))*K63*IF(R63&lt;AV63,R63,$AV$3)</f>
        <v>0</v>
      </c>
      <c r="AB63" s="22">
        <f t="shared" si="6"/>
        <v>0</v>
      </c>
      <c r="AC63" s="50">
        <f t="shared" si="7"/>
        <v>0</v>
      </c>
      <c r="AD63" s="46"/>
      <c r="AE63" s="21">
        <f t="shared" si="8"/>
        <v>0</v>
      </c>
      <c r="AF63" s="22">
        <f t="shared" si="9"/>
        <v>0</v>
      </c>
      <c r="AG63" s="50">
        <f t="shared" si="10"/>
        <v>0</v>
      </c>
      <c r="AH63" s="46"/>
      <c r="AI63" s="21">
        <f>IF(AZ63="No",0,IF(O63="NA",0,IF(Q63=O63,0,IF(O63=Data!$E$2,Data!$J$2,IF(O63=Data!$E$3,Data!$J$3,IF(O63=Data!$E$4,Data!$J$4,IF(O63=Data!$E$5,Data!$J$5,IF(O63=Data!$E$6,Data!$J$6,IF(O63=Data!$E$7,Data!$J$7,IF(O63=Data!$E$8,Data!$J$8,IF(O63=Data!$E$9,Data!$J$9,IF(O63=Data!$E$10,Data!$I$10,IF(O63=Data!$E$11,Data!$J$11,IF(O63=Data!$E$12,Data!$J$12,IF(O63=Data!$E$13,Data!$J$13,IF(O63=Data!$E$14,Data!$J$14,IF(O63=Data!$E$15,Data!$J$15,IF(O63=Data!$E$16,Data!$J$16,IF(O63=Data!$E$17,Data!$J$17,IF(O63=Data!$E$18,Data!J$18,0))))))))))))))))))))*$AV$3</f>
        <v>0</v>
      </c>
      <c r="AJ63" s="23">
        <f>IF(AZ63="No",0,IF(O63="NA",0,IF(O63=Data!$E$2,Data!$K$2,IF(O63=Data!$E$3,Data!$K$3,IF(O63=Data!$E$4,Data!$K$4,IF(O63=Data!$E$5,Data!$K$5,IF(O63=Data!$E$6,Data!$K$6,IF(O63=Data!$E$7,Data!$K$7,IF(O63=Data!$E$8,Data!$K$8,IF(O63=Data!$E$9,Data!$K$9,IF(O63=Data!$E$10,Data!$K$10,IF(O63=Data!$E$11,Data!$K$11,IF(O63=Data!$E$12,Data!$K$12,IF(O63=Data!$E$13,Data!$K$13,IF(O63=Data!$E$14,Data!$K$14,IF(O63=Data!$E$15,Data!$K$15,IF(O63=Data!$E$16,Data!$K$16,IF(O63=Data!$E$17,Data!$K$17,IF(O63=Data!$E$18,Data!K$18,0)))))))))))))))))))*$AV$3</f>
        <v>0</v>
      </c>
      <c r="AK63" s="23">
        <f t="shared" si="11"/>
        <v>0</v>
      </c>
      <c r="AL63" s="22">
        <f t="shared" si="12"/>
        <v>0</v>
      </c>
      <c r="AM63" s="22">
        <f t="shared" si="13"/>
        <v>0</v>
      </c>
      <c r="AN63" s="23"/>
      <c r="AO63" s="120"/>
      <c r="AP63" s="25"/>
      <c r="AQ63" s="25"/>
      <c r="AR63" s="9"/>
      <c r="AS63" s="9"/>
      <c r="AT63" s="5"/>
      <c r="AX63" s="168"/>
      <c r="AY63" s="143" t="str">
        <f t="shared" si="14"/>
        <v>No</v>
      </c>
      <c r="AZ63" s="144" t="str">
        <f t="shared" si="15"/>
        <v>No</v>
      </c>
      <c r="BA63" s="150"/>
      <c r="BB63" s="146">
        <f>IF(Q63="NA",0,IF(N63="No",0,IF(O63=Data!$E$2,Data!$L$2,IF(O63=Data!$E$3,Data!$L$3,IF(O63=Data!$E$4,Data!$L$4,IF(O63=Data!$E$5,Data!$L$5,IF(O63=Data!$E$6,Data!$L$6,IF(O63=Data!$E$7,Data!$L$7,IF(O63=Data!$E$8,Data!$L$8,IF(O63=Data!$E$9,Data!$L$9,IF(O63=Data!$E$10,Data!$L$10,IF(O63=Data!$E$11,Data!$L$11,IF(O63=Data!$E$12,Data!$L$12,IF(O63=Data!$E$13,Data!$L$13,IF(O63=Data!$E$14,Data!$L$14,IF(O63=Data!$E$15,Data!$L$15,IF(O63=Data!$E$16,Data!$L$16,IF(O63=Data!$E$17,Data!$L$17,IF(O63=Data!$E$18,Data!L$18,0)))))))))))))))))))</f>
        <v>0</v>
      </c>
      <c r="BC63" s="147">
        <f>IF(Q63="NA",0,IF(AY63="No",0,IF(N63="Yes",0,IF(P63=Data!$E$2,Data!$L$2,IF(P63=Data!$E$3,Data!$L$3,IF(P63=Data!$E$4,Data!$L$4,IF(P63=Data!$E$5,Data!$L$5,IF(P63=Data!$E$6,Data!$L$6,IF(P63=Data!$E$7,Data!$L$7,IF(P63=Data!$E$8,Data!$L$8,IF(P63=Data!$E$9,Data!$L$9,IF(P63=Data!$E$10,Data!$L$10,IF(P63=Data!$E$11,Data!$L$11,IF(P63=Data!$E$12,Data!$L$12*(EXP(-29.6/R63)),IF(P63=Data!$E$13,Data!$L$13,IF(P63=Data!$E$14,Data!$L$14*(EXP(-29.6/R63)),IF(P63=Data!$E$15,Data!$L$15,IF(P63=Data!$E$16,Data!$L$16,IF(P63=Data!$E$17,Data!$L$17,IF(P63=Data!$E$18,Data!L$18,0))))))))))))))))))))</f>
        <v>0</v>
      </c>
      <c r="BD63" s="148"/>
      <c r="BE63" s="146"/>
      <c r="BF63" s="148">
        <f t="shared" si="16"/>
        <v>0</v>
      </c>
      <c r="BG63" s="148">
        <f t="shared" si="17"/>
        <v>1</v>
      </c>
      <c r="BH63" s="148">
        <f t="shared" si="18"/>
        <v>1</v>
      </c>
      <c r="BI63" s="148">
        <f>IF(S63=0,0,IF(AND(Q63=Data!$E$12,S63-$AV$3&gt;0),(((Data!$M$12*(EXP(-29.6/S63)))-(Data!$M$12*(EXP(-29.6/(S63-$AV$3)))))),IF(AND(Q63=Data!$E$12,S63-$AV$3&lt;0.5),(Data!$M$12*(EXP(-29.6/S63))),IF(AND(Q63=Data!$E$12,S63&lt;=1),((Data!$M$12*(EXP(-29.6/S63)))),IF(Q63=Data!$E$13,(Data!$M$13),IF(AND(Q63=Data!$E$14,S63-$AV$3&gt;0),(((Data!$M$14*(EXP(-29.6/S63)))-(Data!$M$14*(EXP(-29.6/(S63-$AV$3)))))),IF(AND(Q63=Data!$E$14,S63-$AV$3&lt;1),(Data!$M$14*(EXP(-29.6/S63))),IF(AND(Q63=Data!$E$14,S63&lt;=1),((Data!$M$14*(EXP(-29.6/S63)))),IF(Q63=Data!$E$15,Data!$M$15,IF(Q63=Data!$E$16,Data!$M$16,IF(Q63=Data!$E$17,Data!$M$17,IF(Q63=Data!$E$18,Data!$M$18,0))))))))))))</f>
        <v>0</v>
      </c>
      <c r="BJ63" s="148">
        <f>IF(Q63=Data!$E$12,BI63*0.32,IF(Q63=Data!$E$13,0,IF(Q63=Data!$E$14,BI63*0.32,IF(Q63=Data!$E$15,0,IF(Q63=Data!$E$16,0,IF(Q63=Data!$E$17,0,IF(Q63=Data!$E$18,0,0)))))))</f>
        <v>0</v>
      </c>
      <c r="BK63" s="148">
        <f>IF(Q63=Data!$E$12,Data!$P$12*$AV$3,IF(Q63=Data!$E$13,Data!$P$13*$AV$3,IF(Q63=Data!$E$14,Data!$P$14*$AV$3,IF(Q63=Data!$E$15,Data!$P$15*$AV$3,IF(Q63=Data!$E$16,Data!$P$16*$AV$3,IF(Q63=Data!$E$17,Data!$P$17*$AV$3,IF(Q63=Data!$E$18,Data!$P$18*$AV$3,0)))))))</f>
        <v>0</v>
      </c>
      <c r="BL63" s="147">
        <f>IF(O63=Data!$E$2,Data!$O$2,IF(O63=Data!$E$3,Data!$O$3,IF(O63=Data!$E$4,Data!$O$4,IF(O63=Data!$E$5,Data!$O$5,IF(O63=Data!$E$6,Data!$O$6,IF(O63=Data!$E$7,Data!$O$7,IF(O63=Data!$E$8,Data!$O$8,IF(O63=Data!$E$9,Data!$O$9,IF(O63=Data!$E$10,Data!$O$10,IF(O63=Data!$E$11,Data!$O$11,IF(O63=Data!$E$12,Data!$O$12,IF(O63=Data!$E$13,Data!$O$13,IF(O63=Data!$E$14,Data!$O$14,IF(O63=Data!$E$15,Data!$O$15,IF(O63=Data!$E$16,Data!$O$16,IF(O63=Data!$E$18,Data!$O$18,IF(O63=Data!$E$18,Data!$O$18,0)))))))))))))))))</f>
        <v>0</v>
      </c>
      <c r="BM63" s="169"/>
      <c r="BN63" s="169"/>
      <c r="BO63" s="169"/>
      <c r="BP63" s="169"/>
    </row>
    <row r="64" spans="10:68" x14ac:dyDescent="0.3">
      <c r="J64" s="36" t="s">
        <v>75</v>
      </c>
      <c r="K64" s="108"/>
      <c r="L64" s="108"/>
      <c r="M64" s="108" t="s">
        <v>3</v>
      </c>
      <c r="N64" s="108" t="s">
        <v>1</v>
      </c>
      <c r="O64" s="109" t="s">
        <v>124</v>
      </c>
      <c r="P64" s="109" t="s">
        <v>124</v>
      </c>
      <c r="Q64" s="110" t="s">
        <v>124</v>
      </c>
      <c r="R64" s="111"/>
      <c r="S64" s="111"/>
      <c r="T64" s="112"/>
      <c r="U64" s="20"/>
      <c r="V64" s="21">
        <f>IF(AZ64="No",0,IF(O64="NA",0,IF(O64=Data!$E$2,Data!$F$2,IF(O64=Data!$E$3,Data!$F$3,IF(O64=Data!$E$4,Data!$F$4,IF(O64=Data!$E$5,Data!$F$5,IF(O64=Data!$E$6,Data!$F$6,IF(O64=Data!$E$7,Data!$F$7,IF(O64=Data!$E$8,Data!$F$8,IF(O64=Data!$E$9,Data!$F$9,IF(O64=Data!$E$10,Data!$F$10,IF(O64=Data!$E$11,Data!$F$11,IF(O64=Data!E73,Data!$F$12,IF(O64=Data!E74,Data!$F$13,IF(O64=Data!E75,Data!$F$14,IF(O64=Data!E76,Data!$F$15,IF(O64=Data!E77,Data!$F$16,IF(O64=Data!E79,Data!F$18,0))))))))))))))))))*K64*$AV$3</f>
        <v>0</v>
      </c>
      <c r="W64" s="23">
        <f>IF(AZ64="No",0,IF(O64="NA",0,IF(O64=Data!$E$2,Data!$G$2,IF(O64=Data!$E$3,Data!$G$3,IF(O64=Data!$E$4,Data!$G$4,IF(O64=Data!$E$5,Data!$G$5,IF(O64=Data!$E$6,Data!$G$6,IF(O64=Data!$E$7,Data!$G$7,IF(O64=Data!$E$8,Data!$G$8,IF(O64=Data!$E$9,Data!$G$9,IF(O64=Data!$E$10,Data!$G$10,IF(O64=Data!$E$11,Data!$G$11,IF(O64=Data!$E$12,Data!$G$12,IF(O64=Data!$E$13,Data!$G$13,IF(O64=Data!$E$14,Data!$G$14,IF(O64=Data!$E$15,Data!$G$15,IF(O64=Data!$E$16,Data!$G$16,IF(O64=Data!$E$17,Data!$G$17,IF(O64=Data!$E$18,Data!G$18,0))))))))))))))))))*K64*$AV$3)</f>
        <v>0</v>
      </c>
      <c r="X64" s="23">
        <f>IF(AZ64="No",0,IF(O64="NA",0,IF(O64=Data!$E$2,Data!$H$2,IF(O64=Data!$E$3,Data!$H$3,IF(O64=Data!$E$4,Data!$H$4,IF(O64=Data!$E$5,Data!$H$5,IF(O64=Data!$E$6,Data!$H$6,IF(O64=Data!$E$7,Data!$H$7,IF(O64=Data!$E$8,Data!$H$8,IF(O64=Data!$E$9,Data!$H$9,IF(O64=Data!$E$10,Data!$H$10,IF(O64=Data!$E$11,Data!$H$11,IF(O64=Data!$E$12,Data!$H$12,IF(O64=Data!$E$13,Data!$H$13,IF(O64=Data!$E$14,Data!$H$14,IF(O64=Data!$E$15,Data!$H$15,IF(O64=Data!$E$16,Data!$H$16,IF(O64=Data!$E$17,Data!$H$17,IF(O64=Data!$E$18,Data!H$18,0)))))))))))))))))))*K64*$AV$3</f>
        <v>0</v>
      </c>
      <c r="Y64" s="23">
        <f>IF(R64&lt;=1,0,IF(Q64=Data!$E$12,Data!$F$12,IF(Q64=Data!$E$13,Data!$F$13,IF(Q64=Data!$E$14,Data!$F$14,IF(Q64=Data!$E$15,Data!$F$15,IF(Q64=Data!$E$16,Data!$F$16,IF(Q64=Data!$E$17,Data!$F$17,IF(Q64=Data!$E$18,Data!$F$18,0))))))))*K64*IF(R64&lt;AV64,R64,$AV$3)</f>
        <v>0</v>
      </c>
      <c r="Z64" s="23">
        <f>IF(R64&lt;=1,0,IF(Q64=Data!$E$12,Data!$G$12,IF(Q64=Data!$E$13,Data!$G$13,IF(Q64=Data!$E$14,Data!$G$14,IF(Q64=Data!$E$15,Data!$G$15,IF(Q64=Data!$E$16,Data!$G$16,IF(Q64=Data!$E$17,Data!$G$17,IF(Q64=Data!$E$18,Data!$G$18,0))))))))*K64*IF(R64&lt;AV64,R64,$AV$3)</f>
        <v>0</v>
      </c>
      <c r="AA64" s="23">
        <f>IF(R64&lt;=1,0,IF(Q64=Data!$E$12,Data!$H$12,IF(Q64=Data!$E$13,Data!$H$13,IF(Q64=Data!$E$14,Data!$H$14,IF(Q64=Data!$E$15,Data!$H$15,IF(Q64=Data!$E$16,Data!$H$16,IF(Q64=Data!$E$17,Data!$H$17,IF(Q64=Data!$E$18,Data!$H$18,0))))))))*K64*IF(R64&lt;AV64,R64,$AV$3)</f>
        <v>0</v>
      </c>
      <c r="AB64" s="22">
        <f t="shared" si="6"/>
        <v>0</v>
      </c>
      <c r="AC64" s="50">
        <f t="shared" si="7"/>
        <v>0</v>
      </c>
      <c r="AD64" s="46"/>
      <c r="AE64" s="21">
        <f t="shared" si="8"/>
        <v>0</v>
      </c>
      <c r="AF64" s="22">
        <f t="shared" si="9"/>
        <v>0</v>
      </c>
      <c r="AG64" s="50">
        <f t="shared" si="10"/>
        <v>0</v>
      </c>
      <c r="AH64" s="46"/>
      <c r="AI64" s="21">
        <f>IF(AZ64="No",0,IF(O64="NA",0,IF(Q64=O64,0,IF(O64=Data!$E$2,Data!$J$2,IF(O64=Data!$E$3,Data!$J$3,IF(O64=Data!$E$4,Data!$J$4,IF(O64=Data!$E$5,Data!$J$5,IF(O64=Data!$E$6,Data!$J$6,IF(O64=Data!$E$7,Data!$J$7,IF(O64=Data!$E$8,Data!$J$8,IF(O64=Data!$E$9,Data!$J$9,IF(O64=Data!$E$10,Data!$I$10,IF(O64=Data!$E$11,Data!$J$11,IF(O64=Data!$E$12,Data!$J$12,IF(O64=Data!$E$13,Data!$J$13,IF(O64=Data!$E$14,Data!$J$14,IF(O64=Data!$E$15,Data!$J$15,IF(O64=Data!$E$16,Data!$J$16,IF(O64=Data!$E$17,Data!$J$17,IF(O64=Data!$E$18,Data!J$18,0))))))))))))))))))))*$AV$3</f>
        <v>0</v>
      </c>
      <c r="AJ64" s="23">
        <f>IF(AZ64="No",0,IF(O64="NA",0,IF(O64=Data!$E$2,Data!$K$2,IF(O64=Data!$E$3,Data!$K$3,IF(O64=Data!$E$4,Data!$K$4,IF(O64=Data!$E$5,Data!$K$5,IF(O64=Data!$E$6,Data!$K$6,IF(O64=Data!$E$7,Data!$K$7,IF(O64=Data!$E$8,Data!$K$8,IF(O64=Data!$E$9,Data!$K$9,IF(O64=Data!$E$10,Data!$K$10,IF(O64=Data!$E$11,Data!$K$11,IF(O64=Data!$E$12,Data!$K$12,IF(O64=Data!$E$13,Data!$K$13,IF(O64=Data!$E$14,Data!$K$14,IF(O64=Data!$E$15,Data!$K$15,IF(O64=Data!$E$16,Data!$K$16,IF(O64=Data!$E$17,Data!$K$17,IF(O64=Data!$E$18,Data!K$18,0)))))))))))))))))))*$AV$3</f>
        <v>0</v>
      </c>
      <c r="AK64" s="23">
        <f t="shared" si="11"/>
        <v>0</v>
      </c>
      <c r="AL64" s="22">
        <f t="shared" si="12"/>
        <v>0</v>
      </c>
      <c r="AM64" s="22">
        <f t="shared" si="13"/>
        <v>0</v>
      </c>
      <c r="AN64" s="23"/>
      <c r="AO64" s="120"/>
      <c r="AP64" s="25"/>
      <c r="AQ64" s="25"/>
      <c r="AR64" s="9"/>
      <c r="AS64" s="9"/>
      <c r="AT64" s="5"/>
      <c r="AX64" s="168"/>
      <c r="AY64" s="143" t="str">
        <f t="shared" si="14"/>
        <v>No</v>
      </c>
      <c r="AZ64" s="144" t="str">
        <f t="shared" si="15"/>
        <v>No</v>
      </c>
      <c r="BA64" s="150"/>
      <c r="BB64" s="146">
        <f>IF(Q64="NA",0,IF(N64="No",0,IF(O64=Data!$E$2,Data!$L$2,IF(O64=Data!$E$3,Data!$L$3,IF(O64=Data!$E$4,Data!$L$4,IF(O64=Data!$E$5,Data!$L$5,IF(O64=Data!$E$6,Data!$L$6,IF(O64=Data!$E$7,Data!$L$7,IF(O64=Data!$E$8,Data!$L$8,IF(O64=Data!$E$9,Data!$L$9,IF(O64=Data!$E$10,Data!$L$10,IF(O64=Data!$E$11,Data!$L$11,IF(O64=Data!$E$12,Data!$L$12,IF(O64=Data!$E$13,Data!$L$13,IF(O64=Data!$E$14,Data!$L$14,IF(O64=Data!$E$15,Data!$L$15,IF(O64=Data!$E$16,Data!$L$16,IF(O64=Data!$E$17,Data!$L$17,IF(O64=Data!$E$18,Data!L$18,0)))))))))))))))))))</f>
        <v>0</v>
      </c>
      <c r="BC64" s="147">
        <f>IF(Q64="NA",0,IF(AY64="No",0,IF(N64="Yes",0,IF(P64=Data!$E$2,Data!$L$2,IF(P64=Data!$E$3,Data!$L$3,IF(P64=Data!$E$4,Data!$L$4,IF(P64=Data!$E$5,Data!$L$5,IF(P64=Data!$E$6,Data!$L$6,IF(P64=Data!$E$7,Data!$L$7,IF(P64=Data!$E$8,Data!$L$8,IF(P64=Data!$E$9,Data!$L$9,IF(P64=Data!$E$10,Data!$L$10,IF(P64=Data!$E$11,Data!$L$11,IF(P64=Data!$E$12,Data!$L$12*(EXP(-29.6/R64)),IF(P64=Data!$E$13,Data!$L$13,IF(P64=Data!$E$14,Data!$L$14*(EXP(-29.6/R64)),IF(P64=Data!$E$15,Data!$L$15,IF(P64=Data!$E$16,Data!$L$16,IF(P64=Data!$E$17,Data!$L$17,IF(P64=Data!$E$18,Data!L$18,0))))))))))))))))))))</f>
        <v>0</v>
      </c>
      <c r="BD64" s="148"/>
      <c r="BE64" s="146"/>
      <c r="BF64" s="148">
        <f t="shared" si="16"/>
        <v>0</v>
      </c>
      <c r="BG64" s="148">
        <f t="shared" si="17"/>
        <v>1</v>
      </c>
      <c r="BH64" s="148">
        <f t="shared" si="18"/>
        <v>1</v>
      </c>
      <c r="BI64" s="148">
        <f>IF(S64=0,0,IF(AND(Q64=Data!$E$12,S64-$AV$3&gt;0),(((Data!$M$12*(EXP(-29.6/S64)))-(Data!$M$12*(EXP(-29.6/(S64-$AV$3)))))),IF(AND(Q64=Data!$E$12,S64-$AV$3&lt;0.5),(Data!$M$12*(EXP(-29.6/S64))),IF(AND(Q64=Data!$E$12,S64&lt;=1),((Data!$M$12*(EXP(-29.6/S64)))),IF(Q64=Data!$E$13,(Data!$M$13),IF(AND(Q64=Data!$E$14,S64-$AV$3&gt;0),(((Data!$M$14*(EXP(-29.6/S64)))-(Data!$M$14*(EXP(-29.6/(S64-$AV$3)))))),IF(AND(Q64=Data!$E$14,S64-$AV$3&lt;1),(Data!$M$14*(EXP(-29.6/S64))),IF(AND(Q64=Data!$E$14,S64&lt;=1),((Data!$M$14*(EXP(-29.6/S64)))),IF(Q64=Data!$E$15,Data!$M$15,IF(Q64=Data!$E$16,Data!$M$16,IF(Q64=Data!$E$17,Data!$M$17,IF(Q64=Data!$E$18,Data!$M$18,0))))))))))))</f>
        <v>0</v>
      </c>
      <c r="BJ64" s="148">
        <f>IF(Q64=Data!$E$12,BI64*0.32,IF(Q64=Data!$E$13,0,IF(Q64=Data!$E$14,BI64*0.32,IF(Q64=Data!$E$15,0,IF(Q64=Data!$E$16,0,IF(Q64=Data!$E$17,0,IF(Q64=Data!$E$18,0,0)))))))</f>
        <v>0</v>
      </c>
      <c r="BK64" s="148">
        <f>IF(Q64=Data!$E$12,Data!$P$12*$AV$3,IF(Q64=Data!$E$13,Data!$P$13*$AV$3,IF(Q64=Data!$E$14,Data!$P$14*$AV$3,IF(Q64=Data!$E$15,Data!$P$15*$AV$3,IF(Q64=Data!$E$16,Data!$P$16*$AV$3,IF(Q64=Data!$E$17,Data!$P$17*$AV$3,IF(Q64=Data!$E$18,Data!$P$18*$AV$3,0)))))))</f>
        <v>0</v>
      </c>
      <c r="BL64" s="147">
        <f>IF(O64=Data!$E$2,Data!$O$2,IF(O64=Data!$E$3,Data!$O$3,IF(O64=Data!$E$4,Data!$O$4,IF(O64=Data!$E$5,Data!$O$5,IF(O64=Data!$E$6,Data!$O$6,IF(O64=Data!$E$7,Data!$O$7,IF(O64=Data!$E$8,Data!$O$8,IF(O64=Data!$E$9,Data!$O$9,IF(O64=Data!$E$10,Data!$O$10,IF(O64=Data!$E$11,Data!$O$11,IF(O64=Data!$E$12,Data!$O$12,IF(O64=Data!$E$13,Data!$O$13,IF(O64=Data!$E$14,Data!$O$14,IF(O64=Data!$E$15,Data!$O$15,IF(O64=Data!$E$16,Data!$O$16,IF(O64=Data!$E$18,Data!$O$18,IF(O64=Data!$E$18,Data!$O$18,0)))))))))))))))))</f>
        <v>0</v>
      </c>
      <c r="BM64" s="169"/>
      <c r="BN64" s="169"/>
      <c r="BO64" s="169"/>
      <c r="BP64" s="169"/>
    </row>
    <row r="65" spans="10:68" x14ac:dyDescent="0.3">
      <c r="J65" s="36" t="s">
        <v>76</v>
      </c>
      <c r="K65" s="108"/>
      <c r="L65" s="108"/>
      <c r="M65" s="108" t="s">
        <v>3</v>
      </c>
      <c r="N65" s="108" t="s">
        <v>1</v>
      </c>
      <c r="O65" s="109" t="s">
        <v>124</v>
      </c>
      <c r="P65" s="109" t="s">
        <v>124</v>
      </c>
      <c r="Q65" s="110" t="s">
        <v>124</v>
      </c>
      <c r="R65" s="111"/>
      <c r="S65" s="111"/>
      <c r="T65" s="112"/>
      <c r="U65" s="20"/>
      <c r="V65" s="21">
        <f>IF(AZ65="No",0,IF(O65="NA",0,IF(O65=Data!$E$2,Data!$F$2,IF(O65=Data!$E$3,Data!$F$3,IF(O65=Data!$E$4,Data!$F$4,IF(O65=Data!$E$5,Data!$F$5,IF(O65=Data!$E$6,Data!$F$6,IF(O65=Data!$E$7,Data!$F$7,IF(O65=Data!$E$8,Data!$F$8,IF(O65=Data!$E$9,Data!$F$9,IF(O65=Data!$E$10,Data!$F$10,IF(O65=Data!$E$11,Data!$F$11,IF(O65=Data!E74,Data!$F$12,IF(O65=Data!E75,Data!$F$13,IF(O65=Data!E76,Data!$F$14,IF(O65=Data!E77,Data!$F$15,IF(O65=Data!E78,Data!$F$16,IF(O65=Data!E80,Data!F$18,0))))))))))))))))))*K65*$AV$3</f>
        <v>0</v>
      </c>
      <c r="W65" s="23">
        <f>IF(AZ65="No",0,IF(O65="NA",0,IF(O65=Data!$E$2,Data!$G$2,IF(O65=Data!$E$3,Data!$G$3,IF(O65=Data!$E$4,Data!$G$4,IF(O65=Data!$E$5,Data!$G$5,IF(O65=Data!$E$6,Data!$G$6,IF(O65=Data!$E$7,Data!$G$7,IF(O65=Data!$E$8,Data!$G$8,IF(O65=Data!$E$9,Data!$G$9,IF(O65=Data!$E$10,Data!$G$10,IF(O65=Data!$E$11,Data!$G$11,IF(O65=Data!$E$12,Data!$G$12,IF(O65=Data!$E$13,Data!$G$13,IF(O65=Data!$E$14,Data!$G$14,IF(O65=Data!$E$15,Data!$G$15,IF(O65=Data!$E$16,Data!$G$16,IF(O65=Data!$E$17,Data!$G$17,IF(O65=Data!$E$18,Data!G$18,0))))))))))))))))))*K65*$AV$3)</f>
        <v>0</v>
      </c>
      <c r="X65" s="23">
        <f>IF(AZ65="No",0,IF(O65="NA",0,IF(O65=Data!$E$2,Data!$H$2,IF(O65=Data!$E$3,Data!$H$3,IF(O65=Data!$E$4,Data!$H$4,IF(O65=Data!$E$5,Data!$H$5,IF(O65=Data!$E$6,Data!$H$6,IF(O65=Data!$E$7,Data!$H$7,IF(O65=Data!$E$8,Data!$H$8,IF(O65=Data!$E$9,Data!$H$9,IF(O65=Data!$E$10,Data!$H$10,IF(O65=Data!$E$11,Data!$H$11,IF(O65=Data!$E$12,Data!$H$12,IF(O65=Data!$E$13,Data!$H$13,IF(O65=Data!$E$14,Data!$H$14,IF(O65=Data!$E$15,Data!$H$15,IF(O65=Data!$E$16,Data!$H$16,IF(O65=Data!$E$17,Data!$H$17,IF(O65=Data!$E$18,Data!H$18,0)))))))))))))))))))*K65*$AV$3</f>
        <v>0</v>
      </c>
      <c r="Y65" s="23">
        <f>IF(R65&lt;=1,0,IF(Q65=Data!$E$12,Data!$F$12,IF(Q65=Data!$E$13,Data!$F$13,IF(Q65=Data!$E$14,Data!$F$14,IF(Q65=Data!$E$15,Data!$F$15,IF(Q65=Data!$E$16,Data!$F$16,IF(Q65=Data!$E$17,Data!$F$17,IF(Q65=Data!$E$18,Data!$F$18,0))))))))*K65*IF(R65&lt;AV65,R65,$AV$3)</f>
        <v>0</v>
      </c>
      <c r="Z65" s="23">
        <f>IF(R65&lt;=1,0,IF(Q65=Data!$E$12,Data!$G$12,IF(Q65=Data!$E$13,Data!$G$13,IF(Q65=Data!$E$14,Data!$G$14,IF(Q65=Data!$E$15,Data!$G$15,IF(Q65=Data!$E$16,Data!$G$16,IF(Q65=Data!$E$17,Data!$G$17,IF(Q65=Data!$E$18,Data!$G$18,0))))))))*K65*IF(R65&lt;AV65,R65,$AV$3)</f>
        <v>0</v>
      </c>
      <c r="AA65" s="23">
        <f>IF(R65&lt;=1,0,IF(Q65=Data!$E$12,Data!$H$12,IF(Q65=Data!$E$13,Data!$H$13,IF(Q65=Data!$E$14,Data!$H$14,IF(Q65=Data!$E$15,Data!$H$15,IF(Q65=Data!$E$16,Data!$H$16,IF(Q65=Data!$E$17,Data!$H$17,IF(Q65=Data!$E$18,Data!$H$18,0))))))))*K65*IF(R65&lt;AV65,R65,$AV$3)</f>
        <v>0</v>
      </c>
      <c r="AB65" s="22">
        <f t="shared" si="6"/>
        <v>0</v>
      </c>
      <c r="AC65" s="50">
        <f t="shared" si="7"/>
        <v>0</v>
      </c>
      <c r="AD65" s="46"/>
      <c r="AE65" s="21">
        <f t="shared" si="8"/>
        <v>0</v>
      </c>
      <c r="AF65" s="22">
        <f t="shared" si="9"/>
        <v>0</v>
      </c>
      <c r="AG65" s="50">
        <f t="shared" si="10"/>
        <v>0</v>
      </c>
      <c r="AH65" s="46"/>
      <c r="AI65" s="21">
        <f>IF(AZ65="No",0,IF(O65="NA",0,IF(Q65=O65,0,IF(O65=Data!$E$2,Data!$J$2,IF(O65=Data!$E$3,Data!$J$3,IF(O65=Data!$E$4,Data!$J$4,IF(O65=Data!$E$5,Data!$J$5,IF(O65=Data!$E$6,Data!$J$6,IF(O65=Data!$E$7,Data!$J$7,IF(O65=Data!$E$8,Data!$J$8,IF(O65=Data!$E$9,Data!$J$9,IF(O65=Data!$E$10,Data!$I$10,IF(O65=Data!$E$11,Data!$J$11,IF(O65=Data!$E$12,Data!$J$12,IF(O65=Data!$E$13,Data!$J$13,IF(O65=Data!$E$14,Data!$J$14,IF(O65=Data!$E$15,Data!$J$15,IF(O65=Data!$E$16,Data!$J$16,IF(O65=Data!$E$17,Data!$J$17,IF(O65=Data!$E$18,Data!J$18,0))))))))))))))))))))*$AV$3</f>
        <v>0</v>
      </c>
      <c r="AJ65" s="23">
        <f>IF(AZ65="No",0,IF(O65="NA",0,IF(O65=Data!$E$2,Data!$K$2,IF(O65=Data!$E$3,Data!$K$3,IF(O65=Data!$E$4,Data!$K$4,IF(O65=Data!$E$5,Data!$K$5,IF(O65=Data!$E$6,Data!$K$6,IF(O65=Data!$E$7,Data!$K$7,IF(O65=Data!$E$8,Data!$K$8,IF(O65=Data!$E$9,Data!$K$9,IF(O65=Data!$E$10,Data!$K$10,IF(O65=Data!$E$11,Data!$K$11,IF(O65=Data!$E$12,Data!$K$12,IF(O65=Data!$E$13,Data!$K$13,IF(O65=Data!$E$14,Data!$K$14,IF(O65=Data!$E$15,Data!$K$15,IF(O65=Data!$E$16,Data!$K$16,IF(O65=Data!$E$17,Data!$K$17,IF(O65=Data!$E$18,Data!K$18,0)))))))))))))))))))*$AV$3</f>
        <v>0</v>
      </c>
      <c r="AK65" s="23">
        <f t="shared" si="11"/>
        <v>0</v>
      </c>
      <c r="AL65" s="22">
        <f t="shared" si="12"/>
        <v>0</v>
      </c>
      <c r="AM65" s="22">
        <f t="shared" si="13"/>
        <v>0</v>
      </c>
      <c r="AN65" s="23"/>
      <c r="AO65" s="120"/>
      <c r="AP65" s="25"/>
      <c r="AQ65" s="25"/>
      <c r="AR65" s="9"/>
      <c r="AS65" s="9"/>
      <c r="AT65" s="5"/>
      <c r="AX65" s="168"/>
      <c r="AY65" s="143" t="str">
        <f t="shared" si="14"/>
        <v>No</v>
      </c>
      <c r="AZ65" s="144" t="str">
        <f t="shared" si="15"/>
        <v>No</v>
      </c>
      <c r="BA65" s="150"/>
      <c r="BB65" s="146">
        <f>IF(Q65="NA",0,IF(N65="No",0,IF(O65=Data!$E$2,Data!$L$2,IF(O65=Data!$E$3,Data!$L$3,IF(O65=Data!$E$4,Data!$L$4,IF(O65=Data!$E$5,Data!$L$5,IF(O65=Data!$E$6,Data!$L$6,IF(O65=Data!$E$7,Data!$L$7,IF(O65=Data!$E$8,Data!$L$8,IF(O65=Data!$E$9,Data!$L$9,IF(O65=Data!$E$10,Data!$L$10,IF(O65=Data!$E$11,Data!$L$11,IF(O65=Data!$E$12,Data!$L$12,IF(O65=Data!$E$13,Data!$L$13,IF(O65=Data!$E$14,Data!$L$14,IF(O65=Data!$E$15,Data!$L$15,IF(O65=Data!$E$16,Data!$L$16,IF(O65=Data!$E$17,Data!$L$17,IF(O65=Data!$E$18,Data!L$18,0)))))))))))))))))))</f>
        <v>0</v>
      </c>
      <c r="BC65" s="147">
        <f>IF(Q65="NA",0,IF(AY65="No",0,IF(N65="Yes",0,IF(P65=Data!$E$2,Data!$L$2,IF(P65=Data!$E$3,Data!$L$3,IF(P65=Data!$E$4,Data!$L$4,IF(P65=Data!$E$5,Data!$L$5,IF(P65=Data!$E$6,Data!$L$6,IF(P65=Data!$E$7,Data!$L$7,IF(P65=Data!$E$8,Data!$L$8,IF(P65=Data!$E$9,Data!$L$9,IF(P65=Data!$E$10,Data!$L$10,IF(P65=Data!$E$11,Data!$L$11,IF(P65=Data!$E$12,Data!$L$12*(EXP(-29.6/R65)),IF(P65=Data!$E$13,Data!$L$13,IF(P65=Data!$E$14,Data!$L$14*(EXP(-29.6/R65)),IF(P65=Data!$E$15,Data!$L$15,IF(P65=Data!$E$16,Data!$L$16,IF(P65=Data!$E$17,Data!$L$17,IF(P65=Data!$E$18,Data!L$18,0))))))))))))))))))))</f>
        <v>0</v>
      </c>
      <c r="BD65" s="148"/>
      <c r="BE65" s="146"/>
      <c r="BF65" s="148">
        <f t="shared" si="16"/>
        <v>0</v>
      </c>
      <c r="BG65" s="148">
        <f t="shared" si="17"/>
        <v>1</v>
      </c>
      <c r="BH65" s="148">
        <f t="shared" si="18"/>
        <v>1</v>
      </c>
      <c r="BI65" s="148">
        <f>IF(S65=0,0,IF(AND(Q65=Data!$E$12,S65-$AV$3&gt;0),(((Data!$M$12*(EXP(-29.6/S65)))-(Data!$M$12*(EXP(-29.6/(S65-$AV$3)))))),IF(AND(Q65=Data!$E$12,S65-$AV$3&lt;0.5),(Data!$M$12*(EXP(-29.6/S65))),IF(AND(Q65=Data!$E$12,S65&lt;=1),((Data!$M$12*(EXP(-29.6/S65)))),IF(Q65=Data!$E$13,(Data!$M$13),IF(AND(Q65=Data!$E$14,S65-$AV$3&gt;0),(((Data!$M$14*(EXP(-29.6/S65)))-(Data!$M$14*(EXP(-29.6/(S65-$AV$3)))))),IF(AND(Q65=Data!$E$14,S65-$AV$3&lt;1),(Data!$M$14*(EXP(-29.6/S65))),IF(AND(Q65=Data!$E$14,S65&lt;=1),((Data!$M$14*(EXP(-29.6/S65)))),IF(Q65=Data!$E$15,Data!$M$15,IF(Q65=Data!$E$16,Data!$M$16,IF(Q65=Data!$E$17,Data!$M$17,IF(Q65=Data!$E$18,Data!$M$18,0))))))))))))</f>
        <v>0</v>
      </c>
      <c r="BJ65" s="148">
        <f>IF(Q65=Data!$E$12,BI65*0.32,IF(Q65=Data!$E$13,0,IF(Q65=Data!$E$14,BI65*0.32,IF(Q65=Data!$E$15,0,IF(Q65=Data!$E$16,0,IF(Q65=Data!$E$17,0,IF(Q65=Data!$E$18,0,0)))))))</f>
        <v>0</v>
      </c>
      <c r="BK65" s="148">
        <f>IF(Q65=Data!$E$12,Data!$P$12*$AV$3,IF(Q65=Data!$E$13,Data!$P$13*$AV$3,IF(Q65=Data!$E$14,Data!$P$14*$AV$3,IF(Q65=Data!$E$15,Data!$P$15*$AV$3,IF(Q65=Data!$E$16,Data!$P$16*$AV$3,IF(Q65=Data!$E$17,Data!$P$17*$AV$3,IF(Q65=Data!$E$18,Data!$P$18*$AV$3,0)))))))</f>
        <v>0</v>
      </c>
      <c r="BL65" s="147">
        <f>IF(O65=Data!$E$2,Data!$O$2,IF(O65=Data!$E$3,Data!$O$3,IF(O65=Data!$E$4,Data!$O$4,IF(O65=Data!$E$5,Data!$O$5,IF(O65=Data!$E$6,Data!$O$6,IF(O65=Data!$E$7,Data!$O$7,IF(O65=Data!$E$8,Data!$O$8,IF(O65=Data!$E$9,Data!$O$9,IF(O65=Data!$E$10,Data!$O$10,IF(O65=Data!$E$11,Data!$O$11,IF(O65=Data!$E$12,Data!$O$12,IF(O65=Data!$E$13,Data!$O$13,IF(O65=Data!$E$14,Data!$O$14,IF(O65=Data!$E$15,Data!$O$15,IF(O65=Data!$E$16,Data!$O$16,IF(O65=Data!$E$18,Data!$O$18,IF(O65=Data!$E$18,Data!$O$18,0)))))))))))))))))</f>
        <v>0</v>
      </c>
      <c r="BM65" s="169"/>
      <c r="BN65" s="169"/>
      <c r="BO65" s="169"/>
      <c r="BP65" s="169"/>
    </row>
    <row r="66" spans="10:68" x14ac:dyDescent="0.3">
      <c r="J66" s="36" t="s">
        <v>77</v>
      </c>
      <c r="K66" s="108"/>
      <c r="L66" s="108"/>
      <c r="M66" s="108" t="s">
        <v>3</v>
      </c>
      <c r="N66" s="108" t="s">
        <v>1</v>
      </c>
      <c r="O66" s="109" t="s">
        <v>124</v>
      </c>
      <c r="P66" s="109" t="s">
        <v>124</v>
      </c>
      <c r="Q66" s="110" t="s">
        <v>124</v>
      </c>
      <c r="R66" s="111"/>
      <c r="S66" s="111"/>
      <c r="T66" s="112"/>
      <c r="U66" s="20"/>
      <c r="V66" s="21">
        <f>IF(AZ66="No",0,IF(O66="NA",0,IF(O66=Data!$E$2,Data!$F$2,IF(O66=Data!$E$3,Data!$F$3,IF(O66=Data!$E$4,Data!$F$4,IF(O66=Data!$E$5,Data!$F$5,IF(O66=Data!$E$6,Data!$F$6,IF(O66=Data!$E$7,Data!$F$7,IF(O66=Data!$E$8,Data!$F$8,IF(O66=Data!$E$9,Data!$F$9,IF(O66=Data!$E$10,Data!$F$10,IF(O66=Data!$E$11,Data!$F$11,IF(O66=Data!E75,Data!$F$12,IF(O66=Data!E76,Data!$F$13,IF(O66=Data!E77,Data!$F$14,IF(O66=Data!E78,Data!$F$15,IF(O66=Data!E79,Data!$F$16,IF(O66=Data!E81,Data!F$18,0))))))))))))))))))*K66*$AV$3</f>
        <v>0</v>
      </c>
      <c r="W66" s="23">
        <f>IF(AZ66="No",0,IF(O66="NA",0,IF(O66=Data!$E$2,Data!$G$2,IF(O66=Data!$E$3,Data!$G$3,IF(O66=Data!$E$4,Data!$G$4,IF(O66=Data!$E$5,Data!$G$5,IF(O66=Data!$E$6,Data!$G$6,IF(O66=Data!$E$7,Data!$G$7,IF(O66=Data!$E$8,Data!$G$8,IF(O66=Data!$E$9,Data!$G$9,IF(O66=Data!$E$10,Data!$G$10,IF(O66=Data!$E$11,Data!$G$11,IF(O66=Data!$E$12,Data!$G$12,IF(O66=Data!$E$13,Data!$G$13,IF(O66=Data!$E$14,Data!$G$14,IF(O66=Data!$E$15,Data!$G$15,IF(O66=Data!$E$16,Data!$G$16,IF(O66=Data!$E$17,Data!$G$17,IF(O66=Data!$E$18,Data!G$18,0))))))))))))))))))*K66*$AV$3)</f>
        <v>0</v>
      </c>
      <c r="X66" s="23">
        <f>IF(AZ66="No",0,IF(O66="NA",0,IF(O66=Data!$E$2,Data!$H$2,IF(O66=Data!$E$3,Data!$H$3,IF(O66=Data!$E$4,Data!$H$4,IF(O66=Data!$E$5,Data!$H$5,IF(O66=Data!$E$6,Data!$H$6,IF(O66=Data!$E$7,Data!$H$7,IF(O66=Data!$E$8,Data!$H$8,IF(O66=Data!$E$9,Data!$H$9,IF(O66=Data!$E$10,Data!$H$10,IF(O66=Data!$E$11,Data!$H$11,IF(O66=Data!$E$12,Data!$H$12,IF(O66=Data!$E$13,Data!$H$13,IF(O66=Data!$E$14,Data!$H$14,IF(O66=Data!$E$15,Data!$H$15,IF(O66=Data!$E$16,Data!$H$16,IF(O66=Data!$E$17,Data!$H$17,IF(O66=Data!$E$18,Data!H$18,0)))))))))))))))))))*K66*$AV$3</f>
        <v>0</v>
      </c>
      <c r="Y66" s="23">
        <f>IF(R66&lt;=1,0,IF(Q66=Data!$E$12,Data!$F$12,IF(Q66=Data!$E$13,Data!$F$13,IF(Q66=Data!$E$14,Data!$F$14,IF(Q66=Data!$E$15,Data!$F$15,IF(Q66=Data!$E$16,Data!$F$16,IF(Q66=Data!$E$17,Data!$F$17,IF(Q66=Data!$E$18,Data!$F$18,0))))))))*K66*IF(R66&lt;AV66,R66,$AV$3)</f>
        <v>0</v>
      </c>
      <c r="Z66" s="23">
        <f>IF(R66&lt;=1,0,IF(Q66=Data!$E$12,Data!$G$12,IF(Q66=Data!$E$13,Data!$G$13,IF(Q66=Data!$E$14,Data!$G$14,IF(Q66=Data!$E$15,Data!$G$15,IF(Q66=Data!$E$16,Data!$G$16,IF(Q66=Data!$E$17,Data!$G$17,IF(Q66=Data!$E$18,Data!$G$18,0))))))))*K66*IF(R66&lt;AV66,R66,$AV$3)</f>
        <v>0</v>
      </c>
      <c r="AA66" s="23">
        <f>IF(R66&lt;=1,0,IF(Q66=Data!$E$12,Data!$H$12,IF(Q66=Data!$E$13,Data!$H$13,IF(Q66=Data!$E$14,Data!$H$14,IF(Q66=Data!$E$15,Data!$H$15,IF(Q66=Data!$E$16,Data!$H$16,IF(Q66=Data!$E$17,Data!$H$17,IF(Q66=Data!$E$18,Data!$H$18,0))))))))*K66*IF(R66&lt;AV66,R66,$AV$3)</f>
        <v>0</v>
      </c>
      <c r="AB66" s="22">
        <f t="shared" si="6"/>
        <v>0</v>
      </c>
      <c r="AC66" s="50">
        <f t="shared" si="7"/>
        <v>0</v>
      </c>
      <c r="AD66" s="46"/>
      <c r="AE66" s="21">
        <f t="shared" si="8"/>
        <v>0</v>
      </c>
      <c r="AF66" s="22">
        <f t="shared" si="9"/>
        <v>0</v>
      </c>
      <c r="AG66" s="50">
        <f t="shared" si="10"/>
        <v>0</v>
      </c>
      <c r="AH66" s="46"/>
      <c r="AI66" s="21">
        <f>IF(AZ66="No",0,IF(O66="NA",0,IF(Q66=O66,0,IF(O66=Data!$E$2,Data!$J$2,IF(O66=Data!$E$3,Data!$J$3,IF(O66=Data!$E$4,Data!$J$4,IF(O66=Data!$E$5,Data!$J$5,IF(O66=Data!$E$6,Data!$J$6,IF(O66=Data!$E$7,Data!$J$7,IF(O66=Data!$E$8,Data!$J$8,IF(O66=Data!$E$9,Data!$J$9,IF(O66=Data!$E$10,Data!$I$10,IF(O66=Data!$E$11,Data!$J$11,IF(O66=Data!$E$12,Data!$J$12,IF(O66=Data!$E$13,Data!$J$13,IF(O66=Data!$E$14,Data!$J$14,IF(O66=Data!$E$15,Data!$J$15,IF(O66=Data!$E$16,Data!$J$16,IF(O66=Data!$E$17,Data!$J$17,IF(O66=Data!$E$18,Data!J$18,0))))))))))))))))))))*$AV$3</f>
        <v>0</v>
      </c>
      <c r="AJ66" s="23">
        <f>IF(AZ66="No",0,IF(O66="NA",0,IF(O66=Data!$E$2,Data!$K$2,IF(O66=Data!$E$3,Data!$K$3,IF(O66=Data!$E$4,Data!$K$4,IF(O66=Data!$E$5,Data!$K$5,IF(O66=Data!$E$6,Data!$K$6,IF(O66=Data!$E$7,Data!$K$7,IF(O66=Data!$E$8,Data!$K$8,IF(O66=Data!$E$9,Data!$K$9,IF(O66=Data!$E$10,Data!$K$10,IF(O66=Data!$E$11,Data!$K$11,IF(O66=Data!$E$12,Data!$K$12,IF(O66=Data!$E$13,Data!$K$13,IF(O66=Data!$E$14,Data!$K$14,IF(O66=Data!$E$15,Data!$K$15,IF(O66=Data!$E$16,Data!$K$16,IF(O66=Data!$E$17,Data!$K$17,IF(O66=Data!$E$18,Data!K$18,0)))))))))))))))))))*$AV$3</f>
        <v>0</v>
      </c>
      <c r="AK66" s="23">
        <f t="shared" si="11"/>
        <v>0</v>
      </c>
      <c r="AL66" s="22">
        <f t="shared" si="12"/>
        <v>0</v>
      </c>
      <c r="AM66" s="22">
        <f t="shared" si="13"/>
        <v>0</v>
      </c>
      <c r="AN66" s="23"/>
      <c r="AO66" s="120"/>
      <c r="AP66" s="25"/>
      <c r="AQ66" s="25"/>
      <c r="AR66" s="9"/>
      <c r="AS66" s="9"/>
      <c r="AT66" s="5"/>
      <c r="AX66" s="168"/>
      <c r="AY66" s="143" t="str">
        <f t="shared" si="14"/>
        <v>No</v>
      </c>
      <c r="AZ66" s="144" t="str">
        <f t="shared" si="15"/>
        <v>No</v>
      </c>
      <c r="BA66" s="150"/>
      <c r="BB66" s="146">
        <f>IF(Q66="NA",0,IF(N66="No",0,IF(O66=Data!$E$2,Data!$L$2,IF(O66=Data!$E$3,Data!$L$3,IF(O66=Data!$E$4,Data!$L$4,IF(O66=Data!$E$5,Data!$L$5,IF(O66=Data!$E$6,Data!$L$6,IF(O66=Data!$E$7,Data!$L$7,IF(O66=Data!$E$8,Data!$L$8,IF(O66=Data!$E$9,Data!$L$9,IF(O66=Data!$E$10,Data!$L$10,IF(O66=Data!$E$11,Data!$L$11,IF(O66=Data!$E$12,Data!$L$12,IF(O66=Data!$E$13,Data!$L$13,IF(O66=Data!$E$14,Data!$L$14,IF(O66=Data!$E$15,Data!$L$15,IF(O66=Data!$E$16,Data!$L$16,IF(O66=Data!$E$17,Data!$L$17,IF(O66=Data!$E$18,Data!L$18,0)))))))))))))))))))</f>
        <v>0</v>
      </c>
      <c r="BC66" s="147">
        <f>IF(Q66="NA",0,IF(AY66="No",0,IF(N66="Yes",0,IF(P66=Data!$E$2,Data!$L$2,IF(P66=Data!$E$3,Data!$L$3,IF(P66=Data!$E$4,Data!$L$4,IF(P66=Data!$E$5,Data!$L$5,IF(P66=Data!$E$6,Data!$L$6,IF(P66=Data!$E$7,Data!$L$7,IF(P66=Data!$E$8,Data!$L$8,IF(P66=Data!$E$9,Data!$L$9,IF(P66=Data!$E$10,Data!$L$10,IF(P66=Data!$E$11,Data!$L$11,IF(P66=Data!$E$12,Data!$L$12*(EXP(-29.6/R66)),IF(P66=Data!$E$13,Data!$L$13,IF(P66=Data!$E$14,Data!$L$14*(EXP(-29.6/R66)),IF(P66=Data!$E$15,Data!$L$15,IF(P66=Data!$E$16,Data!$L$16,IF(P66=Data!$E$17,Data!$L$17,IF(P66=Data!$E$18,Data!L$18,0))))))))))))))))))))</f>
        <v>0</v>
      </c>
      <c r="BD66" s="148"/>
      <c r="BE66" s="146"/>
      <c r="BF66" s="148">
        <f t="shared" si="16"/>
        <v>0</v>
      </c>
      <c r="BG66" s="148">
        <f t="shared" si="17"/>
        <v>1</v>
      </c>
      <c r="BH66" s="148">
        <f t="shared" si="18"/>
        <v>1</v>
      </c>
      <c r="BI66" s="148">
        <f>IF(S66=0,0,IF(AND(Q66=Data!$E$12,S66-$AV$3&gt;0),(((Data!$M$12*(EXP(-29.6/S66)))-(Data!$M$12*(EXP(-29.6/(S66-$AV$3)))))),IF(AND(Q66=Data!$E$12,S66-$AV$3&lt;0.5),(Data!$M$12*(EXP(-29.6/S66))),IF(AND(Q66=Data!$E$12,S66&lt;=1),((Data!$M$12*(EXP(-29.6/S66)))),IF(Q66=Data!$E$13,(Data!$M$13),IF(AND(Q66=Data!$E$14,S66-$AV$3&gt;0),(((Data!$M$14*(EXP(-29.6/S66)))-(Data!$M$14*(EXP(-29.6/(S66-$AV$3)))))),IF(AND(Q66=Data!$E$14,S66-$AV$3&lt;1),(Data!$M$14*(EXP(-29.6/S66))),IF(AND(Q66=Data!$E$14,S66&lt;=1),((Data!$M$14*(EXP(-29.6/S66)))),IF(Q66=Data!$E$15,Data!$M$15,IF(Q66=Data!$E$16,Data!$M$16,IF(Q66=Data!$E$17,Data!$M$17,IF(Q66=Data!$E$18,Data!$M$18,0))))))))))))</f>
        <v>0</v>
      </c>
      <c r="BJ66" s="148">
        <f>IF(Q66=Data!$E$12,BI66*0.32,IF(Q66=Data!$E$13,0,IF(Q66=Data!$E$14,BI66*0.32,IF(Q66=Data!$E$15,0,IF(Q66=Data!$E$16,0,IF(Q66=Data!$E$17,0,IF(Q66=Data!$E$18,0,0)))))))</f>
        <v>0</v>
      </c>
      <c r="BK66" s="148">
        <f>IF(Q66=Data!$E$12,Data!$P$12*$AV$3,IF(Q66=Data!$E$13,Data!$P$13*$AV$3,IF(Q66=Data!$E$14,Data!$P$14*$AV$3,IF(Q66=Data!$E$15,Data!$P$15*$AV$3,IF(Q66=Data!$E$16,Data!$P$16*$AV$3,IF(Q66=Data!$E$17,Data!$P$17*$AV$3,IF(Q66=Data!$E$18,Data!$P$18*$AV$3,0)))))))</f>
        <v>0</v>
      </c>
      <c r="BL66" s="147">
        <f>IF(O66=Data!$E$2,Data!$O$2,IF(O66=Data!$E$3,Data!$O$3,IF(O66=Data!$E$4,Data!$O$4,IF(O66=Data!$E$5,Data!$O$5,IF(O66=Data!$E$6,Data!$O$6,IF(O66=Data!$E$7,Data!$O$7,IF(O66=Data!$E$8,Data!$O$8,IF(O66=Data!$E$9,Data!$O$9,IF(O66=Data!$E$10,Data!$O$10,IF(O66=Data!$E$11,Data!$O$11,IF(O66=Data!$E$12,Data!$O$12,IF(O66=Data!$E$13,Data!$O$13,IF(O66=Data!$E$14,Data!$O$14,IF(O66=Data!$E$15,Data!$O$15,IF(O66=Data!$E$16,Data!$O$16,IF(O66=Data!$E$18,Data!$O$18,IF(O66=Data!$E$18,Data!$O$18,0)))))))))))))))))</f>
        <v>0</v>
      </c>
      <c r="BM66" s="169"/>
      <c r="BN66" s="169"/>
      <c r="BO66" s="169"/>
      <c r="BP66" s="169"/>
    </row>
    <row r="67" spans="10:68" x14ac:dyDescent="0.3">
      <c r="J67" s="36" t="s">
        <v>78</v>
      </c>
      <c r="K67" s="108"/>
      <c r="L67" s="108"/>
      <c r="M67" s="108" t="s">
        <v>3</v>
      </c>
      <c r="N67" s="108" t="s">
        <v>1</v>
      </c>
      <c r="O67" s="109" t="s">
        <v>124</v>
      </c>
      <c r="P67" s="109" t="s">
        <v>124</v>
      </c>
      <c r="Q67" s="110" t="s">
        <v>124</v>
      </c>
      <c r="R67" s="111"/>
      <c r="S67" s="111"/>
      <c r="T67" s="112"/>
      <c r="U67" s="20"/>
      <c r="V67" s="21">
        <f>IF(AZ67="No",0,IF(O67="NA",0,IF(O67=Data!$E$2,Data!$F$2,IF(O67=Data!$E$3,Data!$F$3,IF(O67=Data!$E$4,Data!$F$4,IF(O67=Data!$E$5,Data!$F$5,IF(O67=Data!$E$6,Data!$F$6,IF(O67=Data!$E$7,Data!$F$7,IF(O67=Data!$E$8,Data!$F$8,IF(O67=Data!$E$9,Data!$F$9,IF(O67=Data!$E$10,Data!$F$10,IF(O67=Data!$E$11,Data!$F$11,IF(O67=Data!E76,Data!$F$12,IF(O67=Data!E77,Data!$F$13,IF(O67=Data!E78,Data!$F$14,IF(O67=Data!E79,Data!$F$15,IF(O67=Data!E80,Data!$F$16,IF(O67=Data!E82,Data!F$18,0))))))))))))))))))*K67*$AV$3</f>
        <v>0</v>
      </c>
      <c r="W67" s="23">
        <f>IF(AZ67="No",0,IF(O67="NA",0,IF(O67=Data!$E$2,Data!$G$2,IF(O67=Data!$E$3,Data!$G$3,IF(O67=Data!$E$4,Data!$G$4,IF(O67=Data!$E$5,Data!$G$5,IF(O67=Data!$E$6,Data!$G$6,IF(O67=Data!$E$7,Data!$G$7,IF(O67=Data!$E$8,Data!$G$8,IF(O67=Data!$E$9,Data!$G$9,IF(O67=Data!$E$10,Data!$G$10,IF(O67=Data!$E$11,Data!$G$11,IF(O67=Data!$E$12,Data!$G$12,IF(O67=Data!$E$13,Data!$G$13,IF(O67=Data!$E$14,Data!$G$14,IF(O67=Data!$E$15,Data!$G$15,IF(O67=Data!$E$16,Data!$G$16,IF(O67=Data!$E$17,Data!$G$17,IF(O67=Data!$E$18,Data!G$18,0))))))))))))))))))*K67*$AV$3)</f>
        <v>0</v>
      </c>
      <c r="X67" s="23">
        <f>IF(AZ67="No",0,IF(O67="NA",0,IF(O67=Data!$E$2,Data!$H$2,IF(O67=Data!$E$3,Data!$H$3,IF(O67=Data!$E$4,Data!$H$4,IF(O67=Data!$E$5,Data!$H$5,IF(O67=Data!$E$6,Data!$H$6,IF(O67=Data!$E$7,Data!$H$7,IF(O67=Data!$E$8,Data!$H$8,IF(O67=Data!$E$9,Data!$H$9,IF(O67=Data!$E$10,Data!$H$10,IF(O67=Data!$E$11,Data!$H$11,IF(O67=Data!$E$12,Data!$H$12,IF(O67=Data!$E$13,Data!$H$13,IF(O67=Data!$E$14,Data!$H$14,IF(O67=Data!$E$15,Data!$H$15,IF(O67=Data!$E$16,Data!$H$16,IF(O67=Data!$E$17,Data!$H$17,IF(O67=Data!$E$18,Data!H$18,0)))))))))))))))))))*K67*$AV$3</f>
        <v>0</v>
      </c>
      <c r="Y67" s="23">
        <f>IF(R67&lt;=1,0,IF(Q67=Data!$E$12,Data!$F$12,IF(Q67=Data!$E$13,Data!$F$13,IF(Q67=Data!$E$14,Data!$F$14,IF(Q67=Data!$E$15,Data!$F$15,IF(Q67=Data!$E$16,Data!$F$16,IF(Q67=Data!$E$17,Data!$F$17,IF(Q67=Data!$E$18,Data!$F$18,0))))))))*K67*IF(R67&lt;AV67,R67,$AV$3)</f>
        <v>0</v>
      </c>
      <c r="Z67" s="23">
        <f>IF(R67&lt;=1,0,IF(Q67=Data!$E$12,Data!$G$12,IF(Q67=Data!$E$13,Data!$G$13,IF(Q67=Data!$E$14,Data!$G$14,IF(Q67=Data!$E$15,Data!$G$15,IF(Q67=Data!$E$16,Data!$G$16,IF(Q67=Data!$E$17,Data!$G$17,IF(Q67=Data!$E$18,Data!$G$18,0))))))))*K67*IF(R67&lt;AV67,R67,$AV$3)</f>
        <v>0</v>
      </c>
      <c r="AA67" s="23">
        <f>IF(R67&lt;=1,0,IF(Q67=Data!$E$12,Data!$H$12,IF(Q67=Data!$E$13,Data!$H$13,IF(Q67=Data!$E$14,Data!$H$14,IF(Q67=Data!$E$15,Data!$H$15,IF(Q67=Data!$E$16,Data!$H$16,IF(Q67=Data!$E$17,Data!$H$17,IF(Q67=Data!$E$18,Data!$H$18,0))))))))*K67*IF(R67&lt;AV67,R67,$AV$3)</f>
        <v>0</v>
      </c>
      <c r="AB67" s="22">
        <f t="shared" si="6"/>
        <v>0</v>
      </c>
      <c r="AC67" s="50">
        <f t="shared" si="7"/>
        <v>0</v>
      </c>
      <c r="AD67" s="46"/>
      <c r="AE67" s="21">
        <f t="shared" si="8"/>
        <v>0</v>
      </c>
      <c r="AF67" s="22">
        <f t="shared" si="9"/>
        <v>0</v>
      </c>
      <c r="AG67" s="50">
        <f t="shared" si="10"/>
        <v>0</v>
      </c>
      <c r="AH67" s="46"/>
      <c r="AI67" s="21">
        <f>IF(AZ67="No",0,IF(O67="NA",0,IF(Q67=O67,0,IF(O67=Data!$E$2,Data!$J$2,IF(O67=Data!$E$3,Data!$J$3,IF(O67=Data!$E$4,Data!$J$4,IF(O67=Data!$E$5,Data!$J$5,IF(O67=Data!$E$6,Data!$J$6,IF(O67=Data!$E$7,Data!$J$7,IF(O67=Data!$E$8,Data!$J$8,IF(O67=Data!$E$9,Data!$J$9,IF(O67=Data!$E$10,Data!$I$10,IF(O67=Data!$E$11,Data!$J$11,IF(O67=Data!$E$12,Data!$J$12,IF(O67=Data!$E$13,Data!$J$13,IF(O67=Data!$E$14,Data!$J$14,IF(O67=Data!$E$15,Data!$J$15,IF(O67=Data!$E$16,Data!$J$16,IF(O67=Data!$E$17,Data!$J$17,IF(O67=Data!$E$18,Data!J$18,0))))))))))))))))))))*$AV$3</f>
        <v>0</v>
      </c>
      <c r="AJ67" s="23">
        <f>IF(AZ67="No",0,IF(O67="NA",0,IF(O67=Data!$E$2,Data!$K$2,IF(O67=Data!$E$3,Data!$K$3,IF(O67=Data!$E$4,Data!$K$4,IF(O67=Data!$E$5,Data!$K$5,IF(O67=Data!$E$6,Data!$K$6,IF(O67=Data!$E$7,Data!$K$7,IF(O67=Data!$E$8,Data!$K$8,IF(O67=Data!$E$9,Data!$K$9,IF(O67=Data!$E$10,Data!$K$10,IF(O67=Data!$E$11,Data!$K$11,IF(O67=Data!$E$12,Data!$K$12,IF(O67=Data!$E$13,Data!$K$13,IF(O67=Data!$E$14,Data!$K$14,IF(O67=Data!$E$15,Data!$K$15,IF(O67=Data!$E$16,Data!$K$16,IF(O67=Data!$E$17,Data!$K$17,IF(O67=Data!$E$18,Data!K$18,0)))))))))))))))))))*$AV$3</f>
        <v>0</v>
      </c>
      <c r="AK67" s="23">
        <f t="shared" si="11"/>
        <v>0</v>
      </c>
      <c r="AL67" s="22">
        <f t="shared" si="12"/>
        <v>0</v>
      </c>
      <c r="AM67" s="22">
        <f t="shared" si="13"/>
        <v>0</v>
      </c>
      <c r="AN67" s="23"/>
      <c r="AO67" s="120"/>
      <c r="AP67" s="25"/>
      <c r="AQ67" s="25"/>
      <c r="AR67" s="9"/>
      <c r="AS67" s="9"/>
      <c r="AT67" s="5"/>
      <c r="AX67" s="168"/>
      <c r="AY67" s="143" t="str">
        <f t="shared" si="14"/>
        <v>No</v>
      </c>
      <c r="AZ67" s="144" t="str">
        <f t="shared" si="15"/>
        <v>No</v>
      </c>
      <c r="BA67" s="150"/>
      <c r="BB67" s="146">
        <f>IF(Q67="NA",0,IF(N67="No",0,IF(O67=Data!$E$2,Data!$L$2,IF(O67=Data!$E$3,Data!$L$3,IF(O67=Data!$E$4,Data!$L$4,IF(O67=Data!$E$5,Data!$L$5,IF(O67=Data!$E$6,Data!$L$6,IF(O67=Data!$E$7,Data!$L$7,IF(O67=Data!$E$8,Data!$L$8,IF(O67=Data!$E$9,Data!$L$9,IF(O67=Data!$E$10,Data!$L$10,IF(O67=Data!$E$11,Data!$L$11,IF(O67=Data!$E$12,Data!$L$12,IF(O67=Data!$E$13,Data!$L$13,IF(O67=Data!$E$14,Data!$L$14,IF(O67=Data!$E$15,Data!$L$15,IF(O67=Data!$E$16,Data!$L$16,IF(O67=Data!$E$17,Data!$L$17,IF(O67=Data!$E$18,Data!L$18,0)))))))))))))))))))</f>
        <v>0</v>
      </c>
      <c r="BC67" s="147">
        <f>IF(Q67="NA",0,IF(AY67="No",0,IF(N67="Yes",0,IF(P67=Data!$E$2,Data!$L$2,IF(P67=Data!$E$3,Data!$L$3,IF(P67=Data!$E$4,Data!$L$4,IF(P67=Data!$E$5,Data!$L$5,IF(P67=Data!$E$6,Data!$L$6,IF(P67=Data!$E$7,Data!$L$7,IF(P67=Data!$E$8,Data!$L$8,IF(P67=Data!$E$9,Data!$L$9,IF(P67=Data!$E$10,Data!$L$10,IF(P67=Data!$E$11,Data!$L$11,IF(P67=Data!$E$12,Data!$L$12*(EXP(-29.6/R67)),IF(P67=Data!$E$13,Data!$L$13,IF(P67=Data!$E$14,Data!$L$14*(EXP(-29.6/R67)),IF(P67=Data!$E$15,Data!$L$15,IF(P67=Data!$E$16,Data!$L$16,IF(P67=Data!$E$17,Data!$L$17,IF(P67=Data!$E$18,Data!L$18,0))))))))))))))))))))</f>
        <v>0</v>
      </c>
      <c r="BD67" s="148"/>
      <c r="BE67" s="146"/>
      <c r="BF67" s="148">
        <f t="shared" ref="BF67:BF102" si="19">IF($E$3=0,0,IF($BE$3&lt;=$AV$6,0,(L67-$AV$6)/($BE$3-$AV$6)))</f>
        <v>0</v>
      </c>
      <c r="BG67" s="148">
        <f t="shared" ref="BG67:BG98" si="20">IF(AND(Q67="Mangroves",BF67&lt;=0.49),1,IF(AND(Q67="Mangroves",BF67&gt;0.49,BF67&lt;=0.68),0.35,IF(AND(Q67="Mangroves",BF67&gt;0.68),0.35,1)))</f>
        <v>1</v>
      </c>
      <c r="BH67" s="148">
        <f t="shared" ref="BH67:BH102" si="21">IF(AND(Q67="Mangroves",BF67&lt;=0.49),1,IF(AND(Q67="Mangroves",BF67&gt;0.49,BF67&lt;=0.68),0.5,IF(AND(Q67="Mangroves",BF67&gt;0.68),0.35,1)))</f>
        <v>1</v>
      </c>
      <c r="BI67" s="148">
        <f>IF(S67=0,0,IF(AND(Q67=Data!$E$12,S67-$AV$3&gt;0),(((Data!$M$12*(EXP(-29.6/S67)))-(Data!$M$12*(EXP(-29.6/(S67-$AV$3)))))),IF(AND(Q67=Data!$E$12,S67-$AV$3&lt;0.5),(Data!$M$12*(EXP(-29.6/S67))),IF(AND(Q67=Data!$E$12,S67&lt;=1),((Data!$M$12*(EXP(-29.6/S67)))),IF(Q67=Data!$E$13,(Data!$M$13),IF(AND(Q67=Data!$E$14,S67-$AV$3&gt;0),(((Data!$M$14*(EXP(-29.6/S67)))-(Data!$M$14*(EXP(-29.6/(S67-$AV$3)))))),IF(AND(Q67=Data!$E$14,S67-$AV$3&lt;1),(Data!$M$14*(EXP(-29.6/S67))),IF(AND(Q67=Data!$E$14,S67&lt;=1),((Data!$M$14*(EXP(-29.6/S67)))),IF(Q67=Data!$E$15,Data!$M$15,IF(Q67=Data!$E$16,Data!$M$16,IF(Q67=Data!$E$17,Data!$M$17,IF(Q67=Data!$E$18,Data!$M$18,0))))))))))))</f>
        <v>0</v>
      </c>
      <c r="BJ67" s="148">
        <f>IF(Q67=Data!$E$12,BI67*0.32,IF(Q67=Data!$E$13,0,IF(Q67=Data!$E$14,BI67*0.32,IF(Q67=Data!$E$15,0,IF(Q67=Data!$E$16,0,IF(Q67=Data!$E$17,0,IF(Q67=Data!$E$18,0,0)))))))</f>
        <v>0</v>
      </c>
      <c r="BK67" s="148">
        <f>IF(Q67=Data!$E$12,Data!$P$12*$AV$3,IF(Q67=Data!$E$13,Data!$P$13*$AV$3,IF(Q67=Data!$E$14,Data!$P$14*$AV$3,IF(Q67=Data!$E$15,Data!$P$15*$AV$3,IF(Q67=Data!$E$16,Data!$P$16*$AV$3,IF(Q67=Data!$E$17,Data!$P$17*$AV$3,IF(Q67=Data!$E$18,Data!$P$18*$AV$3,0)))))))</f>
        <v>0</v>
      </c>
      <c r="BL67" s="147">
        <f>IF(O67=Data!$E$2,Data!$O$2,IF(O67=Data!$E$3,Data!$O$3,IF(O67=Data!$E$4,Data!$O$4,IF(O67=Data!$E$5,Data!$O$5,IF(O67=Data!$E$6,Data!$O$6,IF(O67=Data!$E$7,Data!$O$7,IF(O67=Data!$E$8,Data!$O$8,IF(O67=Data!$E$9,Data!$O$9,IF(O67=Data!$E$10,Data!$O$10,IF(O67=Data!$E$11,Data!$O$11,IF(O67=Data!$E$12,Data!$O$12,IF(O67=Data!$E$13,Data!$O$13,IF(O67=Data!$E$14,Data!$O$14,IF(O67=Data!$E$15,Data!$O$15,IF(O67=Data!$E$16,Data!$O$16,IF(O67=Data!$E$18,Data!$O$18,IF(O67=Data!$E$18,Data!$O$18,0)))))))))))))))))</f>
        <v>0</v>
      </c>
      <c r="BM67" s="169"/>
      <c r="BN67" s="169"/>
      <c r="BO67" s="169"/>
      <c r="BP67" s="169"/>
    </row>
    <row r="68" spans="10:68" x14ac:dyDescent="0.3">
      <c r="J68" s="36" t="s">
        <v>79</v>
      </c>
      <c r="K68" s="108"/>
      <c r="L68" s="108"/>
      <c r="M68" s="108" t="s">
        <v>3</v>
      </c>
      <c r="N68" s="108" t="s">
        <v>1</v>
      </c>
      <c r="O68" s="109" t="s">
        <v>124</v>
      </c>
      <c r="P68" s="109" t="s">
        <v>124</v>
      </c>
      <c r="Q68" s="110" t="s">
        <v>124</v>
      </c>
      <c r="R68" s="111"/>
      <c r="S68" s="111"/>
      <c r="T68" s="112"/>
      <c r="U68" s="20"/>
      <c r="V68" s="21">
        <f>IF(AZ68="No",0,IF(O68="NA",0,IF(O68=Data!$E$2,Data!$F$2,IF(O68=Data!$E$3,Data!$F$3,IF(O68=Data!$E$4,Data!$F$4,IF(O68=Data!$E$5,Data!$F$5,IF(O68=Data!$E$6,Data!$F$6,IF(O68=Data!$E$7,Data!$F$7,IF(O68=Data!$E$8,Data!$F$8,IF(O68=Data!$E$9,Data!$F$9,IF(O68=Data!$E$10,Data!$F$10,IF(O68=Data!$E$11,Data!$F$11,IF(O68=Data!E77,Data!$F$12,IF(O68=Data!E78,Data!$F$13,IF(O68=Data!E79,Data!$F$14,IF(O68=Data!E80,Data!$F$15,IF(O68=Data!E81,Data!$F$16,IF(O68=Data!E83,Data!F$18,0))))))))))))))))))*K68*$AV$3</f>
        <v>0</v>
      </c>
      <c r="W68" s="23">
        <f>IF(AZ68="No",0,IF(O68="NA",0,IF(O68=Data!$E$2,Data!$G$2,IF(O68=Data!$E$3,Data!$G$3,IF(O68=Data!$E$4,Data!$G$4,IF(O68=Data!$E$5,Data!$G$5,IF(O68=Data!$E$6,Data!$G$6,IF(O68=Data!$E$7,Data!$G$7,IF(O68=Data!$E$8,Data!$G$8,IF(O68=Data!$E$9,Data!$G$9,IF(O68=Data!$E$10,Data!$G$10,IF(O68=Data!$E$11,Data!$G$11,IF(O68=Data!$E$12,Data!$G$12,IF(O68=Data!$E$13,Data!$G$13,IF(O68=Data!$E$14,Data!$G$14,IF(O68=Data!$E$15,Data!$G$15,IF(O68=Data!$E$16,Data!$G$16,IF(O68=Data!$E$17,Data!$G$17,IF(O68=Data!$E$18,Data!G$18,0))))))))))))))))))*K68*$AV$3)</f>
        <v>0</v>
      </c>
      <c r="X68" s="23">
        <f>IF(AZ68="No",0,IF(O68="NA",0,IF(O68=Data!$E$2,Data!$H$2,IF(O68=Data!$E$3,Data!$H$3,IF(O68=Data!$E$4,Data!$H$4,IF(O68=Data!$E$5,Data!$H$5,IF(O68=Data!$E$6,Data!$H$6,IF(O68=Data!$E$7,Data!$H$7,IF(O68=Data!$E$8,Data!$H$8,IF(O68=Data!$E$9,Data!$H$9,IF(O68=Data!$E$10,Data!$H$10,IF(O68=Data!$E$11,Data!$H$11,IF(O68=Data!$E$12,Data!$H$12,IF(O68=Data!$E$13,Data!$H$13,IF(O68=Data!$E$14,Data!$H$14,IF(O68=Data!$E$15,Data!$H$15,IF(O68=Data!$E$16,Data!$H$16,IF(O68=Data!$E$17,Data!$H$17,IF(O68=Data!$E$18,Data!H$18,0)))))))))))))))))))*K68*$AV$3</f>
        <v>0</v>
      </c>
      <c r="Y68" s="23">
        <f>IF(R68&lt;=1,0,IF(Q68=Data!$E$12,Data!$F$12,IF(Q68=Data!$E$13,Data!$F$13,IF(Q68=Data!$E$14,Data!$F$14,IF(Q68=Data!$E$15,Data!$F$15,IF(Q68=Data!$E$16,Data!$F$16,IF(Q68=Data!$E$17,Data!$F$17,IF(Q68=Data!$E$18,Data!$F$18,0))))))))*K68*IF(R68&lt;AV68,R68,$AV$3)</f>
        <v>0</v>
      </c>
      <c r="Z68" s="23">
        <f>IF(R68&lt;=1,0,IF(Q68=Data!$E$12,Data!$G$12,IF(Q68=Data!$E$13,Data!$G$13,IF(Q68=Data!$E$14,Data!$G$14,IF(Q68=Data!$E$15,Data!$G$15,IF(Q68=Data!$E$16,Data!$G$16,IF(Q68=Data!$E$17,Data!$G$17,IF(Q68=Data!$E$18,Data!$G$18,0))))))))*K68*IF(R68&lt;AV68,R68,$AV$3)</f>
        <v>0</v>
      </c>
      <c r="AA68" s="23">
        <f>IF(R68&lt;=1,0,IF(Q68=Data!$E$12,Data!$H$12,IF(Q68=Data!$E$13,Data!$H$13,IF(Q68=Data!$E$14,Data!$H$14,IF(Q68=Data!$E$15,Data!$H$15,IF(Q68=Data!$E$16,Data!$H$16,IF(Q68=Data!$E$17,Data!$H$17,IF(Q68=Data!$E$18,Data!$H$18,0))))))))*K68*IF(R68&lt;AV68,R68,$AV$3)</f>
        <v>0</v>
      </c>
      <c r="AB68" s="22">
        <f t="shared" ref="AB68:AB102" si="22">(BC68+BB68)*K68</f>
        <v>0</v>
      </c>
      <c r="AC68" s="50">
        <f t="shared" ref="AC68:AC102" si="23">(V68+W68+X68)-(AA68+Z68+Y68+AB68)</f>
        <v>0</v>
      </c>
      <c r="AD68" s="46"/>
      <c r="AE68" s="21">
        <f t="shared" ref="AE68:AE102" si="24">BI68*BG68*K68</f>
        <v>0</v>
      </c>
      <c r="AF68" s="22">
        <f t="shared" ref="AF68:AF102" si="25">BJ68*BG68*K68</f>
        <v>0</v>
      </c>
      <c r="AG68" s="50">
        <f t="shared" ref="AG68:AG102" si="26">AE68+AF68</f>
        <v>0</v>
      </c>
      <c r="AH68" s="46"/>
      <c r="AI68" s="21">
        <f>IF(AZ68="No",0,IF(O68="NA",0,IF(Q68=O68,0,IF(O68=Data!$E$2,Data!$J$2,IF(O68=Data!$E$3,Data!$J$3,IF(O68=Data!$E$4,Data!$J$4,IF(O68=Data!$E$5,Data!$J$5,IF(O68=Data!$E$6,Data!$J$6,IF(O68=Data!$E$7,Data!$J$7,IF(O68=Data!$E$8,Data!$J$8,IF(O68=Data!$E$9,Data!$J$9,IF(O68=Data!$E$10,Data!$I$10,IF(O68=Data!$E$11,Data!$J$11,IF(O68=Data!$E$12,Data!$J$12,IF(O68=Data!$E$13,Data!$J$13,IF(O68=Data!$E$14,Data!$J$14,IF(O68=Data!$E$15,Data!$J$15,IF(O68=Data!$E$16,Data!$J$16,IF(O68=Data!$E$17,Data!$J$17,IF(O68=Data!$E$18,Data!J$18,0))))))))))))))))))))*$AV$3</f>
        <v>0</v>
      </c>
      <c r="AJ68" s="23">
        <f>IF(AZ68="No",0,IF(O68="NA",0,IF(O68=Data!$E$2,Data!$K$2,IF(O68=Data!$E$3,Data!$K$3,IF(O68=Data!$E$4,Data!$K$4,IF(O68=Data!$E$5,Data!$K$5,IF(O68=Data!$E$6,Data!$K$6,IF(O68=Data!$E$7,Data!$K$7,IF(O68=Data!$E$8,Data!$K$8,IF(O68=Data!$E$9,Data!$K$9,IF(O68=Data!$E$10,Data!$K$10,IF(O68=Data!$E$11,Data!$K$11,IF(O68=Data!$E$12,Data!$K$12,IF(O68=Data!$E$13,Data!$K$13,IF(O68=Data!$E$14,Data!$K$14,IF(O68=Data!$E$15,Data!$K$15,IF(O68=Data!$E$16,Data!$K$16,IF(O68=Data!$E$17,Data!$K$17,IF(O68=Data!$E$18,Data!K$18,0)))))))))))))))))))*$AV$3</f>
        <v>0</v>
      </c>
      <c r="AK68" s="23">
        <f t="shared" ref="AK68:AK102" si="27">BK68*BH68*K68</f>
        <v>0</v>
      </c>
      <c r="AL68" s="22">
        <f t="shared" ref="AL68:AL102" si="28">0.5*BL68*T68</f>
        <v>0</v>
      </c>
      <c r="AM68" s="22">
        <f t="shared" ref="AM68:AM102" si="29">AK68+AJ68-AI68-AL68</f>
        <v>0</v>
      </c>
      <c r="AN68" s="23"/>
      <c r="AO68" s="120"/>
      <c r="AP68" s="25"/>
      <c r="AQ68" s="25"/>
      <c r="AR68" s="9"/>
      <c r="AS68" s="9"/>
      <c r="AT68" s="5"/>
      <c r="AX68" s="168"/>
      <c r="AY68" s="143" t="str">
        <f t="shared" ref="AY68:AY102" si="30">IF(S68&lt;R68,"Yes",IF(Q68="NA","No",IF(P68=Q68,"No",IF(AND(N68="Yes",O68=Q68),"No","Yes"))))</f>
        <v>No</v>
      </c>
      <c r="AZ68" s="144" t="str">
        <f t="shared" ref="AZ68:AZ102" si="31">M68</f>
        <v>No</v>
      </c>
      <c r="BA68" s="150"/>
      <c r="BB68" s="146">
        <f>IF(Q68="NA",0,IF(N68="No",0,IF(O68=Data!$E$2,Data!$L$2,IF(O68=Data!$E$3,Data!$L$3,IF(O68=Data!$E$4,Data!$L$4,IF(O68=Data!$E$5,Data!$L$5,IF(O68=Data!$E$6,Data!$L$6,IF(O68=Data!$E$7,Data!$L$7,IF(O68=Data!$E$8,Data!$L$8,IF(O68=Data!$E$9,Data!$L$9,IF(O68=Data!$E$10,Data!$L$10,IF(O68=Data!$E$11,Data!$L$11,IF(O68=Data!$E$12,Data!$L$12,IF(O68=Data!$E$13,Data!$L$13,IF(O68=Data!$E$14,Data!$L$14,IF(O68=Data!$E$15,Data!$L$15,IF(O68=Data!$E$16,Data!$L$16,IF(O68=Data!$E$17,Data!$L$17,IF(O68=Data!$E$18,Data!L$18,0)))))))))))))))))))</f>
        <v>0</v>
      </c>
      <c r="BC68" s="147">
        <f>IF(Q68="NA",0,IF(AY68="No",0,IF(N68="Yes",0,IF(P68=Data!$E$2,Data!$L$2,IF(P68=Data!$E$3,Data!$L$3,IF(P68=Data!$E$4,Data!$L$4,IF(P68=Data!$E$5,Data!$L$5,IF(P68=Data!$E$6,Data!$L$6,IF(P68=Data!$E$7,Data!$L$7,IF(P68=Data!$E$8,Data!$L$8,IF(P68=Data!$E$9,Data!$L$9,IF(P68=Data!$E$10,Data!$L$10,IF(P68=Data!$E$11,Data!$L$11,IF(P68=Data!$E$12,Data!$L$12*(EXP(-29.6/R68)),IF(P68=Data!$E$13,Data!$L$13,IF(P68=Data!$E$14,Data!$L$14*(EXP(-29.6/R68)),IF(P68=Data!$E$15,Data!$L$15,IF(P68=Data!$E$16,Data!$L$16,IF(P68=Data!$E$17,Data!$L$17,IF(P68=Data!$E$18,Data!L$18,0))))))))))))))))))))</f>
        <v>0</v>
      </c>
      <c r="BD68" s="148"/>
      <c r="BE68" s="146"/>
      <c r="BF68" s="148">
        <f t="shared" si="19"/>
        <v>0</v>
      </c>
      <c r="BG68" s="148">
        <f t="shared" si="20"/>
        <v>1</v>
      </c>
      <c r="BH68" s="148">
        <f t="shared" si="21"/>
        <v>1</v>
      </c>
      <c r="BI68" s="148">
        <f>IF(S68=0,0,IF(AND(Q68=Data!$E$12,S68-$AV$3&gt;0),(((Data!$M$12*(EXP(-29.6/S68)))-(Data!$M$12*(EXP(-29.6/(S68-$AV$3)))))),IF(AND(Q68=Data!$E$12,S68-$AV$3&lt;0.5),(Data!$M$12*(EXP(-29.6/S68))),IF(AND(Q68=Data!$E$12,S68&lt;=1),((Data!$M$12*(EXP(-29.6/S68)))),IF(Q68=Data!$E$13,(Data!$M$13),IF(AND(Q68=Data!$E$14,S68-$AV$3&gt;0),(((Data!$M$14*(EXP(-29.6/S68)))-(Data!$M$14*(EXP(-29.6/(S68-$AV$3)))))),IF(AND(Q68=Data!$E$14,S68-$AV$3&lt;1),(Data!$M$14*(EXP(-29.6/S68))),IF(AND(Q68=Data!$E$14,S68&lt;=1),((Data!$M$14*(EXP(-29.6/S68)))),IF(Q68=Data!$E$15,Data!$M$15,IF(Q68=Data!$E$16,Data!$M$16,IF(Q68=Data!$E$17,Data!$M$17,IF(Q68=Data!$E$18,Data!$M$18,0))))))))))))</f>
        <v>0</v>
      </c>
      <c r="BJ68" s="148">
        <f>IF(Q68=Data!$E$12,BI68*0.32,IF(Q68=Data!$E$13,0,IF(Q68=Data!$E$14,BI68*0.32,IF(Q68=Data!$E$15,0,IF(Q68=Data!$E$16,0,IF(Q68=Data!$E$17,0,IF(Q68=Data!$E$18,0,0)))))))</f>
        <v>0</v>
      </c>
      <c r="BK68" s="148">
        <f>IF(Q68=Data!$E$12,Data!$P$12*$AV$3,IF(Q68=Data!$E$13,Data!$P$13*$AV$3,IF(Q68=Data!$E$14,Data!$P$14*$AV$3,IF(Q68=Data!$E$15,Data!$P$15*$AV$3,IF(Q68=Data!$E$16,Data!$P$16*$AV$3,IF(Q68=Data!$E$17,Data!$P$17*$AV$3,IF(Q68=Data!$E$18,Data!$P$18*$AV$3,0)))))))</f>
        <v>0</v>
      </c>
      <c r="BL68" s="147">
        <f>IF(O68=Data!$E$2,Data!$O$2,IF(O68=Data!$E$3,Data!$O$3,IF(O68=Data!$E$4,Data!$O$4,IF(O68=Data!$E$5,Data!$O$5,IF(O68=Data!$E$6,Data!$O$6,IF(O68=Data!$E$7,Data!$O$7,IF(O68=Data!$E$8,Data!$O$8,IF(O68=Data!$E$9,Data!$O$9,IF(O68=Data!$E$10,Data!$O$10,IF(O68=Data!$E$11,Data!$O$11,IF(O68=Data!$E$12,Data!$O$12,IF(O68=Data!$E$13,Data!$O$13,IF(O68=Data!$E$14,Data!$O$14,IF(O68=Data!$E$15,Data!$O$15,IF(O68=Data!$E$16,Data!$O$16,IF(O68=Data!$E$18,Data!$O$18,IF(O68=Data!$E$18,Data!$O$18,0)))))))))))))))))</f>
        <v>0</v>
      </c>
      <c r="BM68" s="169"/>
      <c r="BN68" s="169"/>
      <c r="BO68" s="169"/>
      <c r="BP68" s="169"/>
    </row>
    <row r="69" spans="10:68" x14ac:dyDescent="0.3">
      <c r="J69" s="36" t="s">
        <v>80</v>
      </c>
      <c r="K69" s="108"/>
      <c r="L69" s="108"/>
      <c r="M69" s="108" t="s">
        <v>3</v>
      </c>
      <c r="N69" s="108" t="s">
        <v>1</v>
      </c>
      <c r="O69" s="109" t="s">
        <v>124</v>
      </c>
      <c r="P69" s="109" t="s">
        <v>124</v>
      </c>
      <c r="Q69" s="110" t="s">
        <v>124</v>
      </c>
      <c r="R69" s="111"/>
      <c r="S69" s="111"/>
      <c r="T69" s="112"/>
      <c r="U69" s="20"/>
      <c r="V69" s="21">
        <f>IF(AZ69="No",0,IF(O69="NA",0,IF(O69=Data!$E$2,Data!$F$2,IF(O69=Data!$E$3,Data!$F$3,IF(O69=Data!$E$4,Data!$F$4,IF(O69=Data!$E$5,Data!$F$5,IF(O69=Data!$E$6,Data!$F$6,IF(O69=Data!$E$7,Data!$F$7,IF(O69=Data!$E$8,Data!$F$8,IF(O69=Data!$E$9,Data!$F$9,IF(O69=Data!$E$10,Data!$F$10,IF(O69=Data!$E$11,Data!$F$11,IF(O69=Data!E78,Data!$F$12,IF(O69=Data!E79,Data!$F$13,IF(O69=Data!E80,Data!$F$14,IF(O69=Data!E81,Data!$F$15,IF(O69=Data!E82,Data!$F$16,IF(O69=Data!E84,Data!F$18,0))))))))))))))))))*K69*$AV$3</f>
        <v>0</v>
      </c>
      <c r="W69" s="23">
        <f>IF(AZ69="No",0,IF(O69="NA",0,IF(O69=Data!$E$2,Data!$G$2,IF(O69=Data!$E$3,Data!$G$3,IF(O69=Data!$E$4,Data!$G$4,IF(O69=Data!$E$5,Data!$G$5,IF(O69=Data!$E$6,Data!$G$6,IF(O69=Data!$E$7,Data!$G$7,IF(O69=Data!$E$8,Data!$G$8,IF(O69=Data!$E$9,Data!$G$9,IF(O69=Data!$E$10,Data!$G$10,IF(O69=Data!$E$11,Data!$G$11,IF(O69=Data!$E$12,Data!$G$12,IF(O69=Data!$E$13,Data!$G$13,IF(O69=Data!$E$14,Data!$G$14,IF(O69=Data!$E$15,Data!$G$15,IF(O69=Data!$E$16,Data!$G$16,IF(O69=Data!$E$17,Data!$G$17,IF(O69=Data!$E$18,Data!G$18,0))))))))))))))))))*K69*$AV$3)</f>
        <v>0</v>
      </c>
      <c r="X69" s="23">
        <f>IF(AZ69="No",0,IF(O69="NA",0,IF(O69=Data!$E$2,Data!$H$2,IF(O69=Data!$E$3,Data!$H$3,IF(O69=Data!$E$4,Data!$H$4,IF(O69=Data!$E$5,Data!$H$5,IF(O69=Data!$E$6,Data!$H$6,IF(O69=Data!$E$7,Data!$H$7,IF(O69=Data!$E$8,Data!$H$8,IF(O69=Data!$E$9,Data!$H$9,IF(O69=Data!$E$10,Data!$H$10,IF(O69=Data!$E$11,Data!$H$11,IF(O69=Data!$E$12,Data!$H$12,IF(O69=Data!$E$13,Data!$H$13,IF(O69=Data!$E$14,Data!$H$14,IF(O69=Data!$E$15,Data!$H$15,IF(O69=Data!$E$16,Data!$H$16,IF(O69=Data!$E$17,Data!$H$17,IF(O69=Data!$E$18,Data!H$18,0)))))))))))))))))))*K69*$AV$3</f>
        <v>0</v>
      </c>
      <c r="Y69" s="23">
        <f>IF(R69&lt;=1,0,IF(Q69=Data!$E$12,Data!$F$12,IF(Q69=Data!$E$13,Data!$F$13,IF(Q69=Data!$E$14,Data!$F$14,IF(Q69=Data!$E$15,Data!$F$15,IF(Q69=Data!$E$16,Data!$F$16,IF(Q69=Data!$E$17,Data!$F$17,IF(Q69=Data!$E$18,Data!$F$18,0))))))))*K69*IF(R69&lt;AV69,R69,$AV$3)</f>
        <v>0</v>
      </c>
      <c r="Z69" s="23">
        <f>IF(R69&lt;=1,0,IF(Q69=Data!$E$12,Data!$G$12,IF(Q69=Data!$E$13,Data!$G$13,IF(Q69=Data!$E$14,Data!$G$14,IF(Q69=Data!$E$15,Data!$G$15,IF(Q69=Data!$E$16,Data!$G$16,IF(Q69=Data!$E$17,Data!$G$17,IF(Q69=Data!$E$18,Data!$G$18,0))))))))*K69*IF(R69&lt;AV69,R69,$AV$3)</f>
        <v>0</v>
      </c>
      <c r="AA69" s="23">
        <f>IF(R69&lt;=1,0,IF(Q69=Data!$E$12,Data!$H$12,IF(Q69=Data!$E$13,Data!$H$13,IF(Q69=Data!$E$14,Data!$H$14,IF(Q69=Data!$E$15,Data!$H$15,IF(Q69=Data!$E$16,Data!$H$16,IF(Q69=Data!$E$17,Data!$H$17,IF(Q69=Data!$E$18,Data!$H$18,0))))))))*K69*IF(R69&lt;AV69,R69,$AV$3)</f>
        <v>0</v>
      </c>
      <c r="AB69" s="22">
        <f t="shared" si="22"/>
        <v>0</v>
      </c>
      <c r="AC69" s="50">
        <f t="shared" si="23"/>
        <v>0</v>
      </c>
      <c r="AD69" s="46"/>
      <c r="AE69" s="21">
        <f t="shared" si="24"/>
        <v>0</v>
      </c>
      <c r="AF69" s="22">
        <f t="shared" si="25"/>
        <v>0</v>
      </c>
      <c r="AG69" s="50">
        <f t="shared" si="26"/>
        <v>0</v>
      </c>
      <c r="AH69" s="46"/>
      <c r="AI69" s="21">
        <f>IF(AZ69="No",0,IF(O69="NA",0,IF(Q69=O69,0,IF(O69=Data!$E$2,Data!$J$2,IF(O69=Data!$E$3,Data!$J$3,IF(O69=Data!$E$4,Data!$J$4,IF(O69=Data!$E$5,Data!$J$5,IF(O69=Data!$E$6,Data!$J$6,IF(O69=Data!$E$7,Data!$J$7,IF(O69=Data!$E$8,Data!$J$8,IF(O69=Data!$E$9,Data!$J$9,IF(O69=Data!$E$10,Data!$I$10,IF(O69=Data!$E$11,Data!$J$11,IF(O69=Data!$E$12,Data!$J$12,IF(O69=Data!$E$13,Data!$J$13,IF(O69=Data!$E$14,Data!$J$14,IF(O69=Data!$E$15,Data!$J$15,IF(O69=Data!$E$16,Data!$J$16,IF(O69=Data!$E$17,Data!$J$17,IF(O69=Data!$E$18,Data!J$18,0))))))))))))))))))))*$AV$3</f>
        <v>0</v>
      </c>
      <c r="AJ69" s="23">
        <f>IF(AZ69="No",0,IF(O69="NA",0,IF(O69=Data!$E$2,Data!$K$2,IF(O69=Data!$E$3,Data!$K$3,IF(O69=Data!$E$4,Data!$K$4,IF(O69=Data!$E$5,Data!$K$5,IF(O69=Data!$E$6,Data!$K$6,IF(O69=Data!$E$7,Data!$K$7,IF(O69=Data!$E$8,Data!$K$8,IF(O69=Data!$E$9,Data!$K$9,IF(O69=Data!$E$10,Data!$K$10,IF(O69=Data!$E$11,Data!$K$11,IF(O69=Data!$E$12,Data!$K$12,IF(O69=Data!$E$13,Data!$K$13,IF(O69=Data!$E$14,Data!$K$14,IF(O69=Data!$E$15,Data!$K$15,IF(O69=Data!$E$16,Data!$K$16,IF(O69=Data!$E$17,Data!$K$17,IF(O69=Data!$E$18,Data!K$18,0)))))))))))))))))))*$AV$3</f>
        <v>0</v>
      </c>
      <c r="AK69" s="23">
        <f t="shared" si="27"/>
        <v>0</v>
      </c>
      <c r="AL69" s="22">
        <f t="shared" si="28"/>
        <v>0</v>
      </c>
      <c r="AM69" s="22">
        <f t="shared" si="29"/>
        <v>0</v>
      </c>
      <c r="AN69" s="23"/>
      <c r="AO69" s="120"/>
      <c r="AP69" s="25"/>
      <c r="AQ69" s="25"/>
      <c r="AR69" s="9"/>
      <c r="AS69" s="9"/>
      <c r="AT69" s="5"/>
      <c r="AX69" s="168"/>
      <c r="AY69" s="143" t="str">
        <f t="shared" si="30"/>
        <v>No</v>
      </c>
      <c r="AZ69" s="144" t="str">
        <f t="shared" si="31"/>
        <v>No</v>
      </c>
      <c r="BA69" s="150"/>
      <c r="BB69" s="146">
        <f>IF(Q69="NA",0,IF(N69="No",0,IF(O69=Data!$E$2,Data!$L$2,IF(O69=Data!$E$3,Data!$L$3,IF(O69=Data!$E$4,Data!$L$4,IF(O69=Data!$E$5,Data!$L$5,IF(O69=Data!$E$6,Data!$L$6,IF(O69=Data!$E$7,Data!$L$7,IF(O69=Data!$E$8,Data!$L$8,IF(O69=Data!$E$9,Data!$L$9,IF(O69=Data!$E$10,Data!$L$10,IF(O69=Data!$E$11,Data!$L$11,IF(O69=Data!$E$12,Data!$L$12,IF(O69=Data!$E$13,Data!$L$13,IF(O69=Data!$E$14,Data!$L$14,IF(O69=Data!$E$15,Data!$L$15,IF(O69=Data!$E$16,Data!$L$16,IF(O69=Data!$E$17,Data!$L$17,IF(O69=Data!$E$18,Data!L$18,0)))))))))))))))))))</f>
        <v>0</v>
      </c>
      <c r="BC69" s="147">
        <f>IF(Q69="NA",0,IF(AY69="No",0,IF(N69="Yes",0,IF(P69=Data!$E$2,Data!$L$2,IF(P69=Data!$E$3,Data!$L$3,IF(P69=Data!$E$4,Data!$L$4,IF(P69=Data!$E$5,Data!$L$5,IF(P69=Data!$E$6,Data!$L$6,IF(P69=Data!$E$7,Data!$L$7,IF(P69=Data!$E$8,Data!$L$8,IF(P69=Data!$E$9,Data!$L$9,IF(P69=Data!$E$10,Data!$L$10,IF(P69=Data!$E$11,Data!$L$11,IF(P69=Data!$E$12,Data!$L$12*(EXP(-29.6/R69)),IF(P69=Data!$E$13,Data!$L$13,IF(P69=Data!$E$14,Data!$L$14*(EXP(-29.6/R69)),IF(P69=Data!$E$15,Data!$L$15,IF(P69=Data!$E$16,Data!$L$16,IF(P69=Data!$E$17,Data!$L$17,IF(P69=Data!$E$18,Data!L$18,0))))))))))))))))))))</f>
        <v>0</v>
      </c>
      <c r="BD69" s="148"/>
      <c r="BE69" s="146"/>
      <c r="BF69" s="148">
        <f t="shared" si="19"/>
        <v>0</v>
      </c>
      <c r="BG69" s="148">
        <f t="shared" si="20"/>
        <v>1</v>
      </c>
      <c r="BH69" s="148">
        <f t="shared" si="21"/>
        <v>1</v>
      </c>
      <c r="BI69" s="148">
        <f>IF(S69=0,0,IF(AND(Q69=Data!$E$12,S69-$AV$3&gt;0),(((Data!$M$12*(EXP(-29.6/S69)))-(Data!$M$12*(EXP(-29.6/(S69-$AV$3)))))),IF(AND(Q69=Data!$E$12,S69-$AV$3&lt;0.5),(Data!$M$12*(EXP(-29.6/S69))),IF(AND(Q69=Data!$E$12,S69&lt;=1),((Data!$M$12*(EXP(-29.6/S69)))),IF(Q69=Data!$E$13,(Data!$M$13),IF(AND(Q69=Data!$E$14,S69-$AV$3&gt;0),(((Data!$M$14*(EXP(-29.6/S69)))-(Data!$M$14*(EXP(-29.6/(S69-$AV$3)))))),IF(AND(Q69=Data!$E$14,S69-$AV$3&lt;1),(Data!$M$14*(EXP(-29.6/S69))),IF(AND(Q69=Data!$E$14,S69&lt;=1),((Data!$M$14*(EXP(-29.6/S69)))),IF(Q69=Data!$E$15,Data!$M$15,IF(Q69=Data!$E$16,Data!$M$16,IF(Q69=Data!$E$17,Data!$M$17,IF(Q69=Data!$E$18,Data!$M$18,0))))))))))))</f>
        <v>0</v>
      </c>
      <c r="BJ69" s="148">
        <f>IF(Q69=Data!$E$12,BI69*0.32,IF(Q69=Data!$E$13,0,IF(Q69=Data!$E$14,BI69*0.32,IF(Q69=Data!$E$15,0,IF(Q69=Data!$E$16,0,IF(Q69=Data!$E$17,0,IF(Q69=Data!$E$18,0,0)))))))</f>
        <v>0</v>
      </c>
      <c r="BK69" s="148">
        <f>IF(Q69=Data!$E$12,Data!$P$12*$AV$3,IF(Q69=Data!$E$13,Data!$P$13*$AV$3,IF(Q69=Data!$E$14,Data!$P$14*$AV$3,IF(Q69=Data!$E$15,Data!$P$15*$AV$3,IF(Q69=Data!$E$16,Data!$P$16*$AV$3,IF(Q69=Data!$E$17,Data!$P$17*$AV$3,IF(Q69=Data!$E$18,Data!$P$18*$AV$3,0)))))))</f>
        <v>0</v>
      </c>
      <c r="BL69" s="147">
        <f>IF(O69=Data!$E$2,Data!$O$2,IF(O69=Data!$E$3,Data!$O$3,IF(O69=Data!$E$4,Data!$O$4,IF(O69=Data!$E$5,Data!$O$5,IF(O69=Data!$E$6,Data!$O$6,IF(O69=Data!$E$7,Data!$O$7,IF(O69=Data!$E$8,Data!$O$8,IF(O69=Data!$E$9,Data!$O$9,IF(O69=Data!$E$10,Data!$O$10,IF(O69=Data!$E$11,Data!$O$11,IF(O69=Data!$E$12,Data!$O$12,IF(O69=Data!$E$13,Data!$O$13,IF(O69=Data!$E$14,Data!$O$14,IF(O69=Data!$E$15,Data!$O$15,IF(O69=Data!$E$16,Data!$O$16,IF(O69=Data!$E$18,Data!$O$18,IF(O69=Data!$E$18,Data!$O$18,0)))))))))))))))))</f>
        <v>0</v>
      </c>
      <c r="BM69" s="169"/>
      <c r="BN69" s="169"/>
      <c r="BO69" s="169"/>
      <c r="BP69" s="169"/>
    </row>
    <row r="70" spans="10:68" x14ac:dyDescent="0.3">
      <c r="J70" s="36" t="s">
        <v>81</v>
      </c>
      <c r="K70" s="108"/>
      <c r="L70" s="108"/>
      <c r="M70" s="108" t="s">
        <v>3</v>
      </c>
      <c r="N70" s="108" t="s">
        <v>1</v>
      </c>
      <c r="O70" s="109" t="s">
        <v>124</v>
      </c>
      <c r="P70" s="109" t="s">
        <v>124</v>
      </c>
      <c r="Q70" s="110" t="s">
        <v>124</v>
      </c>
      <c r="R70" s="111"/>
      <c r="S70" s="111"/>
      <c r="T70" s="112"/>
      <c r="U70" s="20"/>
      <c r="V70" s="21">
        <f>IF(AZ70="No",0,IF(O70="NA",0,IF(O70=Data!$E$2,Data!$F$2,IF(O70=Data!$E$3,Data!$F$3,IF(O70=Data!$E$4,Data!$F$4,IF(O70=Data!$E$5,Data!$F$5,IF(O70=Data!$E$6,Data!$F$6,IF(O70=Data!$E$7,Data!$F$7,IF(O70=Data!$E$8,Data!$F$8,IF(O70=Data!$E$9,Data!$F$9,IF(O70=Data!$E$10,Data!$F$10,IF(O70=Data!$E$11,Data!$F$11,IF(O70=Data!E79,Data!$F$12,IF(O70=Data!E80,Data!$F$13,IF(O70=Data!E81,Data!$F$14,IF(O70=Data!E82,Data!$F$15,IF(O70=Data!E83,Data!$F$16,IF(O70=Data!E85,Data!F$18,0))))))))))))))))))*K70*$AV$3</f>
        <v>0</v>
      </c>
      <c r="W70" s="23">
        <f>IF(AZ70="No",0,IF(O70="NA",0,IF(O70=Data!$E$2,Data!$G$2,IF(O70=Data!$E$3,Data!$G$3,IF(O70=Data!$E$4,Data!$G$4,IF(O70=Data!$E$5,Data!$G$5,IF(O70=Data!$E$6,Data!$G$6,IF(O70=Data!$E$7,Data!$G$7,IF(O70=Data!$E$8,Data!$G$8,IF(O70=Data!$E$9,Data!$G$9,IF(O70=Data!$E$10,Data!$G$10,IF(O70=Data!$E$11,Data!$G$11,IF(O70=Data!$E$12,Data!$G$12,IF(O70=Data!$E$13,Data!$G$13,IF(O70=Data!$E$14,Data!$G$14,IF(O70=Data!$E$15,Data!$G$15,IF(O70=Data!$E$16,Data!$G$16,IF(O70=Data!$E$17,Data!$G$17,IF(O70=Data!$E$18,Data!G$18,0))))))))))))))))))*K70*$AV$3)</f>
        <v>0</v>
      </c>
      <c r="X70" s="23">
        <f>IF(AZ70="No",0,IF(O70="NA",0,IF(O70=Data!$E$2,Data!$H$2,IF(O70=Data!$E$3,Data!$H$3,IF(O70=Data!$E$4,Data!$H$4,IF(O70=Data!$E$5,Data!$H$5,IF(O70=Data!$E$6,Data!$H$6,IF(O70=Data!$E$7,Data!$H$7,IF(O70=Data!$E$8,Data!$H$8,IF(O70=Data!$E$9,Data!$H$9,IF(O70=Data!$E$10,Data!$H$10,IF(O70=Data!$E$11,Data!$H$11,IF(O70=Data!$E$12,Data!$H$12,IF(O70=Data!$E$13,Data!$H$13,IF(O70=Data!$E$14,Data!$H$14,IF(O70=Data!$E$15,Data!$H$15,IF(O70=Data!$E$16,Data!$H$16,IF(O70=Data!$E$17,Data!$H$17,IF(O70=Data!$E$18,Data!H$18,0)))))))))))))))))))*K70*$AV$3</f>
        <v>0</v>
      </c>
      <c r="Y70" s="23">
        <f>IF(R70&lt;=1,0,IF(Q70=Data!$E$12,Data!$F$12,IF(Q70=Data!$E$13,Data!$F$13,IF(Q70=Data!$E$14,Data!$F$14,IF(Q70=Data!$E$15,Data!$F$15,IF(Q70=Data!$E$16,Data!$F$16,IF(Q70=Data!$E$17,Data!$F$17,IF(Q70=Data!$E$18,Data!$F$18,0))))))))*K70*IF(R70&lt;AV70,R70,$AV$3)</f>
        <v>0</v>
      </c>
      <c r="Z70" s="23">
        <f>IF(R70&lt;=1,0,IF(Q70=Data!$E$12,Data!$G$12,IF(Q70=Data!$E$13,Data!$G$13,IF(Q70=Data!$E$14,Data!$G$14,IF(Q70=Data!$E$15,Data!$G$15,IF(Q70=Data!$E$16,Data!$G$16,IF(Q70=Data!$E$17,Data!$G$17,IF(Q70=Data!$E$18,Data!$G$18,0))))))))*K70*IF(R70&lt;AV70,R70,$AV$3)</f>
        <v>0</v>
      </c>
      <c r="AA70" s="23">
        <f>IF(R70&lt;=1,0,IF(Q70=Data!$E$12,Data!$H$12,IF(Q70=Data!$E$13,Data!$H$13,IF(Q70=Data!$E$14,Data!$H$14,IF(Q70=Data!$E$15,Data!$H$15,IF(Q70=Data!$E$16,Data!$H$16,IF(Q70=Data!$E$17,Data!$H$17,IF(Q70=Data!$E$18,Data!$H$18,0))))))))*K70*IF(R70&lt;AV70,R70,$AV$3)</f>
        <v>0</v>
      </c>
      <c r="AB70" s="22">
        <f t="shared" si="22"/>
        <v>0</v>
      </c>
      <c r="AC70" s="50">
        <f t="shared" si="23"/>
        <v>0</v>
      </c>
      <c r="AD70" s="46"/>
      <c r="AE70" s="21">
        <f t="shared" si="24"/>
        <v>0</v>
      </c>
      <c r="AF70" s="22">
        <f t="shared" si="25"/>
        <v>0</v>
      </c>
      <c r="AG70" s="50">
        <f t="shared" si="26"/>
        <v>0</v>
      </c>
      <c r="AH70" s="46"/>
      <c r="AI70" s="21">
        <f>IF(AZ70="No",0,IF(O70="NA",0,IF(Q70=O70,0,IF(O70=Data!$E$2,Data!$J$2,IF(O70=Data!$E$3,Data!$J$3,IF(O70=Data!$E$4,Data!$J$4,IF(O70=Data!$E$5,Data!$J$5,IF(O70=Data!$E$6,Data!$J$6,IF(O70=Data!$E$7,Data!$J$7,IF(O70=Data!$E$8,Data!$J$8,IF(O70=Data!$E$9,Data!$J$9,IF(O70=Data!$E$10,Data!$I$10,IF(O70=Data!$E$11,Data!$J$11,IF(O70=Data!$E$12,Data!$J$12,IF(O70=Data!$E$13,Data!$J$13,IF(O70=Data!$E$14,Data!$J$14,IF(O70=Data!$E$15,Data!$J$15,IF(O70=Data!$E$16,Data!$J$16,IF(O70=Data!$E$17,Data!$J$17,IF(O70=Data!$E$18,Data!J$18,0))))))))))))))))))))*$AV$3</f>
        <v>0</v>
      </c>
      <c r="AJ70" s="23">
        <f>IF(AZ70="No",0,IF(O70="NA",0,IF(O70=Data!$E$2,Data!$K$2,IF(O70=Data!$E$3,Data!$K$3,IF(O70=Data!$E$4,Data!$K$4,IF(O70=Data!$E$5,Data!$K$5,IF(O70=Data!$E$6,Data!$K$6,IF(O70=Data!$E$7,Data!$K$7,IF(O70=Data!$E$8,Data!$K$8,IF(O70=Data!$E$9,Data!$K$9,IF(O70=Data!$E$10,Data!$K$10,IF(O70=Data!$E$11,Data!$K$11,IF(O70=Data!$E$12,Data!$K$12,IF(O70=Data!$E$13,Data!$K$13,IF(O70=Data!$E$14,Data!$K$14,IF(O70=Data!$E$15,Data!$K$15,IF(O70=Data!$E$16,Data!$K$16,IF(O70=Data!$E$17,Data!$K$17,IF(O70=Data!$E$18,Data!K$18,0)))))))))))))))))))*$AV$3</f>
        <v>0</v>
      </c>
      <c r="AK70" s="23">
        <f t="shared" si="27"/>
        <v>0</v>
      </c>
      <c r="AL70" s="22">
        <f t="shared" si="28"/>
        <v>0</v>
      </c>
      <c r="AM70" s="22">
        <f t="shared" si="29"/>
        <v>0</v>
      </c>
      <c r="AN70" s="23"/>
      <c r="AO70" s="120"/>
      <c r="AP70" s="25"/>
      <c r="AQ70" s="25"/>
      <c r="AR70" s="9"/>
      <c r="AS70" s="9"/>
      <c r="AT70" s="5"/>
      <c r="AX70" s="168"/>
      <c r="AY70" s="143" t="str">
        <f t="shared" si="30"/>
        <v>No</v>
      </c>
      <c r="AZ70" s="144" t="str">
        <f t="shared" si="31"/>
        <v>No</v>
      </c>
      <c r="BA70" s="150"/>
      <c r="BB70" s="146">
        <f>IF(Q70="NA",0,IF(N70="No",0,IF(O70=Data!$E$2,Data!$L$2,IF(O70=Data!$E$3,Data!$L$3,IF(O70=Data!$E$4,Data!$L$4,IF(O70=Data!$E$5,Data!$L$5,IF(O70=Data!$E$6,Data!$L$6,IF(O70=Data!$E$7,Data!$L$7,IF(O70=Data!$E$8,Data!$L$8,IF(O70=Data!$E$9,Data!$L$9,IF(O70=Data!$E$10,Data!$L$10,IF(O70=Data!$E$11,Data!$L$11,IF(O70=Data!$E$12,Data!$L$12,IF(O70=Data!$E$13,Data!$L$13,IF(O70=Data!$E$14,Data!$L$14,IF(O70=Data!$E$15,Data!$L$15,IF(O70=Data!$E$16,Data!$L$16,IF(O70=Data!$E$17,Data!$L$17,IF(O70=Data!$E$18,Data!L$18,0)))))))))))))))))))</f>
        <v>0</v>
      </c>
      <c r="BC70" s="147">
        <f>IF(Q70="NA",0,IF(AY70="No",0,IF(N70="Yes",0,IF(P70=Data!$E$2,Data!$L$2,IF(P70=Data!$E$3,Data!$L$3,IF(P70=Data!$E$4,Data!$L$4,IF(P70=Data!$E$5,Data!$L$5,IF(P70=Data!$E$6,Data!$L$6,IF(P70=Data!$E$7,Data!$L$7,IF(P70=Data!$E$8,Data!$L$8,IF(P70=Data!$E$9,Data!$L$9,IF(P70=Data!$E$10,Data!$L$10,IF(P70=Data!$E$11,Data!$L$11,IF(P70=Data!$E$12,Data!$L$12*(EXP(-29.6/R70)),IF(P70=Data!$E$13,Data!$L$13,IF(P70=Data!$E$14,Data!$L$14*(EXP(-29.6/R70)),IF(P70=Data!$E$15,Data!$L$15,IF(P70=Data!$E$16,Data!$L$16,IF(P70=Data!$E$17,Data!$L$17,IF(P70=Data!$E$18,Data!L$18,0))))))))))))))))))))</f>
        <v>0</v>
      </c>
      <c r="BD70" s="148"/>
      <c r="BE70" s="146"/>
      <c r="BF70" s="148">
        <f t="shared" si="19"/>
        <v>0</v>
      </c>
      <c r="BG70" s="148">
        <f t="shared" si="20"/>
        <v>1</v>
      </c>
      <c r="BH70" s="148">
        <f t="shared" si="21"/>
        <v>1</v>
      </c>
      <c r="BI70" s="148">
        <f>IF(S70=0,0,IF(AND(Q70=Data!$E$12,S70-$AV$3&gt;0),(((Data!$M$12*(EXP(-29.6/S70)))-(Data!$M$12*(EXP(-29.6/(S70-$AV$3)))))),IF(AND(Q70=Data!$E$12,S70-$AV$3&lt;0.5),(Data!$M$12*(EXP(-29.6/S70))),IF(AND(Q70=Data!$E$12,S70&lt;=1),((Data!$M$12*(EXP(-29.6/S70)))),IF(Q70=Data!$E$13,(Data!$M$13),IF(AND(Q70=Data!$E$14,S70-$AV$3&gt;0),(((Data!$M$14*(EXP(-29.6/S70)))-(Data!$M$14*(EXP(-29.6/(S70-$AV$3)))))),IF(AND(Q70=Data!$E$14,S70-$AV$3&lt;1),(Data!$M$14*(EXP(-29.6/S70))),IF(AND(Q70=Data!$E$14,S70&lt;=1),((Data!$M$14*(EXP(-29.6/S70)))),IF(Q70=Data!$E$15,Data!$M$15,IF(Q70=Data!$E$16,Data!$M$16,IF(Q70=Data!$E$17,Data!$M$17,IF(Q70=Data!$E$18,Data!$M$18,0))))))))))))</f>
        <v>0</v>
      </c>
      <c r="BJ70" s="148">
        <f>IF(Q70=Data!$E$12,BI70*0.32,IF(Q70=Data!$E$13,0,IF(Q70=Data!$E$14,BI70*0.32,IF(Q70=Data!$E$15,0,IF(Q70=Data!$E$16,0,IF(Q70=Data!$E$17,0,IF(Q70=Data!$E$18,0,0)))))))</f>
        <v>0</v>
      </c>
      <c r="BK70" s="148">
        <f>IF(Q70=Data!$E$12,Data!$P$12*$AV$3,IF(Q70=Data!$E$13,Data!$P$13*$AV$3,IF(Q70=Data!$E$14,Data!$P$14*$AV$3,IF(Q70=Data!$E$15,Data!$P$15*$AV$3,IF(Q70=Data!$E$16,Data!$P$16*$AV$3,IF(Q70=Data!$E$17,Data!$P$17*$AV$3,IF(Q70=Data!$E$18,Data!$P$18*$AV$3,0)))))))</f>
        <v>0</v>
      </c>
      <c r="BL70" s="147">
        <f>IF(O70=Data!$E$2,Data!$O$2,IF(O70=Data!$E$3,Data!$O$3,IF(O70=Data!$E$4,Data!$O$4,IF(O70=Data!$E$5,Data!$O$5,IF(O70=Data!$E$6,Data!$O$6,IF(O70=Data!$E$7,Data!$O$7,IF(O70=Data!$E$8,Data!$O$8,IF(O70=Data!$E$9,Data!$O$9,IF(O70=Data!$E$10,Data!$O$10,IF(O70=Data!$E$11,Data!$O$11,IF(O70=Data!$E$12,Data!$O$12,IF(O70=Data!$E$13,Data!$O$13,IF(O70=Data!$E$14,Data!$O$14,IF(O70=Data!$E$15,Data!$O$15,IF(O70=Data!$E$16,Data!$O$16,IF(O70=Data!$E$18,Data!$O$18,IF(O70=Data!$E$18,Data!$O$18,0)))))))))))))))))</f>
        <v>0</v>
      </c>
      <c r="BM70" s="169"/>
      <c r="BN70" s="169"/>
      <c r="BO70" s="169"/>
      <c r="BP70" s="169"/>
    </row>
    <row r="71" spans="10:68" x14ac:dyDescent="0.3">
      <c r="J71" s="36" t="s">
        <v>82</v>
      </c>
      <c r="K71" s="108"/>
      <c r="L71" s="108"/>
      <c r="M71" s="108" t="s">
        <v>3</v>
      </c>
      <c r="N71" s="108" t="s">
        <v>1</v>
      </c>
      <c r="O71" s="109" t="s">
        <v>124</v>
      </c>
      <c r="P71" s="109" t="s">
        <v>124</v>
      </c>
      <c r="Q71" s="110" t="s">
        <v>124</v>
      </c>
      <c r="R71" s="111"/>
      <c r="S71" s="111"/>
      <c r="T71" s="112"/>
      <c r="U71" s="20"/>
      <c r="V71" s="21">
        <f>IF(AZ71="No",0,IF(O71="NA",0,IF(O71=Data!$E$2,Data!$F$2,IF(O71=Data!$E$3,Data!$F$3,IF(O71=Data!$E$4,Data!$F$4,IF(O71=Data!$E$5,Data!$F$5,IF(O71=Data!$E$6,Data!$F$6,IF(O71=Data!$E$7,Data!$F$7,IF(O71=Data!$E$8,Data!$F$8,IF(O71=Data!$E$9,Data!$F$9,IF(O71=Data!$E$10,Data!$F$10,IF(O71=Data!$E$11,Data!$F$11,IF(O71=Data!E80,Data!$F$12,IF(O71=Data!E81,Data!$F$13,IF(O71=Data!E82,Data!$F$14,IF(O71=Data!E83,Data!$F$15,IF(O71=Data!E84,Data!$F$16,IF(O71=Data!E86,Data!F$18,0))))))))))))))))))*K71*$AV$3</f>
        <v>0</v>
      </c>
      <c r="W71" s="23">
        <f>IF(AZ71="No",0,IF(O71="NA",0,IF(O71=Data!$E$2,Data!$G$2,IF(O71=Data!$E$3,Data!$G$3,IF(O71=Data!$E$4,Data!$G$4,IF(O71=Data!$E$5,Data!$G$5,IF(O71=Data!$E$6,Data!$G$6,IF(O71=Data!$E$7,Data!$G$7,IF(O71=Data!$E$8,Data!$G$8,IF(O71=Data!$E$9,Data!$G$9,IF(O71=Data!$E$10,Data!$G$10,IF(O71=Data!$E$11,Data!$G$11,IF(O71=Data!$E$12,Data!$G$12,IF(O71=Data!$E$13,Data!$G$13,IF(O71=Data!$E$14,Data!$G$14,IF(O71=Data!$E$15,Data!$G$15,IF(O71=Data!$E$16,Data!$G$16,IF(O71=Data!$E$17,Data!$G$17,IF(O71=Data!$E$18,Data!G$18,0))))))))))))))))))*K71*$AV$3)</f>
        <v>0</v>
      </c>
      <c r="X71" s="23">
        <f>IF(AZ71="No",0,IF(O71="NA",0,IF(O71=Data!$E$2,Data!$H$2,IF(O71=Data!$E$3,Data!$H$3,IF(O71=Data!$E$4,Data!$H$4,IF(O71=Data!$E$5,Data!$H$5,IF(O71=Data!$E$6,Data!$H$6,IF(O71=Data!$E$7,Data!$H$7,IF(O71=Data!$E$8,Data!$H$8,IF(O71=Data!$E$9,Data!$H$9,IF(O71=Data!$E$10,Data!$H$10,IF(O71=Data!$E$11,Data!$H$11,IF(O71=Data!$E$12,Data!$H$12,IF(O71=Data!$E$13,Data!$H$13,IF(O71=Data!$E$14,Data!$H$14,IF(O71=Data!$E$15,Data!$H$15,IF(O71=Data!$E$16,Data!$H$16,IF(O71=Data!$E$17,Data!$H$17,IF(O71=Data!$E$18,Data!H$18,0)))))))))))))))))))*K71*$AV$3</f>
        <v>0</v>
      </c>
      <c r="Y71" s="23">
        <f>IF(R71&lt;=1,0,IF(Q71=Data!$E$12,Data!$F$12,IF(Q71=Data!$E$13,Data!$F$13,IF(Q71=Data!$E$14,Data!$F$14,IF(Q71=Data!$E$15,Data!$F$15,IF(Q71=Data!$E$16,Data!$F$16,IF(Q71=Data!$E$17,Data!$F$17,IF(Q71=Data!$E$18,Data!$F$18,0))))))))*K71*IF(R71&lt;AV71,R71,$AV$3)</f>
        <v>0</v>
      </c>
      <c r="Z71" s="23">
        <f>IF(R71&lt;=1,0,IF(Q71=Data!$E$12,Data!$G$12,IF(Q71=Data!$E$13,Data!$G$13,IF(Q71=Data!$E$14,Data!$G$14,IF(Q71=Data!$E$15,Data!$G$15,IF(Q71=Data!$E$16,Data!$G$16,IF(Q71=Data!$E$17,Data!$G$17,IF(Q71=Data!$E$18,Data!$G$18,0))))))))*K71*IF(R71&lt;AV71,R71,$AV$3)</f>
        <v>0</v>
      </c>
      <c r="AA71" s="23">
        <f>IF(R71&lt;=1,0,IF(Q71=Data!$E$12,Data!$H$12,IF(Q71=Data!$E$13,Data!$H$13,IF(Q71=Data!$E$14,Data!$H$14,IF(Q71=Data!$E$15,Data!$H$15,IF(Q71=Data!$E$16,Data!$H$16,IF(Q71=Data!$E$17,Data!$H$17,IF(Q71=Data!$E$18,Data!$H$18,0))))))))*K71*IF(R71&lt;AV71,R71,$AV$3)</f>
        <v>0</v>
      </c>
      <c r="AB71" s="22">
        <f t="shared" si="22"/>
        <v>0</v>
      </c>
      <c r="AC71" s="50">
        <f t="shared" si="23"/>
        <v>0</v>
      </c>
      <c r="AD71" s="46"/>
      <c r="AE71" s="21">
        <f t="shared" si="24"/>
        <v>0</v>
      </c>
      <c r="AF71" s="22">
        <f t="shared" si="25"/>
        <v>0</v>
      </c>
      <c r="AG71" s="50">
        <f t="shared" si="26"/>
        <v>0</v>
      </c>
      <c r="AH71" s="46"/>
      <c r="AI71" s="21">
        <f>IF(AZ71="No",0,IF(O71="NA",0,IF(Q71=O71,0,IF(O71=Data!$E$2,Data!$J$2,IF(O71=Data!$E$3,Data!$J$3,IF(O71=Data!$E$4,Data!$J$4,IF(O71=Data!$E$5,Data!$J$5,IF(O71=Data!$E$6,Data!$J$6,IF(O71=Data!$E$7,Data!$J$7,IF(O71=Data!$E$8,Data!$J$8,IF(O71=Data!$E$9,Data!$J$9,IF(O71=Data!$E$10,Data!$I$10,IF(O71=Data!$E$11,Data!$J$11,IF(O71=Data!$E$12,Data!$J$12,IF(O71=Data!$E$13,Data!$J$13,IF(O71=Data!$E$14,Data!$J$14,IF(O71=Data!$E$15,Data!$J$15,IF(O71=Data!$E$16,Data!$J$16,IF(O71=Data!$E$17,Data!$J$17,IF(O71=Data!$E$18,Data!J$18,0))))))))))))))))))))*$AV$3</f>
        <v>0</v>
      </c>
      <c r="AJ71" s="23">
        <f>IF(AZ71="No",0,IF(O71="NA",0,IF(O71=Data!$E$2,Data!$K$2,IF(O71=Data!$E$3,Data!$K$3,IF(O71=Data!$E$4,Data!$K$4,IF(O71=Data!$E$5,Data!$K$5,IF(O71=Data!$E$6,Data!$K$6,IF(O71=Data!$E$7,Data!$K$7,IF(O71=Data!$E$8,Data!$K$8,IF(O71=Data!$E$9,Data!$K$9,IF(O71=Data!$E$10,Data!$K$10,IF(O71=Data!$E$11,Data!$K$11,IF(O71=Data!$E$12,Data!$K$12,IF(O71=Data!$E$13,Data!$K$13,IF(O71=Data!$E$14,Data!$K$14,IF(O71=Data!$E$15,Data!$K$15,IF(O71=Data!$E$16,Data!$K$16,IF(O71=Data!$E$17,Data!$K$17,IF(O71=Data!$E$18,Data!K$18,0)))))))))))))))))))*$AV$3</f>
        <v>0</v>
      </c>
      <c r="AK71" s="23">
        <f t="shared" si="27"/>
        <v>0</v>
      </c>
      <c r="AL71" s="22">
        <f t="shared" si="28"/>
        <v>0</v>
      </c>
      <c r="AM71" s="22">
        <f t="shared" si="29"/>
        <v>0</v>
      </c>
      <c r="AN71" s="23"/>
      <c r="AO71" s="120"/>
      <c r="AP71" s="25"/>
      <c r="AQ71" s="25"/>
      <c r="AR71" s="9"/>
      <c r="AS71" s="9"/>
      <c r="AT71" s="5"/>
      <c r="AX71" s="168"/>
      <c r="AY71" s="143" t="str">
        <f t="shared" si="30"/>
        <v>No</v>
      </c>
      <c r="AZ71" s="144" t="str">
        <f t="shared" si="31"/>
        <v>No</v>
      </c>
      <c r="BA71" s="150"/>
      <c r="BB71" s="146">
        <f>IF(Q71="NA",0,IF(N71="No",0,IF(O71=Data!$E$2,Data!$L$2,IF(O71=Data!$E$3,Data!$L$3,IF(O71=Data!$E$4,Data!$L$4,IF(O71=Data!$E$5,Data!$L$5,IF(O71=Data!$E$6,Data!$L$6,IF(O71=Data!$E$7,Data!$L$7,IF(O71=Data!$E$8,Data!$L$8,IF(O71=Data!$E$9,Data!$L$9,IF(O71=Data!$E$10,Data!$L$10,IF(O71=Data!$E$11,Data!$L$11,IF(O71=Data!$E$12,Data!$L$12,IF(O71=Data!$E$13,Data!$L$13,IF(O71=Data!$E$14,Data!$L$14,IF(O71=Data!$E$15,Data!$L$15,IF(O71=Data!$E$16,Data!$L$16,IF(O71=Data!$E$17,Data!$L$17,IF(O71=Data!$E$18,Data!L$18,0)))))))))))))))))))</f>
        <v>0</v>
      </c>
      <c r="BC71" s="147">
        <f>IF(Q71="NA",0,IF(AY71="No",0,IF(N71="Yes",0,IF(P71=Data!$E$2,Data!$L$2,IF(P71=Data!$E$3,Data!$L$3,IF(P71=Data!$E$4,Data!$L$4,IF(P71=Data!$E$5,Data!$L$5,IF(P71=Data!$E$6,Data!$L$6,IF(P71=Data!$E$7,Data!$L$7,IF(P71=Data!$E$8,Data!$L$8,IF(P71=Data!$E$9,Data!$L$9,IF(P71=Data!$E$10,Data!$L$10,IF(P71=Data!$E$11,Data!$L$11,IF(P71=Data!$E$12,Data!$L$12*(EXP(-29.6/R71)),IF(P71=Data!$E$13,Data!$L$13,IF(P71=Data!$E$14,Data!$L$14*(EXP(-29.6/R71)),IF(P71=Data!$E$15,Data!$L$15,IF(P71=Data!$E$16,Data!$L$16,IF(P71=Data!$E$17,Data!$L$17,IF(P71=Data!$E$18,Data!L$18,0))))))))))))))))))))</f>
        <v>0</v>
      </c>
      <c r="BD71" s="148"/>
      <c r="BE71" s="146"/>
      <c r="BF71" s="148">
        <f t="shared" si="19"/>
        <v>0</v>
      </c>
      <c r="BG71" s="148">
        <f t="shared" si="20"/>
        <v>1</v>
      </c>
      <c r="BH71" s="148">
        <f t="shared" si="21"/>
        <v>1</v>
      </c>
      <c r="BI71" s="148">
        <f>IF(S71=0,0,IF(AND(Q71=Data!$E$12,S71-$AV$3&gt;0),(((Data!$M$12*(EXP(-29.6/S71)))-(Data!$M$12*(EXP(-29.6/(S71-$AV$3)))))),IF(AND(Q71=Data!$E$12,S71-$AV$3&lt;0.5),(Data!$M$12*(EXP(-29.6/S71))),IF(AND(Q71=Data!$E$12,S71&lt;=1),((Data!$M$12*(EXP(-29.6/S71)))),IF(Q71=Data!$E$13,(Data!$M$13),IF(AND(Q71=Data!$E$14,S71-$AV$3&gt;0),(((Data!$M$14*(EXP(-29.6/S71)))-(Data!$M$14*(EXP(-29.6/(S71-$AV$3)))))),IF(AND(Q71=Data!$E$14,S71-$AV$3&lt;1),(Data!$M$14*(EXP(-29.6/S71))),IF(AND(Q71=Data!$E$14,S71&lt;=1),((Data!$M$14*(EXP(-29.6/S71)))),IF(Q71=Data!$E$15,Data!$M$15,IF(Q71=Data!$E$16,Data!$M$16,IF(Q71=Data!$E$17,Data!$M$17,IF(Q71=Data!$E$18,Data!$M$18,0))))))))))))</f>
        <v>0</v>
      </c>
      <c r="BJ71" s="148">
        <f>IF(Q71=Data!$E$12,BI71*0.32,IF(Q71=Data!$E$13,0,IF(Q71=Data!$E$14,BI71*0.32,IF(Q71=Data!$E$15,0,IF(Q71=Data!$E$16,0,IF(Q71=Data!$E$17,0,IF(Q71=Data!$E$18,0,0)))))))</f>
        <v>0</v>
      </c>
      <c r="BK71" s="148">
        <f>IF(Q71=Data!$E$12,Data!$P$12*$AV$3,IF(Q71=Data!$E$13,Data!$P$13*$AV$3,IF(Q71=Data!$E$14,Data!$P$14*$AV$3,IF(Q71=Data!$E$15,Data!$P$15*$AV$3,IF(Q71=Data!$E$16,Data!$P$16*$AV$3,IF(Q71=Data!$E$17,Data!$P$17*$AV$3,IF(Q71=Data!$E$18,Data!$P$18*$AV$3,0)))))))</f>
        <v>0</v>
      </c>
      <c r="BL71" s="147">
        <f>IF(O71=Data!$E$2,Data!$O$2,IF(O71=Data!$E$3,Data!$O$3,IF(O71=Data!$E$4,Data!$O$4,IF(O71=Data!$E$5,Data!$O$5,IF(O71=Data!$E$6,Data!$O$6,IF(O71=Data!$E$7,Data!$O$7,IF(O71=Data!$E$8,Data!$O$8,IF(O71=Data!$E$9,Data!$O$9,IF(O71=Data!$E$10,Data!$O$10,IF(O71=Data!$E$11,Data!$O$11,IF(O71=Data!$E$12,Data!$O$12,IF(O71=Data!$E$13,Data!$O$13,IF(O71=Data!$E$14,Data!$O$14,IF(O71=Data!$E$15,Data!$O$15,IF(O71=Data!$E$16,Data!$O$16,IF(O71=Data!$E$18,Data!$O$18,IF(O71=Data!$E$18,Data!$O$18,0)))))))))))))))))</f>
        <v>0</v>
      </c>
      <c r="BM71" s="169"/>
      <c r="BN71" s="169"/>
      <c r="BO71" s="169"/>
      <c r="BP71" s="169"/>
    </row>
    <row r="72" spans="10:68" x14ac:dyDescent="0.3">
      <c r="J72" s="36" t="s">
        <v>83</v>
      </c>
      <c r="K72" s="108"/>
      <c r="L72" s="108"/>
      <c r="M72" s="108" t="s">
        <v>3</v>
      </c>
      <c r="N72" s="108" t="s">
        <v>1</v>
      </c>
      <c r="O72" s="109" t="s">
        <v>124</v>
      </c>
      <c r="P72" s="109" t="s">
        <v>124</v>
      </c>
      <c r="Q72" s="110" t="s">
        <v>124</v>
      </c>
      <c r="R72" s="111"/>
      <c r="S72" s="111"/>
      <c r="T72" s="112"/>
      <c r="U72" s="20"/>
      <c r="V72" s="21">
        <f>IF(AZ72="No",0,IF(O72="NA",0,IF(O72=Data!$E$2,Data!$F$2,IF(O72=Data!$E$3,Data!$F$3,IF(O72=Data!$E$4,Data!$F$4,IF(O72=Data!$E$5,Data!$F$5,IF(O72=Data!$E$6,Data!$F$6,IF(O72=Data!$E$7,Data!$F$7,IF(O72=Data!$E$8,Data!$F$8,IF(O72=Data!$E$9,Data!$F$9,IF(O72=Data!$E$10,Data!$F$10,IF(O72=Data!$E$11,Data!$F$11,IF(O72=Data!E81,Data!$F$12,IF(O72=Data!E82,Data!$F$13,IF(O72=Data!E83,Data!$F$14,IF(O72=Data!E84,Data!$F$15,IF(O72=Data!E85,Data!$F$16,IF(O72=Data!E87,Data!F$18,0))))))))))))))))))*K72*$AV$3</f>
        <v>0</v>
      </c>
      <c r="W72" s="23">
        <f>IF(AZ72="No",0,IF(O72="NA",0,IF(O72=Data!$E$2,Data!$G$2,IF(O72=Data!$E$3,Data!$G$3,IF(O72=Data!$E$4,Data!$G$4,IF(O72=Data!$E$5,Data!$G$5,IF(O72=Data!$E$6,Data!$G$6,IF(O72=Data!$E$7,Data!$G$7,IF(O72=Data!$E$8,Data!$G$8,IF(O72=Data!$E$9,Data!$G$9,IF(O72=Data!$E$10,Data!$G$10,IF(O72=Data!$E$11,Data!$G$11,IF(O72=Data!$E$12,Data!$G$12,IF(O72=Data!$E$13,Data!$G$13,IF(O72=Data!$E$14,Data!$G$14,IF(O72=Data!$E$15,Data!$G$15,IF(O72=Data!$E$16,Data!$G$16,IF(O72=Data!$E$17,Data!$G$17,IF(O72=Data!$E$18,Data!G$18,0))))))))))))))))))*K72*$AV$3)</f>
        <v>0</v>
      </c>
      <c r="X72" s="23">
        <f>IF(AZ72="No",0,IF(O72="NA",0,IF(O72=Data!$E$2,Data!$H$2,IF(O72=Data!$E$3,Data!$H$3,IF(O72=Data!$E$4,Data!$H$4,IF(O72=Data!$E$5,Data!$H$5,IF(O72=Data!$E$6,Data!$H$6,IF(O72=Data!$E$7,Data!$H$7,IF(O72=Data!$E$8,Data!$H$8,IF(O72=Data!$E$9,Data!$H$9,IF(O72=Data!$E$10,Data!$H$10,IF(O72=Data!$E$11,Data!$H$11,IF(O72=Data!$E$12,Data!$H$12,IF(O72=Data!$E$13,Data!$H$13,IF(O72=Data!$E$14,Data!$H$14,IF(O72=Data!$E$15,Data!$H$15,IF(O72=Data!$E$16,Data!$H$16,IF(O72=Data!$E$17,Data!$H$17,IF(O72=Data!$E$18,Data!H$18,0)))))))))))))))))))*K72*$AV$3</f>
        <v>0</v>
      </c>
      <c r="Y72" s="23">
        <f>IF(R72&lt;=1,0,IF(Q72=Data!$E$12,Data!$F$12,IF(Q72=Data!$E$13,Data!$F$13,IF(Q72=Data!$E$14,Data!$F$14,IF(Q72=Data!$E$15,Data!$F$15,IF(Q72=Data!$E$16,Data!$F$16,IF(Q72=Data!$E$17,Data!$F$17,IF(Q72=Data!$E$18,Data!$F$18,0))))))))*K72*IF(R72&lt;AV72,R72,$AV$3)</f>
        <v>0</v>
      </c>
      <c r="Z72" s="23">
        <f>IF(R72&lt;=1,0,IF(Q72=Data!$E$12,Data!$G$12,IF(Q72=Data!$E$13,Data!$G$13,IF(Q72=Data!$E$14,Data!$G$14,IF(Q72=Data!$E$15,Data!$G$15,IF(Q72=Data!$E$16,Data!$G$16,IF(Q72=Data!$E$17,Data!$G$17,IF(Q72=Data!$E$18,Data!$G$18,0))))))))*K72*IF(R72&lt;AV72,R72,$AV$3)</f>
        <v>0</v>
      </c>
      <c r="AA72" s="23">
        <f>IF(R72&lt;=1,0,IF(Q72=Data!$E$12,Data!$H$12,IF(Q72=Data!$E$13,Data!$H$13,IF(Q72=Data!$E$14,Data!$H$14,IF(Q72=Data!$E$15,Data!$H$15,IF(Q72=Data!$E$16,Data!$H$16,IF(Q72=Data!$E$17,Data!$H$17,IF(Q72=Data!$E$18,Data!$H$18,0))))))))*K72*IF(R72&lt;AV72,R72,$AV$3)</f>
        <v>0</v>
      </c>
      <c r="AB72" s="22">
        <f t="shared" si="22"/>
        <v>0</v>
      </c>
      <c r="AC72" s="50">
        <f t="shared" si="23"/>
        <v>0</v>
      </c>
      <c r="AD72" s="46"/>
      <c r="AE72" s="21">
        <f t="shared" si="24"/>
        <v>0</v>
      </c>
      <c r="AF72" s="22">
        <f t="shared" si="25"/>
        <v>0</v>
      </c>
      <c r="AG72" s="50">
        <f t="shared" si="26"/>
        <v>0</v>
      </c>
      <c r="AH72" s="46"/>
      <c r="AI72" s="21">
        <f>IF(AZ72="No",0,IF(O72="NA",0,IF(Q72=O72,0,IF(O72=Data!$E$2,Data!$J$2,IF(O72=Data!$E$3,Data!$J$3,IF(O72=Data!$E$4,Data!$J$4,IF(O72=Data!$E$5,Data!$J$5,IF(O72=Data!$E$6,Data!$J$6,IF(O72=Data!$E$7,Data!$J$7,IF(O72=Data!$E$8,Data!$J$8,IF(O72=Data!$E$9,Data!$J$9,IF(O72=Data!$E$10,Data!$I$10,IF(O72=Data!$E$11,Data!$J$11,IF(O72=Data!$E$12,Data!$J$12,IF(O72=Data!$E$13,Data!$J$13,IF(O72=Data!$E$14,Data!$J$14,IF(O72=Data!$E$15,Data!$J$15,IF(O72=Data!$E$16,Data!$J$16,IF(O72=Data!$E$17,Data!$J$17,IF(O72=Data!$E$18,Data!J$18,0))))))))))))))))))))*$AV$3</f>
        <v>0</v>
      </c>
      <c r="AJ72" s="23">
        <f>IF(AZ72="No",0,IF(O72="NA",0,IF(O72=Data!$E$2,Data!$K$2,IF(O72=Data!$E$3,Data!$K$3,IF(O72=Data!$E$4,Data!$K$4,IF(O72=Data!$E$5,Data!$K$5,IF(O72=Data!$E$6,Data!$K$6,IF(O72=Data!$E$7,Data!$K$7,IF(O72=Data!$E$8,Data!$K$8,IF(O72=Data!$E$9,Data!$K$9,IF(O72=Data!$E$10,Data!$K$10,IF(O72=Data!$E$11,Data!$K$11,IF(O72=Data!$E$12,Data!$K$12,IF(O72=Data!$E$13,Data!$K$13,IF(O72=Data!$E$14,Data!$K$14,IF(O72=Data!$E$15,Data!$K$15,IF(O72=Data!$E$16,Data!$K$16,IF(O72=Data!$E$17,Data!$K$17,IF(O72=Data!$E$18,Data!K$18,0)))))))))))))))))))*$AV$3</f>
        <v>0</v>
      </c>
      <c r="AK72" s="23">
        <f t="shared" si="27"/>
        <v>0</v>
      </c>
      <c r="AL72" s="22">
        <f t="shared" si="28"/>
        <v>0</v>
      </c>
      <c r="AM72" s="22">
        <f t="shared" si="29"/>
        <v>0</v>
      </c>
      <c r="AN72" s="23"/>
      <c r="AO72" s="120"/>
      <c r="AP72" s="25"/>
      <c r="AQ72" s="25"/>
      <c r="AR72" s="9"/>
      <c r="AS72" s="9"/>
      <c r="AT72" s="5"/>
      <c r="AX72" s="168"/>
      <c r="AY72" s="143" t="str">
        <f t="shared" si="30"/>
        <v>No</v>
      </c>
      <c r="AZ72" s="144" t="str">
        <f t="shared" si="31"/>
        <v>No</v>
      </c>
      <c r="BA72" s="150"/>
      <c r="BB72" s="146">
        <f>IF(Q72="NA",0,IF(N72="No",0,IF(O72=Data!$E$2,Data!$L$2,IF(O72=Data!$E$3,Data!$L$3,IF(O72=Data!$E$4,Data!$L$4,IF(O72=Data!$E$5,Data!$L$5,IF(O72=Data!$E$6,Data!$L$6,IF(O72=Data!$E$7,Data!$L$7,IF(O72=Data!$E$8,Data!$L$8,IF(O72=Data!$E$9,Data!$L$9,IF(O72=Data!$E$10,Data!$L$10,IF(O72=Data!$E$11,Data!$L$11,IF(O72=Data!$E$12,Data!$L$12,IF(O72=Data!$E$13,Data!$L$13,IF(O72=Data!$E$14,Data!$L$14,IF(O72=Data!$E$15,Data!$L$15,IF(O72=Data!$E$16,Data!$L$16,IF(O72=Data!$E$17,Data!$L$17,IF(O72=Data!$E$18,Data!L$18,0)))))))))))))))))))</f>
        <v>0</v>
      </c>
      <c r="BC72" s="147">
        <f>IF(Q72="NA",0,IF(AY72="No",0,IF(N72="Yes",0,IF(P72=Data!$E$2,Data!$L$2,IF(P72=Data!$E$3,Data!$L$3,IF(P72=Data!$E$4,Data!$L$4,IF(P72=Data!$E$5,Data!$L$5,IF(P72=Data!$E$6,Data!$L$6,IF(P72=Data!$E$7,Data!$L$7,IF(P72=Data!$E$8,Data!$L$8,IF(P72=Data!$E$9,Data!$L$9,IF(P72=Data!$E$10,Data!$L$10,IF(P72=Data!$E$11,Data!$L$11,IF(P72=Data!$E$12,Data!$L$12*(EXP(-29.6/R72)),IF(P72=Data!$E$13,Data!$L$13,IF(P72=Data!$E$14,Data!$L$14*(EXP(-29.6/R72)),IF(P72=Data!$E$15,Data!$L$15,IF(P72=Data!$E$16,Data!$L$16,IF(P72=Data!$E$17,Data!$L$17,IF(P72=Data!$E$18,Data!L$18,0))))))))))))))))))))</f>
        <v>0</v>
      </c>
      <c r="BD72" s="148"/>
      <c r="BE72" s="146"/>
      <c r="BF72" s="148">
        <f t="shared" si="19"/>
        <v>0</v>
      </c>
      <c r="BG72" s="148">
        <f t="shared" si="20"/>
        <v>1</v>
      </c>
      <c r="BH72" s="148">
        <f t="shared" si="21"/>
        <v>1</v>
      </c>
      <c r="BI72" s="148">
        <f>IF(S72=0,0,IF(AND(Q72=Data!$E$12,S72-$AV$3&gt;0),(((Data!$M$12*(EXP(-29.6/S72)))-(Data!$M$12*(EXP(-29.6/(S72-$AV$3)))))),IF(AND(Q72=Data!$E$12,S72-$AV$3&lt;0.5),(Data!$M$12*(EXP(-29.6/S72))),IF(AND(Q72=Data!$E$12,S72&lt;=1),((Data!$M$12*(EXP(-29.6/S72)))),IF(Q72=Data!$E$13,(Data!$M$13),IF(AND(Q72=Data!$E$14,S72-$AV$3&gt;0),(((Data!$M$14*(EXP(-29.6/S72)))-(Data!$M$14*(EXP(-29.6/(S72-$AV$3)))))),IF(AND(Q72=Data!$E$14,S72-$AV$3&lt;1),(Data!$M$14*(EXP(-29.6/S72))),IF(AND(Q72=Data!$E$14,S72&lt;=1),((Data!$M$14*(EXP(-29.6/S72)))),IF(Q72=Data!$E$15,Data!$M$15,IF(Q72=Data!$E$16,Data!$M$16,IF(Q72=Data!$E$17,Data!$M$17,IF(Q72=Data!$E$18,Data!$M$18,0))))))))))))</f>
        <v>0</v>
      </c>
      <c r="BJ72" s="148">
        <f>IF(Q72=Data!$E$12,BI72*0.32,IF(Q72=Data!$E$13,0,IF(Q72=Data!$E$14,BI72*0.32,IF(Q72=Data!$E$15,0,IF(Q72=Data!$E$16,0,IF(Q72=Data!$E$17,0,IF(Q72=Data!$E$18,0,0)))))))</f>
        <v>0</v>
      </c>
      <c r="BK72" s="148">
        <f>IF(Q72=Data!$E$12,Data!$P$12*$AV$3,IF(Q72=Data!$E$13,Data!$P$13*$AV$3,IF(Q72=Data!$E$14,Data!$P$14*$AV$3,IF(Q72=Data!$E$15,Data!$P$15*$AV$3,IF(Q72=Data!$E$16,Data!$P$16*$AV$3,IF(Q72=Data!$E$17,Data!$P$17*$AV$3,IF(Q72=Data!$E$18,Data!$P$18*$AV$3,0)))))))</f>
        <v>0</v>
      </c>
      <c r="BL72" s="147">
        <f>IF(O72=Data!$E$2,Data!$O$2,IF(O72=Data!$E$3,Data!$O$3,IF(O72=Data!$E$4,Data!$O$4,IF(O72=Data!$E$5,Data!$O$5,IF(O72=Data!$E$6,Data!$O$6,IF(O72=Data!$E$7,Data!$O$7,IF(O72=Data!$E$8,Data!$O$8,IF(O72=Data!$E$9,Data!$O$9,IF(O72=Data!$E$10,Data!$O$10,IF(O72=Data!$E$11,Data!$O$11,IF(O72=Data!$E$12,Data!$O$12,IF(O72=Data!$E$13,Data!$O$13,IF(O72=Data!$E$14,Data!$O$14,IF(O72=Data!$E$15,Data!$O$15,IF(O72=Data!$E$16,Data!$O$16,IF(O72=Data!$E$18,Data!$O$18,IF(O72=Data!$E$18,Data!$O$18,0)))))))))))))))))</f>
        <v>0</v>
      </c>
      <c r="BM72" s="169"/>
      <c r="BN72" s="169"/>
      <c r="BO72" s="169"/>
      <c r="BP72" s="169"/>
    </row>
    <row r="73" spans="10:68" x14ac:dyDescent="0.3">
      <c r="J73" s="36" t="s">
        <v>84</v>
      </c>
      <c r="K73" s="108"/>
      <c r="L73" s="108"/>
      <c r="M73" s="108" t="s">
        <v>3</v>
      </c>
      <c r="N73" s="108" t="s">
        <v>1</v>
      </c>
      <c r="O73" s="109" t="s">
        <v>124</v>
      </c>
      <c r="P73" s="109" t="s">
        <v>124</v>
      </c>
      <c r="Q73" s="110" t="s">
        <v>124</v>
      </c>
      <c r="R73" s="111"/>
      <c r="S73" s="111"/>
      <c r="T73" s="112"/>
      <c r="U73" s="20"/>
      <c r="V73" s="21">
        <f>IF(AZ73="No",0,IF(O73="NA",0,IF(O73=Data!$E$2,Data!$F$2,IF(O73=Data!$E$3,Data!$F$3,IF(O73=Data!$E$4,Data!$F$4,IF(O73=Data!$E$5,Data!$F$5,IF(O73=Data!$E$6,Data!$F$6,IF(O73=Data!$E$7,Data!$F$7,IF(O73=Data!$E$8,Data!$F$8,IF(O73=Data!$E$9,Data!$F$9,IF(O73=Data!$E$10,Data!$F$10,IF(O73=Data!$E$11,Data!$F$11,IF(O73=Data!E82,Data!$F$12,IF(O73=Data!E83,Data!$F$13,IF(O73=Data!E84,Data!$F$14,IF(O73=Data!E85,Data!$F$15,IF(O73=Data!E86,Data!$F$16,IF(O73=Data!E88,Data!F$18,0))))))))))))))))))*K73*$AV$3</f>
        <v>0</v>
      </c>
      <c r="W73" s="23">
        <f>IF(AZ73="No",0,IF(O73="NA",0,IF(O73=Data!$E$2,Data!$G$2,IF(O73=Data!$E$3,Data!$G$3,IF(O73=Data!$E$4,Data!$G$4,IF(O73=Data!$E$5,Data!$G$5,IF(O73=Data!$E$6,Data!$G$6,IF(O73=Data!$E$7,Data!$G$7,IF(O73=Data!$E$8,Data!$G$8,IF(O73=Data!$E$9,Data!$G$9,IF(O73=Data!$E$10,Data!$G$10,IF(O73=Data!$E$11,Data!$G$11,IF(O73=Data!$E$12,Data!$G$12,IF(O73=Data!$E$13,Data!$G$13,IF(O73=Data!$E$14,Data!$G$14,IF(O73=Data!$E$15,Data!$G$15,IF(O73=Data!$E$16,Data!$G$16,IF(O73=Data!$E$17,Data!$G$17,IF(O73=Data!$E$18,Data!G$18,0))))))))))))))))))*K73*$AV$3)</f>
        <v>0</v>
      </c>
      <c r="X73" s="23">
        <f>IF(AZ73="No",0,IF(O73="NA",0,IF(O73=Data!$E$2,Data!$H$2,IF(O73=Data!$E$3,Data!$H$3,IF(O73=Data!$E$4,Data!$H$4,IF(O73=Data!$E$5,Data!$H$5,IF(O73=Data!$E$6,Data!$H$6,IF(O73=Data!$E$7,Data!$H$7,IF(O73=Data!$E$8,Data!$H$8,IF(O73=Data!$E$9,Data!$H$9,IF(O73=Data!$E$10,Data!$H$10,IF(O73=Data!$E$11,Data!$H$11,IF(O73=Data!$E$12,Data!$H$12,IF(O73=Data!$E$13,Data!$H$13,IF(O73=Data!$E$14,Data!$H$14,IF(O73=Data!$E$15,Data!$H$15,IF(O73=Data!$E$16,Data!$H$16,IF(O73=Data!$E$17,Data!$H$17,IF(O73=Data!$E$18,Data!H$18,0)))))))))))))))))))*K73*$AV$3</f>
        <v>0</v>
      </c>
      <c r="Y73" s="23">
        <f>IF(R73&lt;=1,0,IF(Q73=Data!$E$12,Data!$F$12,IF(Q73=Data!$E$13,Data!$F$13,IF(Q73=Data!$E$14,Data!$F$14,IF(Q73=Data!$E$15,Data!$F$15,IF(Q73=Data!$E$16,Data!$F$16,IF(Q73=Data!$E$17,Data!$F$17,IF(Q73=Data!$E$18,Data!$F$18,0))))))))*K73*IF(R73&lt;AV73,R73,$AV$3)</f>
        <v>0</v>
      </c>
      <c r="Z73" s="23">
        <f>IF(R73&lt;=1,0,IF(Q73=Data!$E$12,Data!$G$12,IF(Q73=Data!$E$13,Data!$G$13,IF(Q73=Data!$E$14,Data!$G$14,IF(Q73=Data!$E$15,Data!$G$15,IF(Q73=Data!$E$16,Data!$G$16,IF(Q73=Data!$E$17,Data!$G$17,IF(Q73=Data!$E$18,Data!$G$18,0))))))))*K73*IF(R73&lt;AV73,R73,$AV$3)</f>
        <v>0</v>
      </c>
      <c r="AA73" s="23">
        <f>IF(R73&lt;=1,0,IF(Q73=Data!$E$12,Data!$H$12,IF(Q73=Data!$E$13,Data!$H$13,IF(Q73=Data!$E$14,Data!$H$14,IF(Q73=Data!$E$15,Data!$H$15,IF(Q73=Data!$E$16,Data!$H$16,IF(Q73=Data!$E$17,Data!$H$17,IF(Q73=Data!$E$18,Data!$H$18,0))))))))*K73*IF(R73&lt;AV73,R73,$AV$3)</f>
        <v>0</v>
      </c>
      <c r="AB73" s="22">
        <f t="shared" si="22"/>
        <v>0</v>
      </c>
      <c r="AC73" s="50">
        <f t="shared" si="23"/>
        <v>0</v>
      </c>
      <c r="AD73" s="46"/>
      <c r="AE73" s="21">
        <f t="shared" si="24"/>
        <v>0</v>
      </c>
      <c r="AF73" s="22">
        <f t="shared" si="25"/>
        <v>0</v>
      </c>
      <c r="AG73" s="50">
        <f t="shared" si="26"/>
        <v>0</v>
      </c>
      <c r="AH73" s="46"/>
      <c r="AI73" s="21">
        <f>IF(AZ73="No",0,IF(O73="NA",0,IF(Q73=O73,0,IF(O73=Data!$E$2,Data!$J$2,IF(O73=Data!$E$3,Data!$J$3,IF(O73=Data!$E$4,Data!$J$4,IF(O73=Data!$E$5,Data!$J$5,IF(O73=Data!$E$6,Data!$J$6,IF(O73=Data!$E$7,Data!$J$7,IF(O73=Data!$E$8,Data!$J$8,IF(O73=Data!$E$9,Data!$J$9,IF(O73=Data!$E$10,Data!$I$10,IF(O73=Data!$E$11,Data!$J$11,IF(O73=Data!$E$12,Data!$J$12,IF(O73=Data!$E$13,Data!$J$13,IF(O73=Data!$E$14,Data!$J$14,IF(O73=Data!$E$15,Data!$J$15,IF(O73=Data!$E$16,Data!$J$16,IF(O73=Data!$E$17,Data!$J$17,IF(O73=Data!$E$18,Data!J$18,0))))))))))))))))))))*$AV$3</f>
        <v>0</v>
      </c>
      <c r="AJ73" s="23">
        <f>IF(AZ73="No",0,IF(O73="NA",0,IF(O73=Data!$E$2,Data!$K$2,IF(O73=Data!$E$3,Data!$K$3,IF(O73=Data!$E$4,Data!$K$4,IF(O73=Data!$E$5,Data!$K$5,IF(O73=Data!$E$6,Data!$K$6,IF(O73=Data!$E$7,Data!$K$7,IF(O73=Data!$E$8,Data!$K$8,IF(O73=Data!$E$9,Data!$K$9,IF(O73=Data!$E$10,Data!$K$10,IF(O73=Data!$E$11,Data!$K$11,IF(O73=Data!$E$12,Data!$K$12,IF(O73=Data!$E$13,Data!$K$13,IF(O73=Data!$E$14,Data!$K$14,IF(O73=Data!$E$15,Data!$K$15,IF(O73=Data!$E$16,Data!$K$16,IF(O73=Data!$E$17,Data!$K$17,IF(O73=Data!$E$18,Data!K$18,0)))))))))))))))))))*$AV$3</f>
        <v>0</v>
      </c>
      <c r="AK73" s="23">
        <f t="shared" si="27"/>
        <v>0</v>
      </c>
      <c r="AL73" s="22">
        <f t="shared" si="28"/>
        <v>0</v>
      </c>
      <c r="AM73" s="22">
        <f t="shared" si="29"/>
        <v>0</v>
      </c>
      <c r="AN73" s="23"/>
      <c r="AO73" s="120"/>
      <c r="AP73" s="25"/>
      <c r="AQ73" s="25"/>
      <c r="AR73" s="9"/>
      <c r="AS73" s="9"/>
      <c r="AT73" s="5"/>
      <c r="AX73" s="168"/>
      <c r="AY73" s="143" t="str">
        <f t="shared" si="30"/>
        <v>No</v>
      </c>
      <c r="AZ73" s="144" t="str">
        <f t="shared" si="31"/>
        <v>No</v>
      </c>
      <c r="BA73" s="150"/>
      <c r="BB73" s="146">
        <f>IF(Q73="NA",0,IF(N73="No",0,IF(O73=Data!$E$2,Data!$L$2,IF(O73=Data!$E$3,Data!$L$3,IF(O73=Data!$E$4,Data!$L$4,IF(O73=Data!$E$5,Data!$L$5,IF(O73=Data!$E$6,Data!$L$6,IF(O73=Data!$E$7,Data!$L$7,IF(O73=Data!$E$8,Data!$L$8,IF(O73=Data!$E$9,Data!$L$9,IF(O73=Data!$E$10,Data!$L$10,IF(O73=Data!$E$11,Data!$L$11,IF(O73=Data!$E$12,Data!$L$12,IF(O73=Data!$E$13,Data!$L$13,IF(O73=Data!$E$14,Data!$L$14,IF(O73=Data!$E$15,Data!$L$15,IF(O73=Data!$E$16,Data!$L$16,IF(O73=Data!$E$17,Data!$L$17,IF(O73=Data!$E$18,Data!L$18,0)))))))))))))))))))</f>
        <v>0</v>
      </c>
      <c r="BC73" s="147">
        <f>IF(Q73="NA",0,IF(AY73="No",0,IF(N73="Yes",0,IF(P73=Data!$E$2,Data!$L$2,IF(P73=Data!$E$3,Data!$L$3,IF(P73=Data!$E$4,Data!$L$4,IF(P73=Data!$E$5,Data!$L$5,IF(P73=Data!$E$6,Data!$L$6,IF(P73=Data!$E$7,Data!$L$7,IF(P73=Data!$E$8,Data!$L$8,IF(P73=Data!$E$9,Data!$L$9,IF(P73=Data!$E$10,Data!$L$10,IF(P73=Data!$E$11,Data!$L$11,IF(P73=Data!$E$12,Data!$L$12*(EXP(-29.6/R73)),IF(P73=Data!$E$13,Data!$L$13,IF(P73=Data!$E$14,Data!$L$14*(EXP(-29.6/R73)),IF(P73=Data!$E$15,Data!$L$15,IF(P73=Data!$E$16,Data!$L$16,IF(P73=Data!$E$17,Data!$L$17,IF(P73=Data!$E$18,Data!L$18,0))))))))))))))))))))</f>
        <v>0</v>
      </c>
      <c r="BD73" s="148"/>
      <c r="BE73" s="146"/>
      <c r="BF73" s="148">
        <f t="shared" si="19"/>
        <v>0</v>
      </c>
      <c r="BG73" s="148">
        <f t="shared" si="20"/>
        <v>1</v>
      </c>
      <c r="BH73" s="148">
        <f t="shared" si="21"/>
        <v>1</v>
      </c>
      <c r="BI73" s="148">
        <f>IF(S73=0,0,IF(AND(Q73=Data!$E$12,S73-$AV$3&gt;0),(((Data!$M$12*(EXP(-29.6/S73)))-(Data!$M$12*(EXP(-29.6/(S73-$AV$3)))))),IF(AND(Q73=Data!$E$12,S73-$AV$3&lt;0.5),(Data!$M$12*(EXP(-29.6/S73))),IF(AND(Q73=Data!$E$12,S73&lt;=1),((Data!$M$12*(EXP(-29.6/S73)))),IF(Q73=Data!$E$13,(Data!$M$13),IF(AND(Q73=Data!$E$14,S73-$AV$3&gt;0),(((Data!$M$14*(EXP(-29.6/S73)))-(Data!$M$14*(EXP(-29.6/(S73-$AV$3)))))),IF(AND(Q73=Data!$E$14,S73-$AV$3&lt;1),(Data!$M$14*(EXP(-29.6/S73))),IF(AND(Q73=Data!$E$14,S73&lt;=1),((Data!$M$14*(EXP(-29.6/S73)))),IF(Q73=Data!$E$15,Data!$M$15,IF(Q73=Data!$E$16,Data!$M$16,IF(Q73=Data!$E$17,Data!$M$17,IF(Q73=Data!$E$18,Data!$M$18,0))))))))))))</f>
        <v>0</v>
      </c>
      <c r="BJ73" s="148">
        <f>IF(Q73=Data!$E$12,BI73*0.32,IF(Q73=Data!$E$13,0,IF(Q73=Data!$E$14,BI73*0.32,IF(Q73=Data!$E$15,0,IF(Q73=Data!$E$16,0,IF(Q73=Data!$E$17,0,IF(Q73=Data!$E$18,0,0)))))))</f>
        <v>0</v>
      </c>
      <c r="BK73" s="148">
        <f>IF(Q73=Data!$E$12,Data!$P$12*$AV$3,IF(Q73=Data!$E$13,Data!$P$13*$AV$3,IF(Q73=Data!$E$14,Data!$P$14*$AV$3,IF(Q73=Data!$E$15,Data!$P$15*$AV$3,IF(Q73=Data!$E$16,Data!$P$16*$AV$3,IF(Q73=Data!$E$17,Data!$P$17*$AV$3,IF(Q73=Data!$E$18,Data!$P$18*$AV$3,0)))))))</f>
        <v>0</v>
      </c>
      <c r="BL73" s="147">
        <f>IF(O73=Data!$E$2,Data!$O$2,IF(O73=Data!$E$3,Data!$O$3,IF(O73=Data!$E$4,Data!$O$4,IF(O73=Data!$E$5,Data!$O$5,IF(O73=Data!$E$6,Data!$O$6,IF(O73=Data!$E$7,Data!$O$7,IF(O73=Data!$E$8,Data!$O$8,IF(O73=Data!$E$9,Data!$O$9,IF(O73=Data!$E$10,Data!$O$10,IF(O73=Data!$E$11,Data!$O$11,IF(O73=Data!$E$12,Data!$O$12,IF(O73=Data!$E$13,Data!$O$13,IF(O73=Data!$E$14,Data!$O$14,IF(O73=Data!$E$15,Data!$O$15,IF(O73=Data!$E$16,Data!$O$16,IF(O73=Data!$E$18,Data!$O$18,IF(O73=Data!$E$18,Data!$O$18,0)))))))))))))))))</f>
        <v>0</v>
      </c>
      <c r="BM73" s="169"/>
      <c r="BN73" s="169"/>
      <c r="BO73" s="169"/>
      <c r="BP73" s="169"/>
    </row>
    <row r="74" spans="10:68" x14ac:dyDescent="0.3">
      <c r="J74" s="36" t="s">
        <v>85</v>
      </c>
      <c r="K74" s="108"/>
      <c r="L74" s="108"/>
      <c r="M74" s="108" t="s">
        <v>3</v>
      </c>
      <c r="N74" s="108" t="s">
        <v>1</v>
      </c>
      <c r="O74" s="109" t="s">
        <v>124</v>
      </c>
      <c r="P74" s="109" t="s">
        <v>124</v>
      </c>
      <c r="Q74" s="110" t="s">
        <v>124</v>
      </c>
      <c r="R74" s="111"/>
      <c r="S74" s="111"/>
      <c r="T74" s="112"/>
      <c r="U74" s="20"/>
      <c r="V74" s="21">
        <f>IF(AZ74="No",0,IF(O74="NA",0,IF(O74=Data!$E$2,Data!$F$2,IF(O74=Data!$E$3,Data!$F$3,IF(O74=Data!$E$4,Data!$F$4,IF(O74=Data!$E$5,Data!$F$5,IF(O74=Data!$E$6,Data!$F$6,IF(O74=Data!$E$7,Data!$F$7,IF(O74=Data!$E$8,Data!$F$8,IF(O74=Data!$E$9,Data!$F$9,IF(O74=Data!$E$10,Data!$F$10,IF(O74=Data!$E$11,Data!$F$11,IF(O74=Data!E83,Data!$F$12,IF(O74=Data!E84,Data!$F$13,IF(O74=Data!E85,Data!$F$14,IF(O74=Data!E86,Data!$F$15,IF(O74=Data!E87,Data!$F$16,IF(O74=Data!E89,Data!F$18,0))))))))))))))))))*K74*$AV$3</f>
        <v>0</v>
      </c>
      <c r="W74" s="23">
        <f>IF(AZ74="No",0,IF(O74="NA",0,IF(O74=Data!$E$2,Data!$G$2,IF(O74=Data!$E$3,Data!$G$3,IF(O74=Data!$E$4,Data!$G$4,IF(O74=Data!$E$5,Data!$G$5,IF(O74=Data!$E$6,Data!$G$6,IF(O74=Data!$E$7,Data!$G$7,IF(O74=Data!$E$8,Data!$G$8,IF(O74=Data!$E$9,Data!$G$9,IF(O74=Data!$E$10,Data!$G$10,IF(O74=Data!$E$11,Data!$G$11,IF(O74=Data!$E$12,Data!$G$12,IF(O74=Data!$E$13,Data!$G$13,IF(O74=Data!$E$14,Data!$G$14,IF(O74=Data!$E$15,Data!$G$15,IF(O74=Data!$E$16,Data!$G$16,IF(O74=Data!$E$17,Data!$G$17,IF(O74=Data!$E$18,Data!G$18,0))))))))))))))))))*K74*$AV$3)</f>
        <v>0</v>
      </c>
      <c r="X74" s="23">
        <f>IF(AZ74="No",0,IF(O74="NA",0,IF(O74=Data!$E$2,Data!$H$2,IF(O74=Data!$E$3,Data!$H$3,IF(O74=Data!$E$4,Data!$H$4,IF(O74=Data!$E$5,Data!$H$5,IF(O74=Data!$E$6,Data!$H$6,IF(O74=Data!$E$7,Data!$H$7,IF(O74=Data!$E$8,Data!$H$8,IF(O74=Data!$E$9,Data!$H$9,IF(O74=Data!$E$10,Data!$H$10,IF(O74=Data!$E$11,Data!$H$11,IF(O74=Data!$E$12,Data!$H$12,IF(O74=Data!$E$13,Data!$H$13,IF(O74=Data!$E$14,Data!$H$14,IF(O74=Data!$E$15,Data!$H$15,IF(O74=Data!$E$16,Data!$H$16,IF(O74=Data!$E$17,Data!$H$17,IF(O74=Data!$E$18,Data!H$18,0)))))))))))))))))))*K74*$AV$3</f>
        <v>0</v>
      </c>
      <c r="Y74" s="23">
        <f>IF(R74&lt;=1,0,IF(Q74=Data!$E$12,Data!$F$12,IF(Q74=Data!$E$13,Data!$F$13,IF(Q74=Data!$E$14,Data!$F$14,IF(Q74=Data!$E$15,Data!$F$15,IF(Q74=Data!$E$16,Data!$F$16,IF(Q74=Data!$E$17,Data!$F$17,IF(Q74=Data!$E$18,Data!$F$18,0))))))))*K74*IF(R74&lt;AV74,R74,$AV$3)</f>
        <v>0</v>
      </c>
      <c r="Z74" s="23">
        <f>IF(R74&lt;=1,0,IF(Q74=Data!$E$12,Data!$G$12,IF(Q74=Data!$E$13,Data!$G$13,IF(Q74=Data!$E$14,Data!$G$14,IF(Q74=Data!$E$15,Data!$G$15,IF(Q74=Data!$E$16,Data!$G$16,IF(Q74=Data!$E$17,Data!$G$17,IF(Q74=Data!$E$18,Data!$G$18,0))))))))*K74*IF(R74&lt;AV74,R74,$AV$3)</f>
        <v>0</v>
      </c>
      <c r="AA74" s="23">
        <f>IF(R74&lt;=1,0,IF(Q74=Data!$E$12,Data!$H$12,IF(Q74=Data!$E$13,Data!$H$13,IF(Q74=Data!$E$14,Data!$H$14,IF(Q74=Data!$E$15,Data!$H$15,IF(Q74=Data!$E$16,Data!$H$16,IF(Q74=Data!$E$17,Data!$H$17,IF(Q74=Data!$E$18,Data!$H$18,0))))))))*K74*IF(R74&lt;AV74,R74,$AV$3)</f>
        <v>0</v>
      </c>
      <c r="AB74" s="22">
        <f t="shared" si="22"/>
        <v>0</v>
      </c>
      <c r="AC74" s="50">
        <f t="shared" si="23"/>
        <v>0</v>
      </c>
      <c r="AD74" s="46"/>
      <c r="AE74" s="21">
        <f t="shared" si="24"/>
        <v>0</v>
      </c>
      <c r="AF74" s="22">
        <f t="shared" si="25"/>
        <v>0</v>
      </c>
      <c r="AG74" s="50">
        <f t="shared" si="26"/>
        <v>0</v>
      </c>
      <c r="AH74" s="46"/>
      <c r="AI74" s="21">
        <f>IF(AZ74="No",0,IF(O74="NA",0,IF(Q74=O74,0,IF(O74=Data!$E$2,Data!$J$2,IF(O74=Data!$E$3,Data!$J$3,IF(O74=Data!$E$4,Data!$J$4,IF(O74=Data!$E$5,Data!$J$5,IF(O74=Data!$E$6,Data!$J$6,IF(O74=Data!$E$7,Data!$J$7,IF(O74=Data!$E$8,Data!$J$8,IF(O74=Data!$E$9,Data!$J$9,IF(O74=Data!$E$10,Data!$I$10,IF(O74=Data!$E$11,Data!$J$11,IF(O74=Data!$E$12,Data!$J$12,IF(O74=Data!$E$13,Data!$J$13,IF(O74=Data!$E$14,Data!$J$14,IF(O74=Data!$E$15,Data!$J$15,IF(O74=Data!$E$16,Data!$J$16,IF(O74=Data!$E$17,Data!$J$17,IF(O74=Data!$E$18,Data!J$18,0))))))))))))))))))))*$AV$3</f>
        <v>0</v>
      </c>
      <c r="AJ74" s="23">
        <f>IF(AZ74="No",0,IF(O74="NA",0,IF(O74=Data!$E$2,Data!$K$2,IF(O74=Data!$E$3,Data!$K$3,IF(O74=Data!$E$4,Data!$K$4,IF(O74=Data!$E$5,Data!$K$5,IF(O74=Data!$E$6,Data!$K$6,IF(O74=Data!$E$7,Data!$K$7,IF(O74=Data!$E$8,Data!$K$8,IF(O74=Data!$E$9,Data!$K$9,IF(O74=Data!$E$10,Data!$K$10,IF(O74=Data!$E$11,Data!$K$11,IF(O74=Data!$E$12,Data!$K$12,IF(O74=Data!$E$13,Data!$K$13,IF(O74=Data!$E$14,Data!$K$14,IF(O74=Data!$E$15,Data!$K$15,IF(O74=Data!$E$16,Data!$K$16,IF(O74=Data!$E$17,Data!$K$17,IF(O74=Data!$E$18,Data!K$18,0)))))))))))))))))))*$AV$3</f>
        <v>0</v>
      </c>
      <c r="AK74" s="23">
        <f t="shared" si="27"/>
        <v>0</v>
      </c>
      <c r="AL74" s="22">
        <f t="shared" si="28"/>
        <v>0</v>
      </c>
      <c r="AM74" s="22">
        <f t="shared" si="29"/>
        <v>0</v>
      </c>
      <c r="AN74" s="23"/>
      <c r="AO74" s="120"/>
      <c r="AP74" s="25"/>
      <c r="AQ74" s="25"/>
      <c r="AR74" s="9"/>
      <c r="AS74" s="9"/>
      <c r="AT74" s="5"/>
      <c r="AX74" s="168"/>
      <c r="AY74" s="143" t="str">
        <f t="shared" si="30"/>
        <v>No</v>
      </c>
      <c r="AZ74" s="144" t="str">
        <f t="shared" si="31"/>
        <v>No</v>
      </c>
      <c r="BA74" s="150"/>
      <c r="BB74" s="146">
        <f>IF(Q74="NA",0,IF(N74="No",0,IF(O74=Data!$E$2,Data!$L$2,IF(O74=Data!$E$3,Data!$L$3,IF(O74=Data!$E$4,Data!$L$4,IF(O74=Data!$E$5,Data!$L$5,IF(O74=Data!$E$6,Data!$L$6,IF(O74=Data!$E$7,Data!$L$7,IF(O74=Data!$E$8,Data!$L$8,IF(O74=Data!$E$9,Data!$L$9,IF(O74=Data!$E$10,Data!$L$10,IF(O74=Data!$E$11,Data!$L$11,IF(O74=Data!$E$12,Data!$L$12,IF(O74=Data!$E$13,Data!$L$13,IF(O74=Data!$E$14,Data!$L$14,IF(O74=Data!$E$15,Data!$L$15,IF(O74=Data!$E$16,Data!$L$16,IF(O74=Data!$E$17,Data!$L$17,IF(O74=Data!$E$18,Data!L$18,0)))))))))))))))))))</f>
        <v>0</v>
      </c>
      <c r="BC74" s="147">
        <f>IF(Q74="NA",0,IF(AY74="No",0,IF(N74="Yes",0,IF(P74=Data!$E$2,Data!$L$2,IF(P74=Data!$E$3,Data!$L$3,IF(P74=Data!$E$4,Data!$L$4,IF(P74=Data!$E$5,Data!$L$5,IF(P74=Data!$E$6,Data!$L$6,IF(P74=Data!$E$7,Data!$L$7,IF(P74=Data!$E$8,Data!$L$8,IF(P74=Data!$E$9,Data!$L$9,IF(P74=Data!$E$10,Data!$L$10,IF(P74=Data!$E$11,Data!$L$11,IF(P74=Data!$E$12,Data!$L$12*(EXP(-29.6/R74)),IF(P74=Data!$E$13,Data!$L$13,IF(P74=Data!$E$14,Data!$L$14*(EXP(-29.6/R74)),IF(P74=Data!$E$15,Data!$L$15,IF(P74=Data!$E$16,Data!$L$16,IF(P74=Data!$E$17,Data!$L$17,IF(P74=Data!$E$18,Data!L$18,0))))))))))))))))))))</f>
        <v>0</v>
      </c>
      <c r="BD74" s="148"/>
      <c r="BE74" s="146"/>
      <c r="BF74" s="148">
        <f t="shared" si="19"/>
        <v>0</v>
      </c>
      <c r="BG74" s="148">
        <f t="shared" si="20"/>
        <v>1</v>
      </c>
      <c r="BH74" s="148">
        <f t="shared" si="21"/>
        <v>1</v>
      </c>
      <c r="BI74" s="148">
        <f>IF(S74=0,0,IF(AND(Q74=Data!$E$12,S74-$AV$3&gt;0),(((Data!$M$12*(EXP(-29.6/S74)))-(Data!$M$12*(EXP(-29.6/(S74-$AV$3)))))),IF(AND(Q74=Data!$E$12,S74-$AV$3&lt;0.5),(Data!$M$12*(EXP(-29.6/S74))),IF(AND(Q74=Data!$E$12,S74&lt;=1),((Data!$M$12*(EXP(-29.6/S74)))),IF(Q74=Data!$E$13,(Data!$M$13),IF(AND(Q74=Data!$E$14,S74-$AV$3&gt;0),(((Data!$M$14*(EXP(-29.6/S74)))-(Data!$M$14*(EXP(-29.6/(S74-$AV$3)))))),IF(AND(Q74=Data!$E$14,S74-$AV$3&lt;1),(Data!$M$14*(EXP(-29.6/S74))),IF(AND(Q74=Data!$E$14,S74&lt;=1),((Data!$M$14*(EXP(-29.6/S74)))),IF(Q74=Data!$E$15,Data!$M$15,IF(Q74=Data!$E$16,Data!$M$16,IF(Q74=Data!$E$17,Data!$M$17,IF(Q74=Data!$E$18,Data!$M$18,0))))))))))))</f>
        <v>0</v>
      </c>
      <c r="BJ74" s="148">
        <f>IF(Q74=Data!$E$12,BI74*0.32,IF(Q74=Data!$E$13,0,IF(Q74=Data!$E$14,BI74*0.32,IF(Q74=Data!$E$15,0,IF(Q74=Data!$E$16,0,IF(Q74=Data!$E$17,0,IF(Q74=Data!$E$18,0,0)))))))</f>
        <v>0</v>
      </c>
      <c r="BK74" s="148">
        <f>IF(Q74=Data!$E$12,Data!$P$12*$AV$3,IF(Q74=Data!$E$13,Data!$P$13*$AV$3,IF(Q74=Data!$E$14,Data!$P$14*$AV$3,IF(Q74=Data!$E$15,Data!$P$15*$AV$3,IF(Q74=Data!$E$16,Data!$P$16*$AV$3,IF(Q74=Data!$E$17,Data!$P$17*$AV$3,IF(Q74=Data!$E$18,Data!$P$18*$AV$3,0)))))))</f>
        <v>0</v>
      </c>
      <c r="BL74" s="147">
        <f>IF(O74=Data!$E$2,Data!$O$2,IF(O74=Data!$E$3,Data!$O$3,IF(O74=Data!$E$4,Data!$O$4,IF(O74=Data!$E$5,Data!$O$5,IF(O74=Data!$E$6,Data!$O$6,IF(O74=Data!$E$7,Data!$O$7,IF(O74=Data!$E$8,Data!$O$8,IF(O74=Data!$E$9,Data!$O$9,IF(O74=Data!$E$10,Data!$O$10,IF(O74=Data!$E$11,Data!$O$11,IF(O74=Data!$E$12,Data!$O$12,IF(O74=Data!$E$13,Data!$O$13,IF(O74=Data!$E$14,Data!$O$14,IF(O74=Data!$E$15,Data!$O$15,IF(O74=Data!$E$16,Data!$O$16,IF(O74=Data!$E$18,Data!$O$18,IF(O74=Data!$E$18,Data!$O$18,0)))))))))))))))))</f>
        <v>0</v>
      </c>
      <c r="BM74" s="169"/>
      <c r="BN74" s="169"/>
      <c r="BO74" s="169"/>
      <c r="BP74" s="169"/>
    </row>
    <row r="75" spans="10:68" x14ac:dyDescent="0.3">
      <c r="J75" s="36" t="s">
        <v>86</v>
      </c>
      <c r="K75" s="108"/>
      <c r="L75" s="108"/>
      <c r="M75" s="108" t="s">
        <v>3</v>
      </c>
      <c r="N75" s="108" t="s">
        <v>1</v>
      </c>
      <c r="O75" s="109" t="s">
        <v>124</v>
      </c>
      <c r="P75" s="109" t="s">
        <v>124</v>
      </c>
      <c r="Q75" s="110" t="s">
        <v>124</v>
      </c>
      <c r="R75" s="111"/>
      <c r="S75" s="111"/>
      <c r="T75" s="112"/>
      <c r="U75" s="20"/>
      <c r="V75" s="21">
        <f>IF(AZ75="No",0,IF(O75="NA",0,IF(O75=Data!$E$2,Data!$F$2,IF(O75=Data!$E$3,Data!$F$3,IF(O75=Data!$E$4,Data!$F$4,IF(O75=Data!$E$5,Data!$F$5,IF(O75=Data!$E$6,Data!$F$6,IF(O75=Data!$E$7,Data!$F$7,IF(O75=Data!$E$8,Data!$F$8,IF(O75=Data!$E$9,Data!$F$9,IF(O75=Data!$E$10,Data!$F$10,IF(O75=Data!$E$11,Data!$F$11,IF(O75=Data!E84,Data!$F$12,IF(O75=Data!E85,Data!$F$13,IF(O75=Data!E86,Data!$F$14,IF(O75=Data!E87,Data!$F$15,IF(O75=Data!E88,Data!$F$16,IF(O75=Data!E90,Data!F$18,0))))))))))))))))))*K75*$AV$3</f>
        <v>0</v>
      </c>
      <c r="W75" s="23">
        <f>IF(AZ75="No",0,IF(O75="NA",0,IF(O75=Data!$E$2,Data!$G$2,IF(O75=Data!$E$3,Data!$G$3,IF(O75=Data!$E$4,Data!$G$4,IF(O75=Data!$E$5,Data!$G$5,IF(O75=Data!$E$6,Data!$G$6,IF(O75=Data!$E$7,Data!$G$7,IF(O75=Data!$E$8,Data!$G$8,IF(O75=Data!$E$9,Data!$G$9,IF(O75=Data!$E$10,Data!$G$10,IF(O75=Data!$E$11,Data!$G$11,IF(O75=Data!$E$12,Data!$G$12,IF(O75=Data!$E$13,Data!$G$13,IF(O75=Data!$E$14,Data!$G$14,IF(O75=Data!$E$15,Data!$G$15,IF(O75=Data!$E$16,Data!$G$16,IF(O75=Data!$E$17,Data!$G$17,IF(O75=Data!$E$18,Data!G$18,0))))))))))))))))))*K75*$AV$3)</f>
        <v>0</v>
      </c>
      <c r="X75" s="23">
        <f>IF(AZ75="No",0,IF(O75="NA",0,IF(O75=Data!$E$2,Data!$H$2,IF(O75=Data!$E$3,Data!$H$3,IF(O75=Data!$E$4,Data!$H$4,IF(O75=Data!$E$5,Data!$H$5,IF(O75=Data!$E$6,Data!$H$6,IF(O75=Data!$E$7,Data!$H$7,IF(O75=Data!$E$8,Data!$H$8,IF(O75=Data!$E$9,Data!$H$9,IF(O75=Data!$E$10,Data!$H$10,IF(O75=Data!$E$11,Data!$H$11,IF(O75=Data!$E$12,Data!$H$12,IF(O75=Data!$E$13,Data!$H$13,IF(O75=Data!$E$14,Data!$H$14,IF(O75=Data!$E$15,Data!$H$15,IF(O75=Data!$E$16,Data!$H$16,IF(O75=Data!$E$17,Data!$H$17,IF(O75=Data!$E$18,Data!H$18,0)))))))))))))))))))*K75*$AV$3</f>
        <v>0</v>
      </c>
      <c r="Y75" s="23">
        <f>IF(R75&lt;=1,0,IF(Q75=Data!$E$12,Data!$F$12,IF(Q75=Data!$E$13,Data!$F$13,IF(Q75=Data!$E$14,Data!$F$14,IF(Q75=Data!$E$15,Data!$F$15,IF(Q75=Data!$E$16,Data!$F$16,IF(Q75=Data!$E$17,Data!$F$17,IF(Q75=Data!$E$18,Data!$F$18,0))))))))*K75*IF(R75&lt;AV75,R75,$AV$3)</f>
        <v>0</v>
      </c>
      <c r="Z75" s="23">
        <f>IF(R75&lt;=1,0,IF(Q75=Data!$E$12,Data!$G$12,IF(Q75=Data!$E$13,Data!$G$13,IF(Q75=Data!$E$14,Data!$G$14,IF(Q75=Data!$E$15,Data!$G$15,IF(Q75=Data!$E$16,Data!$G$16,IF(Q75=Data!$E$17,Data!$G$17,IF(Q75=Data!$E$18,Data!$G$18,0))))))))*K75*IF(R75&lt;AV75,R75,$AV$3)</f>
        <v>0</v>
      </c>
      <c r="AA75" s="23">
        <f>IF(R75&lt;=1,0,IF(Q75=Data!$E$12,Data!$H$12,IF(Q75=Data!$E$13,Data!$H$13,IF(Q75=Data!$E$14,Data!$H$14,IF(Q75=Data!$E$15,Data!$H$15,IF(Q75=Data!$E$16,Data!$H$16,IF(Q75=Data!$E$17,Data!$H$17,IF(Q75=Data!$E$18,Data!$H$18,0))))))))*K75*IF(R75&lt;AV75,R75,$AV$3)</f>
        <v>0</v>
      </c>
      <c r="AB75" s="22">
        <f t="shared" si="22"/>
        <v>0</v>
      </c>
      <c r="AC75" s="50">
        <f t="shared" si="23"/>
        <v>0</v>
      </c>
      <c r="AD75" s="46"/>
      <c r="AE75" s="21">
        <f t="shared" si="24"/>
        <v>0</v>
      </c>
      <c r="AF75" s="22">
        <f t="shared" si="25"/>
        <v>0</v>
      </c>
      <c r="AG75" s="50">
        <f t="shared" si="26"/>
        <v>0</v>
      </c>
      <c r="AH75" s="46"/>
      <c r="AI75" s="21">
        <f>IF(AZ75="No",0,IF(O75="NA",0,IF(Q75=O75,0,IF(O75=Data!$E$2,Data!$J$2,IF(O75=Data!$E$3,Data!$J$3,IF(O75=Data!$E$4,Data!$J$4,IF(O75=Data!$E$5,Data!$J$5,IF(O75=Data!$E$6,Data!$J$6,IF(O75=Data!$E$7,Data!$J$7,IF(O75=Data!$E$8,Data!$J$8,IF(O75=Data!$E$9,Data!$J$9,IF(O75=Data!$E$10,Data!$I$10,IF(O75=Data!$E$11,Data!$J$11,IF(O75=Data!$E$12,Data!$J$12,IF(O75=Data!$E$13,Data!$J$13,IF(O75=Data!$E$14,Data!$J$14,IF(O75=Data!$E$15,Data!$J$15,IF(O75=Data!$E$16,Data!$J$16,IF(O75=Data!$E$17,Data!$J$17,IF(O75=Data!$E$18,Data!J$18,0))))))))))))))))))))*$AV$3</f>
        <v>0</v>
      </c>
      <c r="AJ75" s="23">
        <f>IF(AZ75="No",0,IF(O75="NA",0,IF(O75=Data!$E$2,Data!$K$2,IF(O75=Data!$E$3,Data!$K$3,IF(O75=Data!$E$4,Data!$K$4,IF(O75=Data!$E$5,Data!$K$5,IF(O75=Data!$E$6,Data!$K$6,IF(O75=Data!$E$7,Data!$K$7,IF(O75=Data!$E$8,Data!$K$8,IF(O75=Data!$E$9,Data!$K$9,IF(O75=Data!$E$10,Data!$K$10,IF(O75=Data!$E$11,Data!$K$11,IF(O75=Data!$E$12,Data!$K$12,IF(O75=Data!$E$13,Data!$K$13,IF(O75=Data!$E$14,Data!$K$14,IF(O75=Data!$E$15,Data!$K$15,IF(O75=Data!$E$16,Data!$K$16,IF(O75=Data!$E$17,Data!$K$17,IF(O75=Data!$E$18,Data!K$18,0)))))))))))))))))))*$AV$3</f>
        <v>0</v>
      </c>
      <c r="AK75" s="23">
        <f t="shared" si="27"/>
        <v>0</v>
      </c>
      <c r="AL75" s="22">
        <f t="shared" si="28"/>
        <v>0</v>
      </c>
      <c r="AM75" s="22">
        <f t="shared" si="29"/>
        <v>0</v>
      </c>
      <c r="AN75" s="23"/>
      <c r="AO75" s="120"/>
      <c r="AP75" s="25"/>
      <c r="AQ75" s="25"/>
      <c r="AR75" s="9"/>
      <c r="AS75" s="9"/>
      <c r="AT75" s="5"/>
      <c r="AX75" s="168"/>
      <c r="AY75" s="143" t="str">
        <f t="shared" si="30"/>
        <v>No</v>
      </c>
      <c r="AZ75" s="144" t="str">
        <f t="shared" si="31"/>
        <v>No</v>
      </c>
      <c r="BA75" s="150"/>
      <c r="BB75" s="146">
        <f>IF(Q75="NA",0,IF(N75="No",0,IF(O75=Data!$E$2,Data!$L$2,IF(O75=Data!$E$3,Data!$L$3,IF(O75=Data!$E$4,Data!$L$4,IF(O75=Data!$E$5,Data!$L$5,IF(O75=Data!$E$6,Data!$L$6,IF(O75=Data!$E$7,Data!$L$7,IF(O75=Data!$E$8,Data!$L$8,IF(O75=Data!$E$9,Data!$L$9,IF(O75=Data!$E$10,Data!$L$10,IF(O75=Data!$E$11,Data!$L$11,IF(O75=Data!$E$12,Data!$L$12,IF(O75=Data!$E$13,Data!$L$13,IF(O75=Data!$E$14,Data!$L$14,IF(O75=Data!$E$15,Data!$L$15,IF(O75=Data!$E$16,Data!$L$16,IF(O75=Data!$E$17,Data!$L$17,IF(O75=Data!$E$18,Data!L$18,0)))))))))))))))))))</f>
        <v>0</v>
      </c>
      <c r="BC75" s="147">
        <f>IF(Q75="NA",0,IF(AY75="No",0,IF(N75="Yes",0,IF(P75=Data!$E$2,Data!$L$2,IF(P75=Data!$E$3,Data!$L$3,IF(P75=Data!$E$4,Data!$L$4,IF(P75=Data!$E$5,Data!$L$5,IF(P75=Data!$E$6,Data!$L$6,IF(P75=Data!$E$7,Data!$L$7,IF(P75=Data!$E$8,Data!$L$8,IF(P75=Data!$E$9,Data!$L$9,IF(P75=Data!$E$10,Data!$L$10,IF(P75=Data!$E$11,Data!$L$11,IF(P75=Data!$E$12,Data!$L$12*(EXP(-29.6/R75)),IF(P75=Data!$E$13,Data!$L$13,IF(P75=Data!$E$14,Data!$L$14*(EXP(-29.6/R75)),IF(P75=Data!$E$15,Data!$L$15,IF(P75=Data!$E$16,Data!$L$16,IF(P75=Data!$E$17,Data!$L$17,IF(P75=Data!$E$18,Data!L$18,0))))))))))))))))))))</f>
        <v>0</v>
      </c>
      <c r="BD75" s="148"/>
      <c r="BE75" s="146"/>
      <c r="BF75" s="148">
        <f t="shared" si="19"/>
        <v>0</v>
      </c>
      <c r="BG75" s="148">
        <f t="shared" si="20"/>
        <v>1</v>
      </c>
      <c r="BH75" s="148">
        <f t="shared" si="21"/>
        <v>1</v>
      </c>
      <c r="BI75" s="148">
        <f>IF(S75=0,0,IF(AND(Q75=Data!$E$12,S75-$AV$3&gt;0),(((Data!$M$12*(EXP(-29.6/S75)))-(Data!$M$12*(EXP(-29.6/(S75-$AV$3)))))),IF(AND(Q75=Data!$E$12,S75-$AV$3&lt;0.5),(Data!$M$12*(EXP(-29.6/S75))),IF(AND(Q75=Data!$E$12,S75&lt;=1),((Data!$M$12*(EXP(-29.6/S75)))),IF(Q75=Data!$E$13,(Data!$M$13),IF(AND(Q75=Data!$E$14,S75-$AV$3&gt;0),(((Data!$M$14*(EXP(-29.6/S75)))-(Data!$M$14*(EXP(-29.6/(S75-$AV$3)))))),IF(AND(Q75=Data!$E$14,S75-$AV$3&lt;1),(Data!$M$14*(EXP(-29.6/S75))),IF(AND(Q75=Data!$E$14,S75&lt;=1),((Data!$M$14*(EXP(-29.6/S75)))),IF(Q75=Data!$E$15,Data!$M$15,IF(Q75=Data!$E$16,Data!$M$16,IF(Q75=Data!$E$17,Data!$M$17,IF(Q75=Data!$E$18,Data!$M$18,0))))))))))))</f>
        <v>0</v>
      </c>
      <c r="BJ75" s="148">
        <f>IF(Q75=Data!$E$12,BI75*0.32,IF(Q75=Data!$E$13,0,IF(Q75=Data!$E$14,BI75*0.32,IF(Q75=Data!$E$15,0,IF(Q75=Data!$E$16,0,IF(Q75=Data!$E$17,0,IF(Q75=Data!$E$18,0,0)))))))</f>
        <v>0</v>
      </c>
      <c r="BK75" s="148">
        <f>IF(Q75=Data!$E$12,Data!$P$12*$AV$3,IF(Q75=Data!$E$13,Data!$P$13*$AV$3,IF(Q75=Data!$E$14,Data!$P$14*$AV$3,IF(Q75=Data!$E$15,Data!$P$15*$AV$3,IF(Q75=Data!$E$16,Data!$P$16*$AV$3,IF(Q75=Data!$E$17,Data!$P$17*$AV$3,IF(Q75=Data!$E$18,Data!$P$18*$AV$3,0)))))))</f>
        <v>0</v>
      </c>
      <c r="BL75" s="147">
        <f>IF(O75=Data!$E$2,Data!$O$2,IF(O75=Data!$E$3,Data!$O$3,IF(O75=Data!$E$4,Data!$O$4,IF(O75=Data!$E$5,Data!$O$5,IF(O75=Data!$E$6,Data!$O$6,IF(O75=Data!$E$7,Data!$O$7,IF(O75=Data!$E$8,Data!$O$8,IF(O75=Data!$E$9,Data!$O$9,IF(O75=Data!$E$10,Data!$O$10,IF(O75=Data!$E$11,Data!$O$11,IF(O75=Data!$E$12,Data!$O$12,IF(O75=Data!$E$13,Data!$O$13,IF(O75=Data!$E$14,Data!$O$14,IF(O75=Data!$E$15,Data!$O$15,IF(O75=Data!$E$16,Data!$O$16,IF(O75=Data!$E$18,Data!$O$18,IF(O75=Data!$E$18,Data!$O$18,0)))))))))))))))))</f>
        <v>0</v>
      </c>
      <c r="BM75" s="169"/>
      <c r="BN75" s="169"/>
      <c r="BO75" s="169"/>
      <c r="BP75" s="169"/>
    </row>
    <row r="76" spans="10:68" x14ac:dyDescent="0.3">
      <c r="J76" s="36" t="s">
        <v>87</v>
      </c>
      <c r="K76" s="108"/>
      <c r="L76" s="108"/>
      <c r="M76" s="108" t="s">
        <v>3</v>
      </c>
      <c r="N76" s="108" t="s">
        <v>1</v>
      </c>
      <c r="O76" s="109" t="s">
        <v>124</v>
      </c>
      <c r="P76" s="109" t="s">
        <v>124</v>
      </c>
      <c r="Q76" s="110" t="s">
        <v>124</v>
      </c>
      <c r="R76" s="111"/>
      <c r="S76" s="111"/>
      <c r="T76" s="112"/>
      <c r="U76" s="20"/>
      <c r="V76" s="21">
        <f>IF(AZ76="No",0,IF(O76="NA",0,IF(O76=Data!$E$2,Data!$F$2,IF(O76=Data!$E$3,Data!$F$3,IF(O76=Data!$E$4,Data!$F$4,IF(O76=Data!$E$5,Data!$F$5,IF(O76=Data!$E$6,Data!$F$6,IF(O76=Data!$E$7,Data!$F$7,IF(O76=Data!$E$8,Data!$F$8,IF(O76=Data!$E$9,Data!$F$9,IF(O76=Data!$E$10,Data!$F$10,IF(O76=Data!$E$11,Data!$F$11,IF(O76=Data!E85,Data!$F$12,IF(O76=Data!E86,Data!$F$13,IF(O76=Data!E87,Data!$F$14,IF(O76=Data!E88,Data!$F$15,IF(O76=Data!E89,Data!$F$16,IF(O76=Data!E91,Data!F$18,0))))))))))))))))))*K76*$AV$3</f>
        <v>0</v>
      </c>
      <c r="W76" s="23">
        <f>IF(AZ76="No",0,IF(O76="NA",0,IF(O76=Data!$E$2,Data!$G$2,IF(O76=Data!$E$3,Data!$G$3,IF(O76=Data!$E$4,Data!$G$4,IF(O76=Data!$E$5,Data!$G$5,IF(O76=Data!$E$6,Data!$G$6,IF(O76=Data!$E$7,Data!$G$7,IF(O76=Data!$E$8,Data!$G$8,IF(O76=Data!$E$9,Data!$G$9,IF(O76=Data!$E$10,Data!$G$10,IF(O76=Data!$E$11,Data!$G$11,IF(O76=Data!$E$12,Data!$G$12,IF(O76=Data!$E$13,Data!$G$13,IF(O76=Data!$E$14,Data!$G$14,IF(O76=Data!$E$15,Data!$G$15,IF(O76=Data!$E$16,Data!$G$16,IF(O76=Data!$E$17,Data!$G$17,IF(O76=Data!$E$18,Data!G$18,0))))))))))))))))))*K76*$AV$3)</f>
        <v>0</v>
      </c>
      <c r="X76" s="23">
        <f>IF(AZ76="No",0,IF(O76="NA",0,IF(O76=Data!$E$2,Data!$H$2,IF(O76=Data!$E$3,Data!$H$3,IF(O76=Data!$E$4,Data!$H$4,IF(O76=Data!$E$5,Data!$H$5,IF(O76=Data!$E$6,Data!$H$6,IF(O76=Data!$E$7,Data!$H$7,IF(O76=Data!$E$8,Data!$H$8,IF(O76=Data!$E$9,Data!$H$9,IF(O76=Data!$E$10,Data!$H$10,IF(O76=Data!$E$11,Data!$H$11,IF(O76=Data!$E$12,Data!$H$12,IF(O76=Data!$E$13,Data!$H$13,IF(O76=Data!$E$14,Data!$H$14,IF(O76=Data!$E$15,Data!$H$15,IF(O76=Data!$E$16,Data!$H$16,IF(O76=Data!$E$17,Data!$H$17,IF(O76=Data!$E$18,Data!H$18,0)))))))))))))))))))*K76*$AV$3</f>
        <v>0</v>
      </c>
      <c r="Y76" s="23">
        <f>IF(R76&lt;=1,0,IF(Q76=Data!$E$12,Data!$F$12,IF(Q76=Data!$E$13,Data!$F$13,IF(Q76=Data!$E$14,Data!$F$14,IF(Q76=Data!$E$15,Data!$F$15,IF(Q76=Data!$E$16,Data!$F$16,IF(Q76=Data!$E$17,Data!$F$17,IF(Q76=Data!$E$18,Data!$F$18,0))))))))*K76*IF(R76&lt;AV76,R76,$AV$3)</f>
        <v>0</v>
      </c>
      <c r="Z76" s="23">
        <f>IF(R76&lt;=1,0,IF(Q76=Data!$E$12,Data!$G$12,IF(Q76=Data!$E$13,Data!$G$13,IF(Q76=Data!$E$14,Data!$G$14,IF(Q76=Data!$E$15,Data!$G$15,IF(Q76=Data!$E$16,Data!$G$16,IF(Q76=Data!$E$17,Data!$G$17,IF(Q76=Data!$E$18,Data!$G$18,0))))))))*K76*IF(R76&lt;AV76,R76,$AV$3)</f>
        <v>0</v>
      </c>
      <c r="AA76" s="23">
        <f>IF(R76&lt;=1,0,IF(Q76=Data!$E$12,Data!$H$12,IF(Q76=Data!$E$13,Data!$H$13,IF(Q76=Data!$E$14,Data!$H$14,IF(Q76=Data!$E$15,Data!$H$15,IF(Q76=Data!$E$16,Data!$H$16,IF(Q76=Data!$E$17,Data!$H$17,IF(Q76=Data!$E$18,Data!$H$18,0))))))))*K76*IF(R76&lt;AV76,R76,$AV$3)</f>
        <v>0</v>
      </c>
      <c r="AB76" s="22">
        <f t="shared" si="22"/>
        <v>0</v>
      </c>
      <c r="AC76" s="50">
        <f t="shared" si="23"/>
        <v>0</v>
      </c>
      <c r="AD76" s="46"/>
      <c r="AE76" s="21">
        <f t="shared" si="24"/>
        <v>0</v>
      </c>
      <c r="AF76" s="22">
        <f t="shared" si="25"/>
        <v>0</v>
      </c>
      <c r="AG76" s="50">
        <f t="shared" si="26"/>
        <v>0</v>
      </c>
      <c r="AH76" s="46"/>
      <c r="AI76" s="21">
        <f>IF(AZ76="No",0,IF(O76="NA",0,IF(Q76=O76,0,IF(O76=Data!$E$2,Data!$J$2,IF(O76=Data!$E$3,Data!$J$3,IF(O76=Data!$E$4,Data!$J$4,IF(O76=Data!$E$5,Data!$J$5,IF(O76=Data!$E$6,Data!$J$6,IF(O76=Data!$E$7,Data!$J$7,IF(O76=Data!$E$8,Data!$J$8,IF(O76=Data!$E$9,Data!$J$9,IF(O76=Data!$E$10,Data!$I$10,IF(O76=Data!$E$11,Data!$J$11,IF(O76=Data!$E$12,Data!$J$12,IF(O76=Data!$E$13,Data!$J$13,IF(O76=Data!$E$14,Data!$J$14,IF(O76=Data!$E$15,Data!$J$15,IF(O76=Data!$E$16,Data!$J$16,IF(O76=Data!$E$17,Data!$J$17,IF(O76=Data!$E$18,Data!J$18,0))))))))))))))))))))*$AV$3</f>
        <v>0</v>
      </c>
      <c r="AJ76" s="23">
        <f>IF(AZ76="No",0,IF(O76="NA",0,IF(O76=Data!$E$2,Data!$K$2,IF(O76=Data!$E$3,Data!$K$3,IF(O76=Data!$E$4,Data!$K$4,IF(O76=Data!$E$5,Data!$K$5,IF(O76=Data!$E$6,Data!$K$6,IF(O76=Data!$E$7,Data!$K$7,IF(O76=Data!$E$8,Data!$K$8,IF(O76=Data!$E$9,Data!$K$9,IF(O76=Data!$E$10,Data!$K$10,IF(O76=Data!$E$11,Data!$K$11,IF(O76=Data!$E$12,Data!$K$12,IF(O76=Data!$E$13,Data!$K$13,IF(O76=Data!$E$14,Data!$K$14,IF(O76=Data!$E$15,Data!$K$15,IF(O76=Data!$E$16,Data!$K$16,IF(O76=Data!$E$17,Data!$K$17,IF(O76=Data!$E$18,Data!K$18,0)))))))))))))))))))*$AV$3</f>
        <v>0</v>
      </c>
      <c r="AK76" s="23">
        <f t="shared" si="27"/>
        <v>0</v>
      </c>
      <c r="AL76" s="22">
        <f t="shared" si="28"/>
        <v>0</v>
      </c>
      <c r="AM76" s="22">
        <f t="shared" si="29"/>
        <v>0</v>
      </c>
      <c r="AN76" s="23"/>
      <c r="AO76" s="120"/>
      <c r="AP76" s="25"/>
      <c r="AQ76" s="25"/>
      <c r="AR76" s="9"/>
      <c r="AS76" s="9"/>
      <c r="AT76" s="5"/>
      <c r="AX76" s="168"/>
      <c r="AY76" s="143" t="str">
        <f t="shared" si="30"/>
        <v>No</v>
      </c>
      <c r="AZ76" s="144" t="str">
        <f t="shared" si="31"/>
        <v>No</v>
      </c>
      <c r="BA76" s="150"/>
      <c r="BB76" s="146">
        <f>IF(Q76="NA",0,IF(N76="No",0,IF(O76=Data!$E$2,Data!$L$2,IF(O76=Data!$E$3,Data!$L$3,IF(O76=Data!$E$4,Data!$L$4,IF(O76=Data!$E$5,Data!$L$5,IF(O76=Data!$E$6,Data!$L$6,IF(O76=Data!$E$7,Data!$L$7,IF(O76=Data!$E$8,Data!$L$8,IF(O76=Data!$E$9,Data!$L$9,IF(O76=Data!$E$10,Data!$L$10,IF(O76=Data!$E$11,Data!$L$11,IF(O76=Data!$E$12,Data!$L$12,IF(O76=Data!$E$13,Data!$L$13,IF(O76=Data!$E$14,Data!$L$14,IF(O76=Data!$E$15,Data!$L$15,IF(O76=Data!$E$16,Data!$L$16,IF(O76=Data!$E$17,Data!$L$17,IF(O76=Data!$E$18,Data!L$18,0)))))))))))))))))))</f>
        <v>0</v>
      </c>
      <c r="BC76" s="147">
        <f>IF(Q76="NA",0,IF(AY76="No",0,IF(N76="Yes",0,IF(P76=Data!$E$2,Data!$L$2,IF(P76=Data!$E$3,Data!$L$3,IF(P76=Data!$E$4,Data!$L$4,IF(P76=Data!$E$5,Data!$L$5,IF(P76=Data!$E$6,Data!$L$6,IF(P76=Data!$E$7,Data!$L$7,IF(P76=Data!$E$8,Data!$L$8,IF(P76=Data!$E$9,Data!$L$9,IF(P76=Data!$E$10,Data!$L$10,IF(P76=Data!$E$11,Data!$L$11,IF(P76=Data!$E$12,Data!$L$12*(EXP(-29.6/R76)),IF(P76=Data!$E$13,Data!$L$13,IF(P76=Data!$E$14,Data!$L$14*(EXP(-29.6/R76)),IF(P76=Data!$E$15,Data!$L$15,IF(P76=Data!$E$16,Data!$L$16,IF(P76=Data!$E$17,Data!$L$17,IF(P76=Data!$E$18,Data!L$18,0))))))))))))))))))))</f>
        <v>0</v>
      </c>
      <c r="BD76" s="148"/>
      <c r="BE76" s="146"/>
      <c r="BF76" s="148">
        <f t="shared" si="19"/>
        <v>0</v>
      </c>
      <c r="BG76" s="148">
        <f t="shared" si="20"/>
        <v>1</v>
      </c>
      <c r="BH76" s="148">
        <f t="shared" si="21"/>
        <v>1</v>
      </c>
      <c r="BI76" s="148">
        <f>IF(S76=0,0,IF(AND(Q76=Data!$E$12,S76-$AV$3&gt;0),(((Data!$M$12*(EXP(-29.6/S76)))-(Data!$M$12*(EXP(-29.6/(S76-$AV$3)))))),IF(AND(Q76=Data!$E$12,S76-$AV$3&lt;0.5),(Data!$M$12*(EXP(-29.6/S76))),IF(AND(Q76=Data!$E$12,S76&lt;=1),((Data!$M$12*(EXP(-29.6/S76)))),IF(Q76=Data!$E$13,(Data!$M$13),IF(AND(Q76=Data!$E$14,S76-$AV$3&gt;0),(((Data!$M$14*(EXP(-29.6/S76)))-(Data!$M$14*(EXP(-29.6/(S76-$AV$3)))))),IF(AND(Q76=Data!$E$14,S76-$AV$3&lt;1),(Data!$M$14*(EXP(-29.6/S76))),IF(AND(Q76=Data!$E$14,S76&lt;=1),((Data!$M$14*(EXP(-29.6/S76)))),IF(Q76=Data!$E$15,Data!$M$15,IF(Q76=Data!$E$16,Data!$M$16,IF(Q76=Data!$E$17,Data!$M$17,IF(Q76=Data!$E$18,Data!$M$18,0))))))))))))</f>
        <v>0</v>
      </c>
      <c r="BJ76" s="148">
        <f>IF(Q76=Data!$E$12,BI76*0.32,IF(Q76=Data!$E$13,0,IF(Q76=Data!$E$14,BI76*0.32,IF(Q76=Data!$E$15,0,IF(Q76=Data!$E$16,0,IF(Q76=Data!$E$17,0,IF(Q76=Data!$E$18,0,0)))))))</f>
        <v>0</v>
      </c>
      <c r="BK76" s="148">
        <f>IF(Q76=Data!$E$12,Data!$P$12*$AV$3,IF(Q76=Data!$E$13,Data!$P$13*$AV$3,IF(Q76=Data!$E$14,Data!$P$14*$AV$3,IF(Q76=Data!$E$15,Data!$P$15*$AV$3,IF(Q76=Data!$E$16,Data!$P$16*$AV$3,IF(Q76=Data!$E$17,Data!$P$17*$AV$3,IF(Q76=Data!$E$18,Data!$P$18*$AV$3,0)))))))</f>
        <v>0</v>
      </c>
      <c r="BL76" s="147">
        <f>IF(O76=Data!$E$2,Data!$O$2,IF(O76=Data!$E$3,Data!$O$3,IF(O76=Data!$E$4,Data!$O$4,IF(O76=Data!$E$5,Data!$O$5,IF(O76=Data!$E$6,Data!$O$6,IF(O76=Data!$E$7,Data!$O$7,IF(O76=Data!$E$8,Data!$O$8,IF(O76=Data!$E$9,Data!$O$9,IF(O76=Data!$E$10,Data!$O$10,IF(O76=Data!$E$11,Data!$O$11,IF(O76=Data!$E$12,Data!$O$12,IF(O76=Data!$E$13,Data!$O$13,IF(O76=Data!$E$14,Data!$O$14,IF(O76=Data!$E$15,Data!$O$15,IF(O76=Data!$E$16,Data!$O$16,IF(O76=Data!$E$18,Data!$O$18,IF(O76=Data!$E$18,Data!$O$18,0)))))))))))))))))</f>
        <v>0</v>
      </c>
      <c r="BM76" s="169"/>
      <c r="BN76" s="169"/>
      <c r="BO76" s="169"/>
      <c r="BP76" s="169"/>
    </row>
    <row r="77" spans="10:68" x14ac:dyDescent="0.3">
      <c r="J77" s="36" t="s">
        <v>88</v>
      </c>
      <c r="K77" s="108"/>
      <c r="L77" s="108"/>
      <c r="M77" s="108" t="s">
        <v>3</v>
      </c>
      <c r="N77" s="108" t="s">
        <v>1</v>
      </c>
      <c r="O77" s="109" t="s">
        <v>124</v>
      </c>
      <c r="P77" s="109" t="s">
        <v>124</v>
      </c>
      <c r="Q77" s="110" t="s">
        <v>124</v>
      </c>
      <c r="R77" s="111"/>
      <c r="S77" s="111"/>
      <c r="T77" s="112"/>
      <c r="U77" s="20"/>
      <c r="V77" s="21">
        <f>IF(AZ77="No",0,IF(O77="NA",0,IF(O77=Data!$E$2,Data!$F$2,IF(O77=Data!$E$3,Data!$F$3,IF(O77=Data!$E$4,Data!$F$4,IF(O77=Data!$E$5,Data!$F$5,IF(O77=Data!$E$6,Data!$F$6,IF(O77=Data!$E$7,Data!$F$7,IF(O77=Data!$E$8,Data!$F$8,IF(O77=Data!$E$9,Data!$F$9,IF(O77=Data!$E$10,Data!$F$10,IF(O77=Data!$E$11,Data!$F$11,IF(O77=Data!E86,Data!$F$12,IF(O77=Data!E87,Data!$F$13,IF(O77=Data!E88,Data!$F$14,IF(O77=Data!E89,Data!$F$15,IF(O77=Data!E90,Data!$F$16,IF(O77=Data!E92,Data!F$18,0))))))))))))))))))*K77*$AV$3</f>
        <v>0</v>
      </c>
      <c r="W77" s="23">
        <f>IF(AZ77="No",0,IF(O77="NA",0,IF(O77=Data!$E$2,Data!$G$2,IF(O77=Data!$E$3,Data!$G$3,IF(O77=Data!$E$4,Data!$G$4,IF(O77=Data!$E$5,Data!$G$5,IF(O77=Data!$E$6,Data!$G$6,IF(O77=Data!$E$7,Data!$G$7,IF(O77=Data!$E$8,Data!$G$8,IF(O77=Data!$E$9,Data!$G$9,IF(O77=Data!$E$10,Data!$G$10,IF(O77=Data!$E$11,Data!$G$11,IF(O77=Data!$E$12,Data!$G$12,IF(O77=Data!$E$13,Data!$G$13,IF(O77=Data!$E$14,Data!$G$14,IF(O77=Data!$E$15,Data!$G$15,IF(O77=Data!$E$16,Data!$G$16,IF(O77=Data!$E$17,Data!$G$17,IF(O77=Data!$E$18,Data!G$18,0))))))))))))))))))*K77*$AV$3)</f>
        <v>0</v>
      </c>
      <c r="X77" s="23">
        <f>IF(AZ77="No",0,IF(O77="NA",0,IF(O77=Data!$E$2,Data!$H$2,IF(O77=Data!$E$3,Data!$H$3,IF(O77=Data!$E$4,Data!$H$4,IF(O77=Data!$E$5,Data!$H$5,IF(O77=Data!$E$6,Data!$H$6,IF(O77=Data!$E$7,Data!$H$7,IF(O77=Data!$E$8,Data!$H$8,IF(O77=Data!$E$9,Data!$H$9,IF(O77=Data!$E$10,Data!$H$10,IF(O77=Data!$E$11,Data!$H$11,IF(O77=Data!$E$12,Data!$H$12,IF(O77=Data!$E$13,Data!$H$13,IF(O77=Data!$E$14,Data!$H$14,IF(O77=Data!$E$15,Data!$H$15,IF(O77=Data!$E$16,Data!$H$16,IF(O77=Data!$E$17,Data!$H$17,IF(O77=Data!$E$18,Data!H$18,0)))))))))))))))))))*K77*$AV$3</f>
        <v>0</v>
      </c>
      <c r="Y77" s="23">
        <f>IF(R77&lt;=1,0,IF(Q77=Data!$E$12,Data!$F$12,IF(Q77=Data!$E$13,Data!$F$13,IF(Q77=Data!$E$14,Data!$F$14,IF(Q77=Data!$E$15,Data!$F$15,IF(Q77=Data!$E$16,Data!$F$16,IF(Q77=Data!$E$17,Data!$F$17,IF(Q77=Data!$E$18,Data!$F$18,0))))))))*K77*IF(R77&lt;AV77,R77,$AV$3)</f>
        <v>0</v>
      </c>
      <c r="Z77" s="23">
        <f>IF(R77&lt;=1,0,IF(Q77=Data!$E$12,Data!$G$12,IF(Q77=Data!$E$13,Data!$G$13,IF(Q77=Data!$E$14,Data!$G$14,IF(Q77=Data!$E$15,Data!$G$15,IF(Q77=Data!$E$16,Data!$G$16,IF(Q77=Data!$E$17,Data!$G$17,IF(Q77=Data!$E$18,Data!$G$18,0))))))))*K77*IF(R77&lt;AV77,R77,$AV$3)</f>
        <v>0</v>
      </c>
      <c r="AA77" s="23">
        <f>IF(R77&lt;=1,0,IF(Q77=Data!$E$12,Data!$H$12,IF(Q77=Data!$E$13,Data!$H$13,IF(Q77=Data!$E$14,Data!$H$14,IF(Q77=Data!$E$15,Data!$H$15,IF(Q77=Data!$E$16,Data!$H$16,IF(Q77=Data!$E$17,Data!$H$17,IF(Q77=Data!$E$18,Data!$H$18,0))))))))*K77*IF(R77&lt;AV77,R77,$AV$3)</f>
        <v>0</v>
      </c>
      <c r="AB77" s="22">
        <f t="shared" si="22"/>
        <v>0</v>
      </c>
      <c r="AC77" s="50">
        <f t="shared" si="23"/>
        <v>0</v>
      </c>
      <c r="AD77" s="46"/>
      <c r="AE77" s="21">
        <f t="shared" si="24"/>
        <v>0</v>
      </c>
      <c r="AF77" s="22">
        <f t="shared" si="25"/>
        <v>0</v>
      </c>
      <c r="AG77" s="50">
        <f t="shared" si="26"/>
        <v>0</v>
      </c>
      <c r="AH77" s="46"/>
      <c r="AI77" s="21">
        <f>IF(AZ77="No",0,IF(O77="NA",0,IF(Q77=O77,0,IF(O77=Data!$E$2,Data!$J$2,IF(O77=Data!$E$3,Data!$J$3,IF(O77=Data!$E$4,Data!$J$4,IF(O77=Data!$E$5,Data!$J$5,IF(O77=Data!$E$6,Data!$J$6,IF(O77=Data!$E$7,Data!$J$7,IF(O77=Data!$E$8,Data!$J$8,IF(O77=Data!$E$9,Data!$J$9,IF(O77=Data!$E$10,Data!$I$10,IF(O77=Data!$E$11,Data!$J$11,IF(O77=Data!$E$12,Data!$J$12,IF(O77=Data!$E$13,Data!$J$13,IF(O77=Data!$E$14,Data!$J$14,IF(O77=Data!$E$15,Data!$J$15,IF(O77=Data!$E$16,Data!$J$16,IF(O77=Data!$E$17,Data!$J$17,IF(O77=Data!$E$18,Data!J$18,0))))))))))))))))))))*$AV$3</f>
        <v>0</v>
      </c>
      <c r="AJ77" s="23">
        <f>IF(AZ77="No",0,IF(O77="NA",0,IF(O77=Data!$E$2,Data!$K$2,IF(O77=Data!$E$3,Data!$K$3,IF(O77=Data!$E$4,Data!$K$4,IF(O77=Data!$E$5,Data!$K$5,IF(O77=Data!$E$6,Data!$K$6,IF(O77=Data!$E$7,Data!$K$7,IF(O77=Data!$E$8,Data!$K$8,IF(O77=Data!$E$9,Data!$K$9,IF(O77=Data!$E$10,Data!$K$10,IF(O77=Data!$E$11,Data!$K$11,IF(O77=Data!$E$12,Data!$K$12,IF(O77=Data!$E$13,Data!$K$13,IF(O77=Data!$E$14,Data!$K$14,IF(O77=Data!$E$15,Data!$K$15,IF(O77=Data!$E$16,Data!$K$16,IF(O77=Data!$E$17,Data!$K$17,IF(O77=Data!$E$18,Data!K$18,0)))))))))))))))))))*$AV$3</f>
        <v>0</v>
      </c>
      <c r="AK77" s="23">
        <f t="shared" si="27"/>
        <v>0</v>
      </c>
      <c r="AL77" s="22">
        <f t="shared" si="28"/>
        <v>0</v>
      </c>
      <c r="AM77" s="22">
        <f t="shared" si="29"/>
        <v>0</v>
      </c>
      <c r="AN77" s="23"/>
      <c r="AO77" s="120"/>
      <c r="AP77" s="25"/>
      <c r="AQ77" s="25"/>
      <c r="AR77" s="9"/>
      <c r="AS77" s="9"/>
      <c r="AT77" s="5"/>
      <c r="AX77" s="168"/>
      <c r="AY77" s="143" t="str">
        <f t="shared" si="30"/>
        <v>No</v>
      </c>
      <c r="AZ77" s="144" t="str">
        <f t="shared" si="31"/>
        <v>No</v>
      </c>
      <c r="BA77" s="150"/>
      <c r="BB77" s="146">
        <f>IF(Q77="NA",0,IF(N77="No",0,IF(O77=Data!$E$2,Data!$L$2,IF(O77=Data!$E$3,Data!$L$3,IF(O77=Data!$E$4,Data!$L$4,IF(O77=Data!$E$5,Data!$L$5,IF(O77=Data!$E$6,Data!$L$6,IF(O77=Data!$E$7,Data!$L$7,IF(O77=Data!$E$8,Data!$L$8,IF(O77=Data!$E$9,Data!$L$9,IF(O77=Data!$E$10,Data!$L$10,IF(O77=Data!$E$11,Data!$L$11,IF(O77=Data!$E$12,Data!$L$12,IF(O77=Data!$E$13,Data!$L$13,IF(O77=Data!$E$14,Data!$L$14,IF(O77=Data!$E$15,Data!$L$15,IF(O77=Data!$E$16,Data!$L$16,IF(O77=Data!$E$17,Data!$L$17,IF(O77=Data!$E$18,Data!L$18,0)))))))))))))))))))</f>
        <v>0</v>
      </c>
      <c r="BC77" s="147">
        <f>IF(Q77="NA",0,IF(AY77="No",0,IF(N77="Yes",0,IF(P77=Data!$E$2,Data!$L$2,IF(P77=Data!$E$3,Data!$L$3,IF(P77=Data!$E$4,Data!$L$4,IF(P77=Data!$E$5,Data!$L$5,IF(P77=Data!$E$6,Data!$L$6,IF(P77=Data!$E$7,Data!$L$7,IF(P77=Data!$E$8,Data!$L$8,IF(P77=Data!$E$9,Data!$L$9,IF(P77=Data!$E$10,Data!$L$10,IF(P77=Data!$E$11,Data!$L$11,IF(P77=Data!$E$12,Data!$L$12*(EXP(-29.6/R77)),IF(P77=Data!$E$13,Data!$L$13,IF(P77=Data!$E$14,Data!$L$14*(EXP(-29.6/R77)),IF(P77=Data!$E$15,Data!$L$15,IF(P77=Data!$E$16,Data!$L$16,IF(P77=Data!$E$17,Data!$L$17,IF(P77=Data!$E$18,Data!L$18,0))))))))))))))))))))</f>
        <v>0</v>
      </c>
      <c r="BD77" s="148"/>
      <c r="BE77" s="146"/>
      <c r="BF77" s="148">
        <f t="shared" si="19"/>
        <v>0</v>
      </c>
      <c r="BG77" s="148">
        <f t="shared" si="20"/>
        <v>1</v>
      </c>
      <c r="BH77" s="148">
        <f t="shared" si="21"/>
        <v>1</v>
      </c>
      <c r="BI77" s="148">
        <f>IF(S77=0,0,IF(AND(Q77=Data!$E$12,S77-$AV$3&gt;0),(((Data!$M$12*(EXP(-29.6/S77)))-(Data!$M$12*(EXP(-29.6/(S77-$AV$3)))))),IF(AND(Q77=Data!$E$12,S77-$AV$3&lt;0.5),(Data!$M$12*(EXP(-29.6/S77))),IF(AND(Q77=Data!$E$12,S77&lt;=1),((Data!$M$12*(EXP(-29.6/S77)))),IF(Q77=Data!$E$13,(Data!$M$13),IF(AND(Q77=Data!$E$14,S77-$AV$3&gt;0),(((Data!$M$14*(EXP(-29.6/S77)))-(Data!$M$14*(EXP(-29.6/(S77-$AV$3)))))),IF(AND(Q77=Data!$E$14,S77-$AV$3&lt;1),(Data!$M$14*(EXP(-29.6/S77))),IF(AND(Q77=Data!$E$14,S77&lt;=1),((Data!$M$14*(EXP(-29.6/S77)))),IF(Q77=Data!$E$15,Data!$M$15,IF(Q77=Data!$E$16,Data!$M$16,IF(Q77=Data!$E$17,Data!$M$17,IF(Q77=Data!$E$18,Data!$M$18,0))))))))))))</f>
        <v>0</v>
      </c>
      <c r="BJ77" s="148">
        <f>IF(Q77=Data!$E$12,BI77*0.32,IF(Q77=Data!$E$13,0,IF(Q77=Data!$E$14,BI77*0.32,IF(Q77=Data!$E$15,0,IF(Q77=Data!$E$16,0,IF(Q77=Data!$E$17,0,IF(Q77=Data!$E$18,0,0)))))))</f>
        <v>0</v>
      </c>
      <c r="BK77" s="148">
        <f>IF(Q77=Data!$E$12,Data!$P$12*$AV$3,IF(Q77=Data!$E$13,Data!$P$13*$AV$3,IF(Q77=Data!$E$14,Data!$P$14*$AV$3,IF(Q77=Data!$E$15,Data!$P$15*$AV$3,IF(Q77=Data!$E$16,Data!$P$16*$AV$3,IF(Q77=Data!$E$17,Data!$P$17*$AV$3,IF(Q77=Data!$E$18,Data!$P$18*$AV$3,0)))))))</f>
        <v>0</v>
      </c>
      <c r="BL77" s="147">
        <f>IF(O77=Data!$E$2,Data!$O$2,IF(O77=Data!$E$3,Data!$O$3,IF(O77=Data!$E$4,Data!$O$4,IF(O77=Data!$E$5,Data!$O$5,IF(O77=Data!$E$6,Data!$O$6,IF(O77=Data!$E$7,Data!$O$7,IF(O77=Data!$E$8,Data!$O$8,IF(O77=Data!$E$9,Data!$O$9,IF(O77=Data!$E$10,Data!$O$10,IF(O77=Data!$E$11,Data!$O$11,IF(O77=Data!$E$12,Data!$O$12,IF(O77=Data!$E$13,Data!$O$13,IF(O77=Data!$E$14,Data!$O$14,IF(O77=Data!$E$15,Data!$O$15,IF(O77=Data!$E$16,Data!$O$16,IF(O77=Data!$E$18,Data!$O$18,IF(O77=Data!$E$18,Data!$O$18,0)))))))))))))))))</f>
        <v>0</v>
      </c>
      <c r="BM77" s="169"/>
      <c r="BN77" s="169"/>
      <c r="BO77" s="169"/>
      <c r="BP77" s="169"/>
    </row>
    <row r="78" spans="10:68" x14ac:dyDescent="0.3">
      <c r="J78" s="36" t="s">
        <v>89</v>
      </c>
      <c r="K78" s="108"/>
      <c r="L78" s="108"/>
      <c r="M78" s="108" t="s">
        <v>3</v>
      </c>
      <c r="N78" s="108" t="s">
        <v>1</v>
      </c>
      <c r="O78" s="109" t="s">
        <v>124</v>
      </c>
      <c r="P78" s="109" t="s">
        <v>124</v>
      </c>
      <c r="Q78" s="110" t="s">
        <v>124</v>
      </c>
      <c r="R78" s="111"/>
      <c r="S78" s="111"/>
      <c r="T78" s="112"/>
      <c r="U78" s="20"/>
      <c r="V78" s="21">
        <f>IF(AZ78="No",0,IF(O78="NA",0,IF(O78=Data!$E$2,Data!$F$2,IF(O78=Data!$E$3,Data!$F$3,IF(O78=Data!$E$4,Data!$F$4,IF(O78=Data!$E$5,Data!$F$5,IF(O78=Data!$E$6,Data!$F$6,IF(O78=Data!$E$7,Data!$F$7,IF(O78=Data!$E$8,Data!$F$8,IF(O78=Data!$E$9,Data!$F$9,IF(O78=Data!$E$10,Data!$F$10,IF(O78=Data!$E$11,Data!$F$11,IF(O78=Data!E87,Data!$F$12,IF(O78=Data!E88,Data!$F$13,IF(O78=Data!E89,Data!$F$14,IF(O78=Data!E90,Data!$F$15,IF(O78=Data!E91,Data!$F$16,IF(O78=Data!E93,Data!F$18,0))))))))))))))))))*K78*$AV$3</f>
        <v>0</v>
      </c>
      <c r="W78" s="23">
        <f>IF(AZ78="No",0,IF(O78="NA",0,IF(O78=Data!$E$2,Data!$G$2,IF(O78=Data!$E$3,Data!$G$3,IF(O78=Data!$E$4,Data!$G$4,IF(O78=Data!$E$5,Data!$G$5,IF(O78=Data!$E$6,Data!$G$6,IF(O78=Data!$E$7,Data!$G$7,IF(O78=Data!$E$8,Data!$G$8,IF(O78=Data!$E$9,Data!$G$9,IF(O78=Data!$E$10,Data!$G$10,IF(O78=Data!$E$11,Data!$G$11,IF(O78=Data!$E$12,Data!$G$12,IF(O78=Data!$E$13,Data!$G$13,IF(O78=Data!$E$14,Data!$G$14,IF(O78=Data!$E$15,Data!$G$15,IF(O78=Data!$E$16,Data!$G$16,IF(O78=Data!$E$17,Data!$G$17,IF(O78=Data!$E$18,Data!G$18,0))))))))))))))))))*K78*$AV$3)</f>
        <v>0</v>
      </c>
      <c r="X78" s="23">
        <f>IF(AZ78="No",0,IF(O78="NA",0,IF(O78=Data!$E$2,Data!$H$2,IF(O78=Data!$E$3,Data!$H$3,IF(O78=Data!$E$4,Data!$H$4,IF(O78=Data!$E$5,Data!$H$5,IF(O78=Data!$E$6,Data!$H$6,IF(O78=Data!$E$7,Data!$H$7,IF(O78=Data!$E$8,Data!$H$8,IF(O78=Data!$E$9,Data!$H$9,IF(O78=Data!$E$10,Data!$H$10,IF(O78=Data!$E$11,Data!$H$11,IF(O78=Data!$E$12,Data!$H$12,IF(O78=Data!$E$13,Data!$H$13,IF(O78=Data!$E$14,Data!$H$14,IF(O78=Data!$E$15,Data!$H$15,IF(O78=Data!$E$16,Data!$H$16,IF(O78=Data!$E$17,Data!$H$17,IF(O78=Data!$E$18,Data!H$18,0)))))))))))))))))))*K78*$AV$3</f>
        <v>0</v>
      </c>
      <c r="Y78" s="23">
        <f>IF(R78&lt;=1,0,IF(Q78=Data!$E$12,Data!$F$12,IF(Q78=Data!$E$13,Data!$F$13,IF(Q78=Data!$E$14,Data!$F$14,IF(Q78=Data!$E$15,Data!$F$15,IF(Q78=Data!$E$16,Data!$F$16,IF(Q78=Data!$E$17,Data!$F$17,IF(Q78=Data!$E$18,Data!$F$18,0))))))))*K78*IF(R78&lt;AV78,R78,$AV$3)</f>
        <v>0</v>
      </c>
      <c r="Z78" s="23">
        <f>IF(R78&lt;=1,0,IF(Q78=Data!$E$12,Data!$G$12,IF(Q78=Data!$E$13,Data!$G$13,IF(Q78=Data!$E$14,Data!$G$14,IF(Q78=Data!$E$15,Data!$G$15,IF(Q78=Data!$E$16,Data!$G$16,IF(Q78=Data!$E$17,Data!$G$17,IF(Q78=Data!$E$18,Data!$G$18,0))))))))*K78*IF(R78&lt;AV78,R78,$AV$3)</f>
        <v>0</v>
      </c>
      <c r="AA78" s="23">
        <f>IF(R78&lt;=1,0,IF(Q78=Data!$E$12,Data!$H$12,IF(Q78=Data!$E$13,Data!$H$13,IF(Q78=Data!$E$14,Data!$H$14,IF(Q78=Data!$E$15,Data!$H$15,IF(Q78=Data!$E$16,Data!$H$16,IF(Q78=Data!$E$17,Data!$H$17,IF(Q78=Data!$E$18,Data!$H$18,0))))))))*K78*IF(R78&lt;AV78,R78,$AV$3)</f>
        <v>0</v>
      </c>
      <c r="AB78" s="22">
        <f t="shared" si="22"/>
        <v>0</v>
      </c>
      <c r="AC78" s="50">
        <f t="shared" si="23"/>
        <v>0</v>
      </c>
      <c r="AD78" s="46"/>
      <c r="AE78" s="21">
        <f t="shared" si="24"/>
        <v>0</v>
      </c>
      <c r="AF78" s="22">
        <f t="shared" si="25"/>
        <v>0</v>
      </c>
      <c r="AG78" s="50">
        <f t="shared" si="26"/>
        <v>0</v>
      </c>
      <c r="AH78" s="46"/>
      <c r="AI78" s="21">
        <f>IF(AZ78="No",0,IF(O78="NA",0,IF(Q78=O78,0,IF(O78=Data!$E$2,Data!$J$2,IF(O78=Data!$E$3,Data!$J$3,IF(O78=Data!$E$4,Data!$J$4,IF(O78=Data!$E$5,Data!$J$5,IF(O78=Data!$E$6,Data!$J$6,IF(O78=Data!$E$7,Data!$J$7,IF(O78=Data!$E$8,Data!$J$8,IF(O78=Data!$E$9,Data!$J$9,IF(O78=Data!$E$10,Data!$I$10,IF(O78=Data!$E$11,Data!$J$11,IF(O78=Data!$E$12,Data!$J$12,IF(O78=Data!$E$13,Data!$J$13,IF(O78=Data!$E$14,Data!$J$14,IF(O78=Data!$E$15,Data!$J$15,IF(O78=Data!$E$16,Data!$J$16,IF(O78=Data!$E$17,Data!$J$17,IF(O78=Data!$E$18,Data!J$18,0))))))))))))))))))))*$AV$3</f>
        <v>0</v>
      </c>
      <c r="AJ78" s="23">
        <f>IF(AZ78="No",0,IF(O78="NA",0,IF(O78=Data!$E$2,Data!$K$2,IF(O78=Data!$E$3,Data!$K$3,IF(O78=Data!$E$4,Data!$K$4,IF(O78=Data!$E$5,Data!$K$5,IF(O78=Data!$E$6,Data!$K$6,IF(O78=Data!$E$7,Data!$K$7,IF(O78=Data!$E$8,Data!$K$8,IF(O78=Data!$E$9,Data!$K$9,IF(O78=Data!$E$10,Data!$K$10,IF(O78=Data!$E$11,Data!$K$11,IF(O78=Data!$E$12,Data!$K$12,IF(O78=Data!$E$13,Data!$K$13,IF(O78=Data!$E$14,Data!$K$14,IF(O78=Data!$E$15,Data!$K$15,IF(O78=Data!$E$16,Data!$K$16,IF(O78=Data!$E$17,Data!$K$17,IF(O78=Data!$E$18,Data!K$18,0)))))))))))))))))))*$AV$3</f>
        <v>0</v>
      </c>
      <c r="AK78" s="23">
        <f t="shared" si="27"/>
        <v>0</v>
      </c>
      <c r="AL78" s="22">
        <f t="shared" si="28"/>
        <v>0</v>
      </c>
      <c r="AM78" s="22">
        <f t="shared" si="29"/>
        <v>0</v>
      </c>
      <c r="AN78" s="23"/>
      <c r="AO78" s="120"/>
      <c r="AP78" s="25"/>
      <c r="AQ78" s="25"/>
      <c r="AR78" s="9"/>
      <c r="AS78" s="9"/>
      <c r="AT78" s="5"/>
      <c r="AX78" s="168"/>
      <c r="AY78" s="143" t="str">
        <f t="shared" si="30"/>
        <v>No</v>
      </c>
      <c r="AZ78" s="144" t="str">
        <f t="shared" si="31"/>
        <v>No</v>
      </c>
      <c r="BA78" s="150"/>
      <c r="BB78" s="146">
        <f>IF(Q78="NA",0,IF(N78="No",0,IF(O78=Data!$E$2,Data!$L$2,IF(O78=Data!$E$3,Data!$L$3,IF(O78=Data!$E$4,Data!$L$4,IF(O78=Data!$E$5,Data!$L$5,IF(O78=Data!$E$6,Data!$L$6,IF(O78=Data!$E$7,Data!$L$7,IF(O78=Data!$E$8,Data!$L$8,IF(O78=Data!$E$9,Data!$L$9,IF(O78=Data!$E$10,Data!$L$10,IF(O78=Data!$E$11,Data!$L$11,IF(O78=Data!$E$12,Data!$L$12,IF(O78=Data!$E$13,Data!$L$13,IF(O78=Data!$E$14,Data!$L$14,IF(O78=Data!$E$15,Data!$L$15,IF(O78=Data!$E$16,Data!$L$16,IF(O78=Data!$E$17,Data!$L$17,IF(O78=Data!$E$18,Data!L$18,0)))))))))))))))))))</f>
        <v>0</v>
      </c>
      <c r="BC78" s="147">
        <f>IF(Q78="NA",0,IF(AY78="No",0,IF(N78="Yes",0,IF(P78=Data!$E$2,Data!$L$2,IF(P78=Data!$E$3,Data!$L$3,IF(P78=Data!$E$4,Data!$L$4,IF(P78=Data!$E$5,Data!$L$5,IF(P78=Data!$E$6,Data!$L$6,IF(P78=Data!$E$7,Data!$L$7,IF(P78=Data!$E$8,Data!$L$8,IF(P78=Data!$E$9,Data!$L$9,IF(P78=Data!$E$10,Data!$L$10,IF(P78=Data!$E$11,Data!$L$11,IF(P78=Data!$E$12,Data!$L$12*(EXP(-29.6/R78)),IF(P78=Data!$E$13,Data!$L$13,IF(P78=Data!$E$14,Data!$L$14*(EXP(-29.6/R78)),IF(P78=Data!$E$15,Data!$L$15,IF(P78=Data!$E$16,Data!$L$16,IF(P78=Data!$E$17,Data!$L$17,IF(P78=Data!$E$18,Data!L$18,0))))))))))))))))))))</f>
        <v>0</v>
      </c>
      <c r="BD78" s="148"/>
      <c r="BE78" s="146"/>
      <c r="BF78" s="148">
        <f t="shared" si="19"/>
        <v>0</v>
      </c>
      <c r="BG78" s="148">
        <f t="shared" si="20"/>
        <v>1</v>
      </c>
      <c r="BH78" s="148">
        <f t="shared" si="21"/>
        <v>1</v>
      </c>
      <c r="BI78" s="148">
        <f>IF(S78=0,0,IF(AND(Q78=Data!$E$12,S78-$AV$3&gt;0),(((Data!$M$12*(EXP(-29.6/S78)))-(Data!$M$12*(EXP(-29.6/(S78-$AV$3)))))),IF(AND(Q78=Data!$E$12,S78-$AV$3&lt;0.5),(Data!$M$12*(EXP(-29.6/S78))),IF(AND(Q78=Data!$E$12,S78&lt;=1),((Data!$M$12*(EXP(-29.6/S78)))),IF(Q78=Data!$E$13,(Data!$M$13),IF(AND(Q78=Data!$E$14,S78-$AV$3&gt;0),(((Data!$M$14*(EXP(-29.6/S78)))-(Data!$M$14*(EXP(-29.6/(S78-$AV$3)))))),IF(AND(Q78=Data!$E$14,S78-$AV$3&lt;1),(Data!$M$14*(EXP(-29.6/S78))),IF(AND(Q78=Data!$E$14,S78&lt;=1),((Data!$M$14*(EXP(-29.6/S78)))),IF(Q78=Data!$E$15,Data!$M$15,IF(Q78=Data!$E$16,Data!$M$16,IF(Q78=Data!$E$17,Data!$M$17,IF(Q78=Data!$E$18,Data!$M$18,0))))))))))))</f>
        <v>0</v>
      </c>
      <c r="BJ78" s="148">
        <f>IF(Q78=Data!$E$12,BI78*0.32,IF(Q78=Data!$E$13,0,IF(Q78=Data!$E$14,BI78*0.32,IF(Q78=Data!$E$15,0,IF(Q78=Data!$E$16,0,IF(Q78=Data!$E$17,0,IF(Q78=Data!$E$18,0,0)))))))</f>
        <v>0</v>
      </c>
      <c r="BK78" s="148">
        <f>IF(Q78=Data!$E$12,Data!$P$12*$AV$3,IF(Q78=Data!$E$13,Data!$P$13*$AV$3,IF(Q78=Data!$E$14,Data!$P$14*$AV$3,IF(Q78=Data!$E$15,Data!$P$15*$AV$3,IF(Q78=Data!$E$16,Data!$P$16*$AV$3,IF(Q78=Data!$E$17,Data!$P$17*$AV$3,IF(Q78=Data!$E$18,Data!$P$18*$AV$3,0)))))))</f>
        <v>0</v>
      </c>
      <c r="BL78" s="147">
        <f>IF(O78=Data!$E$2,Data!$O$2,IF(O78=Data!$E$3,Data!$O$3,IF(O78=Data!$E$4,Data!$O$4,IF(O78=Data!$E$5,Data!$O$5,IF(O78=Data!$E$6,Data!$O$6,IF(O78=Data!$E$7,Data!$O$7,IF(O78=Data!$E$8,Data!$O$8,IF(O78=Data!$E$9,Data!$O$9,IF(O78=Data!$E$10,Data!$O$10,IF(O78=Data!$E$11,Data!$O$11,IF(O78=Data!$E$12,Data!$O$12,IF(O78=Data!$E$13,Data!$O$13,IF(O78=Data!$E$14,Data!$O$14,IF(O78=Data!$E$15,Data!$O$15,IF(O78=Data!$E$16,Data!$O$16,IF(O78=Data!$E$18,Data!$O$18,IF(O78=Data!$E$18,Data!$O$18,0)))))))))))))))))</f>
        <v>0</v>
      </c>
      <c r="BM78" s="169"/>
      <c r="BN78" s="169"/>
      <c r="BO78" s="169"/>
      <c r="BP78" s="169"/>
    </row>
    <row r="79" spans="10:68" x14ac:dyDescent="0.3">
      <c r="J79" s="36" t="s">
        <v>90</v>
      </c>
      <c r="K79" s="108"/>
      <c r="L79" s="108"/>
      <c r="M79" s="108" t="s">
        <v>3</v>
      </c>
      <c r="N79" s="108" t="s">
        <v>1</v>
      </c>
      <c r="O79" s="109" t="s">
        <v>124</v>
      </c>
      <c r="P79" s="109" t="s">
        <v>124</v>
      </c>
      <c r="Q79" s="110" t="s">
        <v>124</v>
      </c>
      <c r="R79" s="111"/>
      <c r="S79" s="111"/>
      <c r="T79" s="112"/>
      <c r="U79" s="20"/>
      <c r="V79" s="21">
        <f>IF(AZ79="No",0,IF(O79="NA",0,IF(O79=Data!$E$2,Data!$F$2,IF(O79=Data!$E$3,Data!$F$3,IF(O79=Data!$E$4,Data!$F$4,IF(O79=Data!$E$5,Data!$F$5,IF(O79=Data!$E$6,Data!$F$6,IF(O79=Data!$E$7,Data!$F$7,IF(O79=Data!$E$8,Data!$F$8,IF(O79=Data!$E$9,Data!$F$9,IF(O79=Data!$E$10,Data!$F$10,IF(O79=Data!$E$11,Data!$F$11,IF(O79=Data!E88,Data!$F$12,IF(O79=Data!E89,Data!$F$13,IF(O79=Data!E90,Data!$F$14,IF(O79=Data!E91,Data!$F$15,IF(O79=Data!E92,Data!$F$16,IF(O79=Data!E94,Data!F$18,0))))))))))))))))))*K79*$AV$3</f>
        <v>0</v>
      </c>
      <c r="W79" s="23">
        <f>IF(AZ79="No",0,IF(O79="NA",0,IF(O79=Data!$E$2,Data!$G$2,IF(O79=Data!$E$3,Data!$G$3,IF(O79=Data!$E$4,Data!$G$4,IF(O79=Data!$E$5,Data!$G$5,IF(O79=Data!$E$6,Data!$G$6,IF(O79=Data!$E$7,Data!$G$7,IF(O79=Data!$E$8,Data!$G$8,IF(O79=Data!$E$9,Data!$G$9,IF(O79=Data!$E$10,Data!$G$10,IF(O79=Data!$E$11,Data!$G$11,IF(O79=Data!$E$12,Data!$G$12,IF(O79=Data!$E$13,Data!$G$13,IF(O79=Data!$E$14,Data!$G$14,IF(O79=Data!$E$15,Data!$G$15,IF(O79=Data!$E$16,Data!$G$16,IF(O79=Data!$E$17,Data!$G$17,IF(O79=Data!$E$18,Data!G$18,0))))))))))))))))))*K79*$AV$3)</f>
        <v>0</v>
      </c>
      <c r="X79" s="23">
        <f>IF(AZ79="No",0,IF(O79="NA",0,IF(O79=Data!$E$2,Data!$H$2,IF(O79=Data!$E$3,Data!$H$3,IF(O79=Data!$E$4,Data!$H$4,IF(O79=Data!$E$5,Data!$H$5,IF(O79=Data!$E$6,Data!$H$6,IF(O79=Data!$E$7,Data!$H$7,IF(O79=Data!$E$8,Data!$H$8,IF(O79=Data!$E$9,Data!$H$9,IF(O79=Data!$E$10,Data!$H$10,IF(O79=Data!$E$11,Data!$H$11,IF(O79=Data!$E$12,Data!$H$12,IF(O79=Data!$E$13,Data!$H$13,IF(O79=Data!$E$14,Data!$H$14,IF(O79=Data!$E$15,Data!$H$15,IF(O79=Data!$E$16,Data!$H$16,IF(O79=Data!$E$17,Data!$H$17,IF(O79=Data!$E$18,Data!H$18,0)))))))))))))))))))*K79*$AV$3</f>
        <v>0</v>
      </c>
      <c r="Y79" s="23">
        <f>IF(R79&lt;=1,0,IF(Q79=Data!$E$12,Data!$F$12,IF(Q79=Data!$E$13,Data!$F$13,IF(Q79=Data!$E$14,Data!$F$14,IF(Q79=Data!$E$15,Data!$F$15,IF(Q79=Data!$E$16,Data!$F$16,IF(Q79=Data!$E$17,Data!$F$17,IF(Q79=Data!$E$18,Data!$F$18,0))))))))*K79*IF(R79&lt;AV79,R79,$AV$3)</f>
        <v>0</v>
      </c>
      <c r="Z79" s="23">
        <f>IF(R79&lt;=1,0,IF(Q79=Data!$E$12,Data!$G$12,IF(Q79=Data!$E$13,Data!$G$13,IF(Q79=Data!$E$14,Data!$G$14,IF(Q79=Data!$E$15,Data!$G$15,IF(Q79=Data!$E$16,Data!$G$16,IF(Q79=Data!$E$17,Data!$G$17,IF(Q79=Data!$E$18,Data!$G$18,0))))))))*K79*IF(R79&lt;AV79,R79,$AV$3)</f>
        <v>0</v>
      </c>
      <c r="AA79" s="23">
        <f>IF(R79&lt;=1,0,IF(Q79=Data!$E$12,Data!$H$12,IF(Q79=Data!$E$13,Data!$H$13,IF(Q79=Data!$E$14,Data!$H$14,IF(Q79=Data!$E$15,Data!$H$15,IF(Q79=Data!$E$16,Data!$H$16,IF(Q79=Data!$E$17,Data!$H$17,IF(Q79=Data!$E$18,Data!$H$18,0))))))))*K79*IF(R79&lt;AV79,R79,$AV$3)</f>
        <v>0</v>
      </c>
      <c r="AB79" s="22">
        <f t="shared" si="22"/>
        <v>0</v>
      </c>
      <c r="AC79" s="50">
        <f t="shared" si="23"/>
        <v>0</v>
      </c>
      <c r="AD79" s="46"/>
      <c r="AE79" s="21">
        <f t="shared" si="24"/>
        <v>0</v>
      </c>
      <c r="AF79" s="22">
        <f t="shared" si="25"/>
        <v>0</v>
      </c>
      <c r="AG79" s="50">
        <f t="shared" si="26"/>
        <v>0</v>
      </c>
      <c r="AH79" s="46"/>
      <c r="AI79" s="21">
        <f>IF(AZ79="No",0,IF(O79="NA",0,IF(Q79=O79,0,IF(O79=Data!$E$2,Data!$J$2,IF(O79=Data!$E$3,Data!$J$3,IF(O79=Data!$E$4,Data!$J$4,IF(O79=Data!$E$5,Data!$J$5,IF(O79=Data!$E$6,Data!$J$6,IF(O79=Data!$E$7,Data!$J$7,IF(O79=Data!$E$8,Data!$J$8,IF(O79=Data!$E$9,Data!$J$9,IF(O79=Data!$E$10,Data!$I$10,IF(O79=Data!$E$11,Data!$J$11,IF(O79=Data!$E$12,Data!$J$12,IF(O79=Data!$E$13,Data!$J$13,IF(O79=Data!$E$14,Data!$J$14,IF(O79=Data!$E$15,Data!$J$15,IF(O79=Data!$E$16,Data!$J$16,IF(O79=Data!$E$17,Data!$J$17,IF(O79=Data!$E$18,Data!J$18,0))))))))))))))))))))*$AV$3</f>
        <v>0</v>
      </c>
      <c r="AJ79" s="23">
        <f>IF(AZ79="No",0,IF(O79="NA",0,IF(O79=Data!$E$2,Data!$K$2,IF(O79=Data!$E$3,Data!$K$3,IF(O79=Data!$E$4,Data!$K$4,IF(O79=Data!$E$5,Data!$K$5,IF(O79=Data!$E$6,Data!$K$6,IF(O79=Data!$E$7,Data!$K$7,IF(O79=Data!$E$8,Data!$K$8,IF(O79=Data!$E$9,Data!$K$9,IF(O79=Data!$E$10,Data!$K$10,IF(O79=Data!$E$11,Data!$K$11,IF(O79=Data!$E$12,Data!$K$12,IF(O79=Data!$E$13,Data!$K$13,IF(O79=Data!$E$14,Data!$K$14,IF(O79=Data!$E$15,Data!$K$15,IF(O79=Data!$E$16,Data!$K$16,IF(O79=Data!$E$17,Data!$K$17,IF(O79=Data!$E$18,Data!K$18,0)))))))))))))))))))*$AV$3</f>
        <v>0</v>
      </c>
      <c r="AK79" s="23">
        <f t="shared" si="27"/>
        <v>0</v>
      </c>
      <c r="AL79" s="22">
        <f t="shared" si="28"/>
        <v>0</v>
      </c>
      <c r="AM79" s="22">
        <f t="shared" si="29"/>
        <v>0</v>
      </c>
      <c r="AN79" s="23"/>
      <c r="AO79" s="120"/>
      <c r="AP79" s="25"/>
      <c r="AQ79" s="25"/>
      <c r="AR79" s="9"/>
      <c r="AS79" s="9"/>
      <c r="AT79" s="5"/>
      <c r="AX79" s="168"/>
      <c r="AY79" s="143" t="str">
        <f t="shared" si="30"/>
        <v>No</v>
      </c>
      <c r="AZ79" s="144" t="str">
        <f t="shared" si="31"/>
        <v>No</v>
      </c>
      <c r="BA79" s="150"/>
      <c r="BB79" s="146">
        <f>IF(Q79="NA",0,IF(N79="No",0,IF(O79=Data!$E$2,Data!$L$2,IF(O79=Data!$E$3,Data!$L$3,IF(O79=Data!$E$4,Data!$L$4,IF(O79=Data!$E$5,Data!$L$5,IF(O79=Data!$E$6,Data!$L$6,IF(O79=Data!$E$7,Data!$L$7,IF(O79=Data!$E$8,Data!$L$8,IF(O79=Data!$E$9,Data!$L$9,IF(O79=Data!$E$10,Data!$L$10,IF(O79=Data!$E$11,Data!$L$11,IF(O79=Data!$E$12,Data!$L$12,IF(O79=Data!$E$13,Data!$L$13,IF(O79=Data!$E$14,Data!$L$14,IF(O79=Data!$E$15,Data!$L$15,IF(O79=Data!$E$16,Data!$L$16,IF(O79=Data!$E$17,Data!$L$17,IF(O79=Data!$E$18,Data!L$18,0)))))))))))))))))))</f>
        <v>0</v>
      </c>
      <c r="BC79" s="147">
        <f>IF(Q79="NA",0,IF(AY79="No",0,IF(N79="Yes",0,IF(P79=Data!$E$2,Data!$L$2,IF(P79=Data!$E$3,Data!$L$3,IF(P79=Data!$E$4,Data!$L$4,IF(P79=Data!$E$5,Data!$L$5,IF(P79=Data!$E$6,Data!$L$6,IF(P79=Data!$E$7,Data!$L$7,IF(P79=Data!$E$8,Data!$L$8,IF(P79=Data!$E$9,Data!$L$9,IF(P79=Data!$E$10,Data!$L$10,IF(P79=Data!$E$11,Data!$L$11,IF(P79=Data!$E$12,Data!$L$12*(EXP(-29.6/R79)),IF(P79=Data!$E$13,Data!$L$13,IF(P79=Data!$E$14,Data!$L$14*(EXP(-29.6/R79)),IF(P79=Data!$E$15,Data!$L$15,IF(P79=Data!$E$16,Data!$L$16,IF(P79=Data!$E$17,Data!$L$17,IF(P79=Data!$E$18,Data!L$18,0))))))))))))))))))))</f>
        <v>0</v>
      </c>
      <c r="BD79" s="148"/>
      <c r="BE79" s="146"/>
      <c r="BF79" s="148">
        <f t="shared" si="19"/>
        <v>0</v>
      </c>
      <c r="BG79" s="148">
        <f t="shared" si="20"/>
        <v>1</v>
      </c>
      <c r="BH79" s="148">
        <f t="shared" si="21"/>
        <v>1</v>
      </c>
      <c r="BI79" s="148">
        <f>IF(S79=0,0,IF(AND(Q79=Data!$E$12,S79-$AV$3&gt;0),(((Data!$M$12*(EXP(-29.6/S79)))-(Data!$M$12*(EXP(-29.6/(S79-$AV$3)))))),IF(AND(Q79=Data!$E$12,S79-$AV$3&lt;0.5),(Data!$M$12*(EXP(-29.6/S79))),IF(AND(Q79=Data!$E$12,S79&lt;=1),((Data!$M$12*(EXP(-29.6/S79)))),IF(Q79=Data!$E$13,(Data!$M$13),IF(AND(Q79=Data!$E$14,S79-$AV$3&gt;0),(((Data!$M$14*(EXP(-29.6/S79)))-(Data!$M$14*(EXP(-29.6/(S79-$AV$3)))))),IF(AND(Q79=Data!$E$14,S79-$AV$3&lt;1),(Data!$M$14*(EXP(-29.6/S79))),IF(AND(Q79=Data!$E$14,S79&lt;=1),((Data!$M$14*(EXP(-29.6/S79)))),IF(Q79=Data!$E$15,Data!$M$15,IF(Q79=Data!$E$16,Data!$M$16,IF(Q79=Data!$E$17,Data!$M$17,IF(Q79=Data!$E$18,Data!$M$18,0))))))))))))</f>
        <v>0</v>
      </c>
      <c r="BJ79" s="148">
        <f>IF(Q79=Data!$E$12,BI79*0.32,IF(Q79=Data!$E$13,0,IF(Q79=Data!$E$14,BI79*0.32,IF(Q79=Data!$E$15,0,IF(Q79=Data!$E$16,0,IF(Q79=Data!$E$17,0,IF(Q79=Data!$E$18,0,0)))))))</f>
        <v>0</v>
      </c>
      <c r="BK79" s="148">
        <f>IF(Q79=Data!$E$12,Data!$P$12*$AV$3,IF(Q79=Data!$E$13,Data!$P$13*$AV$3,IF(Q79=Data!$E$14,Data!$P$14*$AV$3,IF(Q79=Data!$E$15,Data!$P$15*$AV$3,IF(Q79=Data!$E$16,Data!$P$16*$AV$3,IF(Q79=Data!$E$17,Data!$P$17*$AV$3,IF(Q79=Data!$E$18,Data!$P$18*$AV$3,0)))))))</f>
        <v>0</v>
      </c>
      <c r="BL79" s="147">
        <f>IF(O79=Data!$E$2,Data!$O$2,IF(O79=Data!$E$3,Data!$O$3,IF(O79=Data!$E$4,Data!$O$4,IF(O79=Data!$E$5,Data!$O$5,IF(O79=Data!$E$6,Data!$O$6,IF(O79=Data!$E$7,Data!$O$7,IF(O79=Data!$E$8,Data!$O$8,IF(O79=Data!$E$9,Data!$O$9,IF(O79=Data!$E$10,Data!$O$10,IF(O79=Data!$E$11,Data!$O$11,IF(O79=Data!$E$12,Data!$O$12,IF(O79=Data!$E$13,Data!$O$13,IF(O79=Data!$E$14,Data!$O$14,IF(O79=Data!$E$15,Data!$O$15,IF(O79=Data!$E$16,Data!$O$16,IF(O79=Data!$E$18,Data!$O$18,IF(O79=Data!$E$18,Data!$O$18,0)))))))))))))))))</f>
        <v>0</v>
      </c>
      <c r="BM79" s="169"/>
      <c r="BN79" s="169"/>
      <c r="BO79" s="169"/>
      <c r="BP79" s="169"/>
    </row>
    <row r="80" spans="10:68" x14ac:dyDescent="0.3">
      <c r="J80" s="36" t="s">
        <v>91</v>
      </c>
      <c r="K80" s="108"/>
      <c r="L80" s="108"/>
      <c r="M80" s="108" t="s">
        <v>3</v>
      </c>
      <c r="N80" s="108" t="s">
        <v>1</v>
      </c>
      <c r="O80" s="109" t="s">
        <v>124</v>
      </c>
      <c r="P80" s="109" t="s">
        <v>124</v>
      </c>
      <c r="Q80" s="110" t="s">
        <v>124</v>
      </c>
      <c r="R80" s="111"/>
      <c r="S80" s="111"/>
      <c r="T80" s="112"/>
      <c r="U80" s="20"/>
      <c r="V80" s="21">
        <f>IF(AZ80="No",0,IF(O80="NA",0,IF(O80=Data!$E$2,Data!$F$2,IF(O80=Data!$E$3,Data!$F$3,IF(O80=Data!$E$4,Data!$F$4,IF(O80=Data!$E$5,Data!$F$5,IF(O80=Data!$E$6,Data!$F$6,IF(O80=Data!$E$7,Data!$F$7,IF(O80=Data!$E$8,Data!$F$8,IF(O80=Data!$E$9,Data!$F$9,IF(O80=Data!$E$10,Data!$F$10,IF(O80=Data!$E$11,Data!$F$11,IF(O80=Data!E89,Data!$F$12,IF(O80=Data!E90,Data!$F$13,IF(O80=Data!E91,Data!$F$14,IF(O80=Data!E92,Data!$F$15,IF(O80=Data!E93,Data!$F$16,IF(O80=Data!E95,Data!F$18,0))))))))))))))))))*K80*$AV$3</f>
        <v>0</v>
      </c>
      <c r="W80" s="23">
        <f>IF(AZ80="No",0,IF(O80="NA",0,IF(O80=Data!$E$2,Data!$G$2,IF(O80=Data!$E$3,Data!$G$3,IF(O80=Data!$E$4,Data!$G$4,IF(O80=Data!$E$5,Data!$G$5,IF(O80=Data!$E$6,Data!$G$6,IF(O80=Data!$E$7,Data!$G$7,IF(O80=Data!$E$8,Data!$G$8,IF(O80=Data!$E$9,Data!$G$9,IF(O80=Data!$E$10,Data!$G$10,IF(O80=Data!$E$11,Data!$G$11,IF(O80=Data!$E$12,Data!$G$12,IF(O80=Data!$E$13,Data!$G$13,IF(O80=Data!$E$14,Data!$G$14,IF(O80=Data!$E$15,Data!$G$15,IF(O80=Data!$E$16,Data!$G$16,IF(O80=Data!$E$17,Data!$G$17,IF(O80=Data!$E$18,Data!G$18,0))))))))))))))))))*K80*$AV$3)</f>
        <v>0</v>
      </c>
      <c r="X80" s="23">
        <f>IF(AZ80="No",0,IF(O80="NA",0,IF(O80=Data!$E$2,Data!$H$2,IF(O80=Data!$E$3,Data!$H$3,IF(O80=Data!$E$4,Data!$H$4,IF(O80=Data!$E$5,Data!$H$5,IF(O80=Data!$E$6,Data!$H$6,IF(O80=Data!$E$7,Data!$H$7,IF(O80=Data!$E$8,Data!$H$8,IF(O80=Data!$E$9,Data!$H$9,IF(O80=Data!$E$10,Data!$H$10,IF(O80=Data!$E$11,Data!$H$11,IF(O80=Data!$E$12,Data!$H$12,IF(O80=Data!$E$13,Data!$H$13,IF(O80=Data!$E$14,Data!$H$14,IF(O80=Data!$E$15,Data!$H$15,IF(O80=Data!$E$16,Data!$H$16,IF(O80=Data!$E$17,Data!$H$17,IF(O80=Data!$E$18,Data!H$18,0)))))))))))))))))))*K80*$AV$3</f>
        <v>0</v>
      </c>
      <c r="Y80" s="23">
        <f>IF(R80&lt;=1,0,IF(Q80=Data!$E$12,Data!$F$12,IF(Q80=Data!$E$13,Data!$F$13,IF(Q80=Data!$E$14,Data!$F$14,IF(Q80=Data!$E$15,Data!$F$15,IF(Q80=Data!$E$16,Data!$F$16,IF(Q80=Data!$E$17,Data!$F$17,IF(Q80=Data!$E$18,Data!$F$18,0))))))))*K80*IF(R80&lt;AV80,R80,$AV$3)</f>
        <v>0</v>
      </c>
      <c r="Z80" s="23">
        <f>IF(R80&lt;=1,0,IF(Q80=Data!$E$12,Data!$G$12,IF(Q80=Data!$E$13,Data!$G$13,IF(Q80=Data!$E$14,Data!$G$14,IF(Q80=Data!$E$15,Data!$G$15,IF(Q80=Data!$E$16,Data!$G$16,IF(Q80=Data!$E$17,Data!$G$17,IF(Q80=Data!$E$18,Data!$G$18,0))))))))*K80*IF(R80&lt;AV80,R80,$AV$3)</f>
        <v>0</v>
      </c>
      <c r="AA80" s="23">
        <f>IF(R80&lt;=1,0,IF(Q80=Data!$E$12,Data!$H$12,IF(Q80=Data!$E$13,Data!$H$13,IF(Q80=Data!$E$14,Data!$H$14,IF(Q80=Data!$E$15,Data!$H$15,IF(Q80=Data!$E$16,Data!$H$16,IF(Q80=Data!$E$17,Data!$H$17,IF(Q80=Data!$E$18,Data!$H$18,0))))))))*K80*IF(R80&lt;AV80,R80,$AV$3)</f>
        <v>0</v>
      </c>
      <c r="AB80" s="22">
        <f t="shared" si="22"/>
        <v>0</v>
      </c>
      <c r="AC80" s="50">
        <f t="shared" si="23"/>
        <v>0</v>
      </c>
      <c r="AD80" s="46"/>
      <c r="AE80" s="21">
        <f t="shared" si="24"/>
        <v>0</v>
      </c>
      <c r="AF80" s="22">
        <f t="shared" si="25"/>
        <v>0</v>
      </c>
      <c r="AG80" s="50">
        <f t="shared" si="26"/>
        <v>0</v>
      </c>
      <c r="AH80" s="46"/>
      <c r="AI80" s="21">
        <f>IF(AZ80="No",0,IF(O80="NA",0,IF(Q80=O80,0,IF(O80=Data!$E$2,Data!$J$2,IF(O80=Data!$E$3,Data!$J$3,IF(O80=Data!$E$4,Data!$J$4,IF(O80=Data!$E$5,Data!$J$5,IF(O80=Data!$E$6,Data!$J$6,IF(O80=Data!$E$7,Data!$J$7,IF(O80=Data!$E$8,Data!$J$8,IF(O80=Data!$E$9,Data!$J$9,IF(O80=Data!$E$10,Data!$I$10,IF(O80=Data!$E$11,Data!$J$11,IF(O80=Data!$E$12,Data!$J$12,IF(O80=Data!$E$13,Data!$J$13,IF(O80=Data!$E$14,Data!$J$14,IF(O80=Data!$E$15,Data!$J$15,IF(O80=Data!$E$16,Data!$J$16,IF(O80=Data!$E$17,Data!$J$17,IF(O80=Data!$E$18,Data!J$18,0))))))))))))))))))))*$AV$3</f>
        <v>0</v>
      </c>
      <c r="AJ80" s="23">
        <f>IF(AZ80="No",0,IF(O80="NA",0,IF(O80=Data!$E$2,Data!$K$2,IF(O80=Data!$E$3,Data!$K$3,IF(O80=Data!$E$4,Data!$K$4,IF(O80=Data!$E$5,Data!$K$5,IF(O80=Data!$E$6,Data!$K$6,IF(O80=Data!$E$7,Data!$K$7,IF(O80=Data!$E$8,Data!$K$8,IF(O80=Data!$E$9,Data!$K$9,IF(O80=Data!$E$10,Data!$K$10,IF(O80=Data!$E$11,Data!$K$11,IF(O80=Data!$E$12,Data!$K$12,IF(O80=Data!$E$13,Data!$K$13,IF(O80=Data!$E$14,Data!$K$14,IF(O80=Data!$E$15,Data!$K$15,IF(O80=Data!$E$16,Data!$K$16,IF(O80=Data!$E$17,Data!$K$17,IF(O80=Data!$E$18,Data!K$18,0)))))))))))))))))))*$AV$3</f>
        <v>0</v>
      </c>
      <c r="AK80" s="23">
        <f t="shared" si="27"/>
        <v>0</v>
      </c>
      <c r="AL80" s="22">
        <f t="shared" si="28"/>
        <v>0</v>
      </c>
      <c r="AM80" s="22">
        <f t="shared" si="29"/>
        <v>0</v>
      </c>
      <c r="AN80" s="23"/>
      <c r="AO80" s="120"/>
      <c r="AP80" s="25"/>
      <c r="AQ80" s="25"/>
      <c r="AR80" s="9"/>
      <c r="AS80" s="9"/>
      <c r="AT80" s="5"/>
      <c r="AX80" s="168"/>
      <c r="AY80" s="143" t="str">
        <f t="shared" si="30"/>
        <v>No</v>
      </c>
      <c r="AZ80" s="144" t="str">
        <f t="shared" si="31"/>
        <v>No</v>
      </c>
      <c r="BA80" s="150"/>
      <c r="BB80" s="146">
        <f>IF(Q80="NA",0,IF(N80="No",0,IF(O80=Data!$E$2,Data!$L$2,IF(O80=Data!$E$3,Data!$L$3,IF(O80=Data!$E$4,Data!$L$4,IF(O80=Data!$E$5,Data!$L$5,IF(O80=Data!$E$6,Data!$L$6,IF(O80=Data!$E$7,Data!$L$7,IF(O80=Data!$E$8,Data!$L$8,IF(O80=Data!$E$9,Data!$L$9,IF(O80=Data!$E$10,Data!$L$10,IF(O80=Data!$E$11,Data!$L$11,IF(O80=Data!$E$12,Data!$L$12,IF(O80=Data!$E$13,Data!$L$13,IF(O80=Data!$E$14,Data!$L$14,IF(O80=Data!$E$15,Data!$L$15,IF(O80=Data!$E$16,Data!$L$16,IF(O80=Data!$E$17,Data!$L$17,IF(O80=Data!$E$18,Data!L$18,0)))))))))))))))))))</f>
        <v>0</v>
      </c>
      <c r="BC80" s="147">
        <f>IF(Q80="NA",0,IF(AY80="No",0,IF(N80="Yes",0,IF(P80=Data!$E$2,Data!$L$2,IF(P80=Data!$E$3,Data!$L$3,IF(P80=Data!$E$4,Data!$L$4,IF(P80=Data!$E$5,Data!$L$5,IF(P80=Data!$E$6,Data!$L$6,IF(P80=Data!$E$7,Data!$L$7,IF(P80=Data!$E$8,Data!$L$8,IF(P80=Data!$E$9,Data!$L$9,IF(P80=Data!$E$10,Data!$L$10,IF(P80=Data!$E$11,Data!$L$11,IF(P80=Data!$E$12,Data!$L$12*(EXP(-29.6/R80)),IF(P80=Data!$E$13,Data!$L$13,IF(P80=Data!$E$14,Data!$L$14*(EXP(-29.6/R80)),IF(P80=Data!$E$15,Data!$L$15,IF(P80=Data!$E$16,Data!$L$16,IF(P80=Data!$E$17,Data!$L$17,IF(P80=Data!$E$18,Data!L$18,0))))))))))))))))))))</f>
        <v>0</v>
      </c>
      <c r="BD80" s="148"/>
      <c r="BE80" s="146"/>
      <c r="BF80" s="148">
        <f t="shared" si="19"/>
        <v>0</v>
      </c>
      <c r="BG80" s="148">
        <f t="shared" si="20"/>
        <v>1</v>
      </c>
      <c r="BH80" s="148">
        <f t="shared" si="21"/>
        <v>1</v>
      </c>
      <c r="BI80" s="148">
        <f>IF(S80=0,0,IF(AND(Q80=Data!$E$12,S80-$AV$3&gt;0),(((Data!$M$12*(EXP(-29.6/S80)))-(Data!$M$12*(EXP(-29.6/(S80-$AV$3)))))),IF(AND(Q80=Data!$E$12,S80-$AV$3&lt;0.5),(Data!$M$12*(EXP(-29.6/S80))),IF(AND(Q80=Data!$E$12,S80&lt;=1),((Data!$M$12*(EXP(-29.6/S80)))),IF(Q80=Data!$E$13,(Data!$M$13),IF(AND(Q80=Data!$E$14,S80-$AV$3&gt;0),(((Data!$M$14*(EXP(-29.6/S80)))-(Data!$M$14*(EXP(-29.6/(S80-$AV$3)))))),IF(AND(Q80=Data!$E$14,S80-$AV$3&lt;1),(Data!$M$14*(EXP(-29.6/S80))),IF(AND(Q80=Data!$E$14,S80&lt;=1),((Data!$M$14*(EXP(-29.6/S80)))),IF(Q80=Data!$E$15,Data!$M$15,IF(Q80=Data!$E$16,Data!$M$16,IF(Q80=Data!$E$17,Data!$M$17,IF(Q80=Data!$E$18,Data!$M$18,0))))))))))))</f>
        <v>0</v>
      </c>
      <c r="BJ80" s="148">
        <f>IF(Q80=Data!$E$12,BI80*0.32,IF(Q80=Data!$E$13,0,IF(Q80=Data!$E$14,BI80*0.32,IF(Q80=Data!$E$15,0,IF(Q80=Data!$E$16,0,IF(Q80=Data!$E$17,0,IF(Q80=Data!$E$18,0,0)))))))</f>
        <v>0</v>
      </c>
      <c r="BK80" s="148">
        <f>IF(Q80=Data!$E$12,Data!$P$12*$AV$3,IF(Q80=Data!$E$13,Data!$P$13*$AV$3,IF(Q80=Data!$E$14,Data!$P$14*$AV$3,IF(Q80=Data!$E$15,Data!$P$15*$AV$3,IF(Q80=Data!$E$16,Data!$P$16*$AV$3,IF(Q80=Data!$E$17,Data!$P$17*$AV$3,IF(Q80=Data!$E$18,Data!$P$18*$AV$3,0)))))))</f>
        <v>0</v>
      </c>
      <c r="BL80" s="147">
        <f>IF(O80=Data!$E$2,Data!$O$2,IF(O80=Data!$E$3,Data!$O$3,IF(O80=Data!$E$4,Data!$O$4,IF(O80=Data!$E$5,Data!$O$5,IF(O80=Data!$E$6,Data!$O$6,IF(O80=Data!$E$7,Data!$O$7,IF(O80=Data!$E$8,Data!$O$8,IF(O80=Data!$E$9,Data!$O$9,IF(O80=Data!$E$10,Data!$O$10,IF(O80=Data!$E$11,Data!$O$11,IF(O80=Data!$E$12,Data!$O$12,IF(O80=Data!$E$13,Data!$O$13,IF(O80=Data!$E$14,Data!$O$14,IF(O80=Data!$E$15,Data!$O$15,IF(O80=Data!$E$16,Data!$O$16,IF(O80=Data!$E$18,Data!$O$18,IF(O80=Data!$E$18,Data!$O$18,0)))))))))))))))))</f>
        <v>0</v>
      </c>
      <c r="BM80" s="169"/>
      <c r="BN80" s="169"/>
      <c r="BO80" s="169"/>
      <c r="BP80" s="169"/>
    </row>
    <row r="81" spans="10:68" x14ac:dyDescent="0.3">
      <c r="J81" s="36" t="s">
        <v>92</v>
      </c>
      <c r="K81" s="108"/>
      <c r="L81" s="108"/>
      <c r="M81" s="108" t="s">
        <v>3</v>
      </c>
      <c r="N81" s="108" t="s">
        <v>1</v>
      </c>
      <c r="O81" s="109" t="s">
        <v>124</v>
      </c>
      <c r="P81" s="109" t="s">
        <v>124</v>
      </c>
      <c r="Q81" s="110" t="s">
        <v>124</v>
      </c>
      <c r="R81" s="111"/>
      <c r="S81" s="111"/>
      <c r="T81" s="112"/>
      <c r="U81" s="20"/>
      <c r="V81" s="21">
        <f>IF(AZ81="No",0,IF(O81="NA",0,IF(O81=Data!$E$2,Data!$F$2,IF(O81=Data!$E$3,Data!$F$3,IF(O81=Data!$E$4,Data!$F$4,IF(O81=Data!$E$5,Data!$F$5,IF(O81=Data!$E$6,Data!$F$6,IF(O81=Data!$E$7,Data!$F$7,IF(O81=Data!$E$8,Data!$F$8,IF(O81=Data!$E$9,Data!$F$9,IF(O81=Data!$E$10,Data!$F$10,IF(O81=Data!$E$11,Data!$F$11,IF(O81=Data!E90,Data!$F$12,IF(O81=Data!E91,Data!$F$13,IF(O81=Data!E92,Data!$F$14,IF(O81=Data!E93,Data!$F$15,IF(O81=Data!E94,Data!$F$16,IF(O81=Data!E96,Data!F$18,0))))))))))))))))))*K81*$AV$3</f>
        <v>0</v>
      </c>
      <c r="W81" s="23">
        <f>IF(AZ81="No",0,IF(O81="NA",0,IF(O81=Data!$E$2,Data!$G$2,IF(O81=Data!$E$3,Data!$G$3,IF(O81=Data!$E$4,Data!$G$4,IF(O81=Data!$E$5,Data!$G$5,IF(O81=Data!$E$6,Data!$G$6,IF(O81=Data!$E$7,Data!$G$7,IF(O81=Data!$E$8,Data!$G$8,IF(O81=Data!$E$9,Data!$G$9,IF(O81=Data!$E$10,Data!$G$10,IF(O81=Data!$E$11,Data!$G$11,IF(O81=Data!$E$12,Data!$G$12,IF(O81=Data!$E$13,Data!$G$13,IF(O81=Data!$E$14,Data!$G$14,IF(O81=Data!$E$15,Data!$G$15,IF(O81=Data!$E$16,Data!$G$16,IF(O81=Data!$E$17,Data!$G$17,IF(O81=Data!$E$18,Data!G$18,0))))))))))))))))))*K81*$AV$3)</f>
        <v>0</v>
      </c>
      <c r="X81" s="23">
        <f>IF(AZ81="No",0,IF(O81="NA",0,IF(O81=Data!$E$2,Data!$H$2,IF(O81=Data!$E$3,Data!$H$3,IF(O81=Data!$E$4,Data!$H$4,IF(O81=Data!$E$5,Data!$H$5,IF(O81=Data!$E$6,Data!$H$6,IF(O81=Data!$E$7,Data!$H$7,IF(O81=Data!$E$8,Data!$H$8,IF(O81=Data!$E$9,Data!$H$9,IF(O81=Data!$E$10,Data!$H$10,IF(O81=Data!$E$11,Data!$H$11,IF(O81=Data!$E$12,Data!$H$12,IF(O81=Data!$E$13,Data!$H$13,IF(O81=Data!$E$14,Data!$H$14,IF(O81=Data!$E$15,Data!$H$15,IF(O81=Data!$E$16,Data!$H$16,IF(O81=Data!$E$17,Data!$H$17,IF(O81=Data!$E$18,Data!H$18,0)))))))))))))))))))*K81*$AV$3</f>
        <v>0</v>
      </c>
      <c r="Y81" s="23">
        <f>IF(R81&lt;=1,0,IF(Q81=Data!$E$12,Data!$F$12,IF(Q81=Data!$E$13,Data!$F$13,IF(Q81=Data!$E$14,Data!$F$14,IF(Q81=Data!$E$15,Data!$F$15,IF(Q81=Data!$E$16,Data!$F$16,IF(Q81=Data!$E$17,Data!$F$17,IF(Q81=Data!$E$18,Data!$F$18,0))))))))*K81*IF(R81&lt;AV81,R81,$AV$3)</f>
        <v>0</v>
      </c>
      <c r="Z81" s="23">
        <f>IF(R81&lt;=1,0,IF(Q81=Data!$E$12,Data!$G$12,IF(Q81=Data!$E$13,Data!$G$13,IF(Q81=Data!$E$14,Data!$G$14,IF(Q81=Data!$E$15,Data!$G$15,IF(Q81=Data!$E$16,Data!$G$16,IF(Q81=Data!$E$17,Data!$G$17,IF(Q81=Data!$E$18,Data!$G$18,0))))))))*K81*IF(R81&lt;AV81,R81,$AV$3)</f>
        <v>0</v>
      </c>
      <c r="AA81" s="23">
        <f>IF(R81&lt;=1,0,IF(Q81=Data!$E$12,Data!$H$12,IF(Q81=Data!$E$13,Data!$H$13,IF(Q81=Data!$E$14,Data!$H$14,IF(Q81=Data!$E$15,Data!$H$15,IF(Q81=Data!$E$16,Data!$H$16,IF(Q81=Data!$E$17,Data!$H$17,IF(Q81=Data!$E$18,Data!$H$18,0))))))))*K81*IF(R81&lt;AV81,R81,$AV$3)</f>
        <v>0</v>
      </c>
      <c r="AB81" s="22">
        <f t="shared" si="22"/>
        <v>0</v>
      </c>
      <c r="AC81" s="50">
        <f t="shared" si="23"/>
        <v>0</v>
      </c>
      <c r="AD81" s="46"/>
      <c r="AE81" s="21">
        <f t="shared" si="24"/>
        <v>0</v>
      </c>
      <c r="AF81" s="22">
        <f t="shared" si="25"/>
        <v>0</v>
      </c>
      <c r="AG81" s="50">
        <f t="shared" si="26"/>
        <v>0</v>
      </c>
      <c r="AH81" s="46"/>
      <c r="AI81" s="21">
        <f>IF(AZ81="No",0,IF(O81="NA",0,IF(Q81=O81,0,IF(O81=Data!$E$2,Data!$J$2,IF(O81=Data!$E$3,Data!$J$3,IF(O81=Data!$E$4,Data!$J$4,IF(O81=Data!$E$5,Data!$J$5,IF(O81=Data!$E$6,Data!$J$6,IF(O81=Data!$E$7,Data!$J$7,IF(O81=Data!$E$8,Data!$J$8,IF(O81=Data!$E$9,Data!$J$9,IF(O81=Data!$E$10,Data!$I$10,IF(O81=Data!$E$11,Data!$J$11,IF(O81=Data!$E$12,Data!$J$12,IF(O81=Data!$E$13,Data!$J$13,IF(O81=Data!$E$14,Data!$J$14,IF(O81=Data!$E$15,Data!$J$15,IF(O81=Data!$E$16,Data!$J$16,IF(O81=Data!$E$17,Data!$J$17,IF(O81=Data!$E$18,Data!J$18,0))))))))))))))))))))*$AV$3</f>
        <v>0</v>
      </c>
      <c r="AJ81" s="23">
        <f>IF(AZ81="No",0,IF(O81="NA",0,IF(O81=Data!$E$2,Data!$K$2,IF(O81=Data!$E$3,Data!$K$3,IF(O81=Data!$E$4,Data!$K$4,IF(O81=Data!$E$5,Data!$K$5,IF(O81=Data!$E$6,Data!$K$6,IF(O81=Data!$E$7,Data!$K$7,IF(O81=Data!$E$8,Data!$K$8,IF(O81=Data!$E$9,Data!$K$9,IF(O81=Data!$E$10,Data!$K$10,IF(O81=Data!$E$11,Data!$K$11,IF(O81=Data!$E$12,Data!$K$12,IF(O81=Data!$E$13,Data!$K$13,IF(O81=Data!$E$14,Data!$K$14,IF(O81=Data!$E$15,Data!$K$15,IF(O81=Data!$E$16,Data!$K$16,IF(O81=Data!$E$17,Data!$K$17,IF(O81=Data!$E$18,Data!K$18,0)))))))))))))))))))*$AV$3</f>
        <v>0</v>
      </c>
      <c r="AK81" s="23">
        <f t="shared" si="27"/>
        <v>0</v>
      </c>
      <c r="AL81" s="22">
        <f t="shared" si="28"/>
        <v>0</v>
      </c>
      <c r="AM81" s="22">
        <f t="shared" si="29"/>
        <v>0</v>
      </c>
      <c r="AN81" s="23"/>
      <c r="AO81" s="120"/>
      <c r="AP81" s="25"/>
      <c r="AQ81" s="25"/>
      <c r="AR81" s="9"/>
      <c r="AS81" s="9"/>
      <c r="AT81" s="5"/>
      <c r="AX81" s="168"/>
      <c r="AY81" s="143" t="str">
        <f t="shared" si="30"/>
        <v>No</v>
      </c>
      <c r="AZ81" s="144" t="str">
        <f t="shared" si="31"/>
        <v>No</v>
      </c>
      <c r="BA81" s="150"/>
      <c r="BB81" s="146">
        <f>IF(Q81="NA",0,IF(N81="No",0,IF(O81=Data!$E$2,Data!$L$2,IF(O81=Data!$E$3,Data!$L$3,IF(O81=Data!$E$4,Data!$L$4,IF(O81=Data!$E$5,Data!$L$5,IF(O81=Data!$E$6,Data!$L$6,IF(O81=Data!$E$7,Data!$L$7,IF(O81=Data!$E$8,Data!$L$8,IF(O81=Data!$E$9,Data!$L$9,IF(O81=Data!$E$10,Data!$L$10,IF(O81=Data!$E$11,Data!$L$11,IF(O81=Data!$E$12,Data!$L$12,IF(O81=Data!$E$13,Data!$L$13,IF(O81=Data!$E$14,Data!$L$14,IF(O81=Data!$E$15,Data!$L$15,IF(O81=Data!$E$16,Data!$L$16,IF(O81=Data!$E$17,Data!$L$17,IF(O81=Data!$E$18,Data!L$18,0)))))))))))))))))))</f>
        <v>0</v>
      </c>
      <c r="BC81" s="147">
        <f>IF(Q81="NA",0,IF(AY81="No",0,IF(N81="Yes",0,IF(P81=Data!$E$2,Data!$L$2,IF(P81=Data!$E$3,Data!$L$3,IF(P81=Data!$E$4,Data!$L$4,IF(P81=Data!$E$5,Data!$L$5,IF(P81=Data!$E$6,Data!$L$6,IF(P81=Data!$E$7,Data!$L$7,IF(P81=Data!$E$8,Data!$L$8,IF(P81=Data!$E$9,Data!$L$9,IF(P81=Data!$E$10,Data!$L$10,IF(P81=Data!$E$11,Data!$L$11,IF(P81=Data!$E$12,Data!$L$12*(EXP(-29.6/R81)),IF(P81=Data!$E$13,Data!$L$13,IF(P81=Data!$E$14,Data!$L$14*(EXP(-29.6/R81)),IF(P81=Data!$E$15,Data!$L$15,IF(P81=Data!$E$16,Data!$L$16,IF(P81=Data!$E$17,Data!$L$17,IF(P81=Data!$E$18,Data!L$18,0))))))))))))))))))))</f>
        <v>0</v>
      </c>
      <c r="BD81" s="148"/>
      <c r="BE81" s="146"/>
      <c r="BF81" s="148">
        <f t="shared" si="19"/>
        <v>0</v>
      </c>
      <c r="BG81" s="148">
        <f t="shared" si="20"/>
        <v>1</v>
      </c>
      <c r="BH81" s="148">
        <f t="shared" si="21"/>
        <v>1</v>
      </c>
      <c r="BI81" s="148">
        <f>IF(S81=0,0,IF(AND(Q81=Data!$E$12,S81-$AV$3&gt;0),(((Data!$M$12*(EXP(-29.6/S81)))-(Data!$M$12*(EXP(-29.6/(S81-$AV$3)))))),IF(AND(Q81=Data!$E$12,S81-$AV$3&lt;0.5),(Data!$M$12*(EXP(-29.6/S81))),IF(AND(Q81=Data!$E$12,S81&lt;=1),((Data!$M$12*(EXP(-29.6/S81)))),IF(Q81=Data!$E$13,(Data!$M$13),IF(AND(Q81=Data!$E$14,S81-$AV$3&gt;0),(((Data!$M$14*(EXP(-29.6/S81)))-(Data!$M$14*(EXP(-29.6/(S81-$AV$3)))))),IF(AND(Q81=Data!$E$14,S81-$AV$3&lt;1),(Data!$M$14*(EXP(-29.6/S81))),IF(AND(Q81=Data!$E$14,S81&lt;=1),((Data!$M$14*(EXP(-29.6/S81)))),IF(Q81=Data!$E$15,Data!$M$15,IF(Q81=Data!$E$16,Data!$M$16,IF(Q81=Data!$E$17,Data!$M$17,IF(Q81=Data!$E$18,Data!$M$18,0))))))))))))</f>
        <v>0</v>
      </c>
      <c r="BJ81" s="148">
        <f>IF(Q81=Data!$E$12,BI81*0.32,IF(Q81=Data!$E$13,0,IF(Q81=Data!$E$14,BI81*0.32,IF(Q81=Data!$E$15,0,IF(Q81=Data!$E$16,0,IF(Q81=Data!$E$17,0,IF(Q81=Data!$E$18,0,0)))))))</f>
        <v>0</v>
      </c>
      <c r="BK81" s="148">
        <f>IF(Q81=Data!$E$12,Data!$P$12*$AV$3,IF(Q81=Data!$E$13,Data!$P$13*$AV$3,IF(Q81=Data!$E$14,Data!$P$14*$AV$3,IF(Q81=Data!$E$15,Data!$P$15*$AV$3,IF(Q81=Data!$E$16,Data!$P$16*$AV$3,IF(Q81=Data!$E$17,Data!$P$17*$AV$3,IF(Q81=Data!$E$18,Data!$P$18*$AV$3,0)))))))</f>
        <v>0</v>
      </c>
      <c r="BL81" s="147">
        <f>IF(O81=Data!$E$2,Data!$O$2,IF(O81=Data!$E$3,Data!$O$3,IF(O81=Data!$E$4,Data!$O$4,IF(O81=Data!$E$5,Data!$O$5,IF(O81=Data!$E$6,Data!$O$6,IF(O81=Data!$E$7,Data!$O$7,IF(O81=Data!$E$8,Data!$O$8,IF(O81=Data!$E$9,Data!$O$9,IF(O81=Data!$E$10,Data!$O$10,IF(O81=Data!$E$11,Data!$O$11,IF(O81=Data!$E$12,Data!$O$12,IF(O81=Data!$E$13,Data!$O$13,IF(O81=Data!$E$14,Data!$O$14,IF(O81=Data!$E$15,Data!$O$15,IF(O81=Data!$E$16,Data!$O$16,IF(O81=Data!$E$18,Data!$O$18,IF(O81=Data!$E$18,Data!$O$18,0)))))))))))))))))</f>
        <v>0</v>
      </c>
      <c r="BM81" s="169"/>
      <c r="BN81" s="169"/>
      <c r="BO81" s="169"/>
      <c r="BP81" s="169"/>
    </row>
    <row r="82" spans="10:68" x14ac:dyDescent="0.3">
      <c r="J82" s="36" t="s">
        <v>93</v>
      </c>
      <c r="K82" s="108"/>
      <c r="L82" s="108"/>
      <c r="M82" s="108" t="s">
        <v>3</v>
      </c>
      <c r="N82" s="108" t="s">
        <v>1</v>
      </c>
      <c r="O82" s="109" t="s">
        <v>124</v>
      </c>
      <c r="P82" s="109" t="s">
        <v>124</v>
      </c>
      <c r="Q82" s="110" t="s">
        <v>124</v>
      </c>
      <c r="R82" s="111"/>
      <c r="S82" s="111"/>
      <c r="T82" s="112"/>
      <c r="U82" s="20"/>
      <c r="V82" s="21">
        <f>IF(AZ82="No",0,IF(O82="NA",0,IF(O82=Data!$E$2,Data!$F$2,IF(O82=Data!$E$3,Data!$F$3,IF(O82=Data!$E$4,Data!$F$4,IF(O82=Data!$E$5,Data!$F$5,IF(O82=Data!$E$6,Data!$F$6,IF(O82=Data!$E$7,Data!$F$7,IF(O82=Data!$E$8,Data!$F$8,IF(O82=Data!$E$9,Data!$F$9,IF(O82=Data!$E$10,Data!$F$10,IF(O82=Data!$E$11,Data!$F$11,IF(O82=Data!E91,Data!$F$12,IF(O82=Data!E92,Data!$F$13,IF(O82=Data!E93,Data!$F$14,IF(O82=Data!E94,Data!$F$15,IF(O82=Data!E95,Data!$F$16,IF(O82=Data!E97,Data!F$18,0))))))))))))))))))*K82*$AV$3</f>
        <v>0</v>
      </c>
      <c r="W82" s="23">
        <f>IF(AZ82="No",0,IF(O82="NA",0,IF(O82=Data!$E$2,Data!$G$2,IF(O82=Data!$E$3,Data!$G$3,IF(O82=Data!$E$4,Data!$G$4,IF(O82=Data!$E$5,Data!$G$5,IF(O82=Data!$E$6,Data!$G$6,IF(O82=Data!$E$7,Data!$G$7,IF(O82=Data!$E$8,Data!$G$8,IF(O82=Data!$E$9,Data!$G$9,IF(O82=Data!$E$10,Data!$G$10,IF(O82=Data!$E$11,Data!$G$11,IF(O82=Data!$E$12,Data!$G$12,IF(O82=Data!$E$13,Data!$G$13,IF(O82=Data!$E$14,Data!$G$14,IF(O82=Data!$E$15,Data!$G$15,IF(O82=Data!$E$16,Data!$G$16,IF(O82=Data!$E$17,Data!$G$17,IF(O82=Data!$E$18,Data!G$18,0))))))))))))))))))*K82*$AV$3)</f>
        <v>0</v>
      </c>
      <c r="X82" s="23">
        <f>IF(AZ82="No",0,IF(O82="NA",0,IF(O82=Data!$E$2,Data!$H$2,IF(O82=Data!$E$3,Data!$H$3,IF(O82=Data!$E$4,Data!$H$4,IF(O82=Data!$E$5,Data!$H$5,IF(O82=Data!$E$6,Data!$H$6,IF(O82=Data!$E$7,Data!$H$7,IF(O82=Data!$E$8,Data!$H$8,IF(O82=Data!$E$9,Data!$H$9,IF(O82=Data!$E$10,Data!$H$10,IF(O82=Data!$E$11,Data!$H$11,IF(O82=Data!$E$12,Data!$H$12,IF(O82=Data!$E$13,Data!$H$13,IF(O82=Data!$E$14,Data!$H$14,IF(O82=Data!$E$15,Data!$H$15,IF(O82=Data!$E$16,Data!$H$16,IF(O82=Data!$E$17,Data!$H$17,IF(O82=Data!$E$18,Data!H$18,0)))))))))))))))))))*K82*$AV$3</f>
        <v>0</v>
      </c>
      <c r="Y82" s="23">
        <f>IF(R82&lt;=1,0,IF(Q82=Data!$E$12,Data!$F$12,IF(Q82=Data!$E$13,Data!$F$13,IF(Q82=Data!$E$14,Data!$F$14,IF(Q82=Data!$E$15,Data!$F$15,IF(Q82=Data!$E$16,Data!$F$16,IF(Q82=Data!$E$17,Data!$F$17,IF(Q82=Data!$E$18,Data!$F$18,0))))))))*K82*IF(R82&lt;AV82,R82,$AV$3)</f>
        <v>0</v>
      </c>
      <c r="Z82" s="23">
        <f>IF(R82&lt;=1,0,IF(Q82=Data!$E$12,Data!$G$12,IF(Q82=Data!$E$13,Data!$G$13,IF(Q82=Data!$E$14,Data!$G$14,IF(Q82=Data!$E$15,Data!$G$15,IF(Q82=Data!$E$16,Data!$G$16,IF(Q82=Data!$E$17,Data!$G$17,IF(Q82=Data!$E$18,Data!$G$18,0))))))))*K82*IF(R82&lt;AV82,R82,$AV$3)</f>
        <v>0</v>
      </c>
      <c r="AA82" s="23">
        <f>IF(R82&lt;=1,0,IF(Q82=Data!$E$12,Data!$H$12,IF(Q82=Data!$E$13,Data!$H$13,IF(Q82=Data!$E$14,Data!$H$14,IF(Q82=Data!$E$15,Data!$H$15,IF(Q82=Data!$E$16,Data!$H$16,IF(Q82=Data!$E$17,Data!$H$17,IF(Q82=Data!$E$18,Data!$H$18,0))))))))*K82*IF(R82&lt;AV82,R82,$AV$3)</f>
        <v>0</v>
      </c>
      <c r="AB82" s="22">
        <f t="shared" si="22"/>
        <v>0</v>
      </c>
      <c r="AC82" s="50">
        <f t="shared" si="23"/>
        <v>0</v>
      </c>
      <c r="AD82" s="46"/>
      <c r="AE82" s="21">
        <f t="shared" si="24"/>
        <v>0</v>
      </c>
      <c r="AF82" s="22">
        <f t="shared" si="25"/>
        <v>0</v>
      </c>
      <c r="AG82" s="50">
        <f t="shared" si="26"/>
        <v>0</v>
      </c>
      <c r="AH82" s="46"/>
      <c r="AI82" s="21">
        <f>IF(AZ82="No",0,IF(O82="NA",0,IF(Q82=O82,0,IF(O82=Data!$E$2,Data!$J$2,IF(O82=Data!$E$3,Data!$J$3,IF(O82=Data!$E$4,Data!$J$4,IF(O82=Data!$E$5,Data!$J$5,IF(O82=Data!$E$6,Data!$J$6,IF(O82=Data!$E$7,Data!$J$7,IF(O82=Data!$E$8,Data!$J$8,IF(O82=Data!$E$9,Data!$J$9,IF(O82=Data!$E$10,Data!$I$10,IF(O82=Data!$E$11,Data!$J$11,IF(O82=Data!$E$12,Data!$J$12,IF(O82=Data!$E$13,Data!$J$13,IF(O82=Data!$E$14,Data!$J$14,IF(O82=Data!$E$15,Data!$J$15,IF(O82=Data!$E$16,Data!$J$16,IF(O82=Data!$E$17,Data!$J$17,IF(O82=Data!$E$18,Data!J$18,0))))))))))))))))))))*$AV$3</f>
        <v>0</v>
      </c>
      <c r="AJ82" s="23">
        <f>IF(AZ82="No",0,IF(O82="NA",0,IF(O82=Data!$E$2,Data!$K$2,IF(O82=Data!$E$3,Data!$K$3,IF(O82=Data!$E$4,Data!$K$4,IF(O82=Data!$E$5,Data!$K$5,IF(O82=Data!$E$6,Data!$K$6,IF(O82=Data!$E$7,Data!$K$7,IF(O82=Data!$E$8,Data!$K$8,IF(O82=Data!$E$9,Data!$K$9,IF(O82=Data!$E$10,Data!$K$10,IF(O82=Data!$E$11,Data!$K$11,IF(O82=Data!$E$12,Data!$K$12,IF(O82=Data!$E$13,Data!$K$13,IF(O82=Data!$E$14,Data!$K$14,IF(O82=Data!$E$15,Data!$K$15,IF(O82=Data!$E$16,Data!$K$16,IF(O82=Data!$E$17,Data!$K$17,IF(O82=Data!$E$18,Data!K$18,0)))))))))))))))))))*$AV$3</f>
        <v>0</v>
      </c>
      <c r="AK82" s="23">
        <f t="shared" si="27"/>
        <v>0</v>
      </c>
      <c r="AL82" s="22">
        <f t="shared" si="28"/>
        <v>0</v>
      </c>
      <c r="AM82" s="22">
        <f t="shared" si="29"/>
        <v>0</v>
      </c>
      <c r="AN82" s="23"/>
      <c r="AO82" s="120"/>
      <c r="AP82" s="25"/>
      <c r="AQ82" s="25"/>
      <c r="AR82" s="9"/>
      <c r="AS82" s="9"/>
      <c r="AT82" s="5"/>
      <c r="AX82" s="168"/>
      <c r="AY82" s="143" t="str">
        <f t="shared" si="30"/>
        <v>No</v>
      </c>
      <c r="AZ82" s="144" t="str">
        <f t="shared" si="31"/>
        <v>No</v>
      </c>
      <c r="BA82" s="150"/>
      <c r="BB82" s="146">
        <f>IF(Q82="NA",0,IF(N82="No",0,IF(O82=Data!$E$2,Data!$L$2,IF(O82=Data!$E$3,Data!$L$3,IF(O82=Data!$E$4,Data!$L$4,IF(O82=Data!$E$5,Data!$L$5,IF(O82=Data!$E$6,Data!$L$6,IF(O82=Data!$E$7,Data!$L$7,IF(O82=Data!$E$8,Data!$L$8,IF(O82=Data!$E$9,Data!$L$9,IF(O82=Data!$E$10,Data!$L$10,IF(O82=Data!$E$11,Data!$L$11,IF(O82=Data!$E$12,Data!$L$12,IF(O82=Data!$E$13,Data!$L$13,IF(O82=Data!$E$14,Data!$L$14,IF(O82=Data!$E$15,Data!$L$15,IF(O82=Data!$E$16,Data!$L$16,IF(O82=Data!$E$17,Data!$L$17,IF(O82=Data!$E$18,Data!L$18,0)))))))))))))))))))</f>
        <v>0</v>
      </c>
      <c r="BC82" s="147">
        <f>IF(Q82="NA",0,IF(AY82="No",0,IF(N82="Yes",0,IF(P82=Data!$E$2,Data!$L$2,IF(P82=Data!$E$3,Data!$L$3,IF(P82=Data!$E$4,Data!$L$4,IF(P82=Data!$E$5,Data!$L$5,IF(P82=Data!$E$6,Data!$L$6,IF(P82=Data!$E$7,Data!$L$7,IF(P82=Data!$E$8,Data!$L$8,IF(P82=Data!$E$9,Data!$L$9,IF(P82=Data!$E$10,Data!$L$10,IF(P82=Data!$E$11,Data!$L$11,IF(P82=Data!$E$12,Data!$L$12*(EXP(-29.6/R82)),IF(P82=Data!$E$13,Data!$L$13,IF(P82=Data!$E$14,Data!$L$14*(EXP(-29.6/R82)),IF(P82=Data!$E$15,Data!$L$15,IF(P82=Data!$E$16,Data!$L$16,IF(P82=Data!$E$17,Data!$L$17,IF(P82=Data!$E$18,Data!L$18,0))))))))))))))))))))</f>
        <v>0</v>
      </c>
      <c r="BD82" s="148"/>
      <c r="BE82" s="146"/>
      <c r="BF82" s="148">
        <f t="shared" si="19"/>
        <v>0</v>
      </c>
      <c r="BG82" s="148">
        <f t="shared" si="20"/>
        <v>1</v>
      </c>
      <c r="BH82" s="148">
        <f t="shared" si="21"/>
        <v>1</v>
      </c>
      <c r="BI82" s="148">
        <f>IF(S82=0,0,IF(AND(Q82=Data!$E$12,S82-$AV$3&gt;0),(((Data!$M$12*(EXP(-29.6/S82)))-(Data!$M$12*(EXP(-29.6/(S82-$AV$3)))))),IF(AND(Q82=Data!$E$12,S82-$AV$3&lt;0.5),(Data!$M$12*(EXP(-29.6/S82))),IF(AND(Q82=Data!$E$12,S82&lt;=1),((Data!$M$12*(EXP(-29.6/S82)))),IF(Q82=Data!$E$13,(Data!$M$13),IF(AND(Q82=Data!$E$14,S82-$AV$3&gt;0),(((Data!$M$14*(EXP(-29.6/S82)))-(Data!$M$14*(EXP(-29.6/(S82-$AV$3)))))),IF(AND(Q82=Data!$E$14,S82-$AV$3&lt;1),(Data!$M$14*(EXP(-29.6/S82))),IF(AND(Q82=Data!$E$14,S82&lt;=1),((Data!$M$14*(EXP(-29.6/S82)))),IF(Q82=Data!$E$15,Data!$M$15,IF(Q82=Data!$E$16,Data!$M$16,IF(Q82=Data!$E$17,Data!$M$17,IF(Q82=Data!$E$18,Data!$M$18,0))))))))))))</f>
        <v>0</v>
      </c>
      <c r="BJ82" s="148">
        <f>IF(Q82=Data!$E$12,BI82*0.32,IF(Q82=Data!$E$13,0,IF(Q82=Data!$E$14,BI82*0.32,IF(Q82=Data!$E$15,0,IF(Q82=Data!$E$16,0,IF(Q82=Data!$E$17,0,IF(Q82=Data!$E$18,0,0)))))))</f>
        <v>0</v>
      </c>
      <c r="BK82" s="148">
        <f>IF(Q82=Data!$E$12,Data!$P$12*$AV$3,IF(Q82=Data!$E$13,Data!$P$13*$AV$3,IF(Q82=Data!$E$14,Data!$P$14*$AV$3,IF(Q82=Data!$E$15,Data!$P$15*$AV$3,IF(Q82=Data!$E$16,Data!$P$16*$AV$3,IF(Q82=Data!$E$17,Data!$P$17*$AV$3,IF(Q82=Data!$E$18,Data!$P$18*$AV$3,0)))))))</f>
        <v>0</v>
      </c>
      <c r="BL82" s="147">
        <f>IF(O82=Data!$E$2,Data!$O$2,IF(O82=Data!$E$3,Data!$O$3,IF(O82=Data!$E$4,Data!$O$4,IF(O82=Data!$E$5,Data!$O$5,IF(O82=Data!$E$6,Data!$O$6,IF(O82=Data!$E$7,Data!$O$7,IF(O82=Data!$E$8,Data!$O$8,IF(O82=Data!$E$9,Data!$O$9,IF(O82=Data!$E$10,Data!$O$10,IF(O82=Data!$E$11,Data!$O$11,IF(O82=Data!$E$12,Data!$O$12,IF(O82=Data!$E$13,Data!$O$13,IF(O82=Data!$E$14,Data!$O$14,IF(O82=Data!$E$15,Data!$O$15,IF(O82=Data!$E$16,Data!$O$16,IF(O82=Data!$E$18,Data!$O$18,IF(O82=Data!$E$18,Data!$O$18,0)))))))))))))))))</f>
        <v>0</v>
      </c>
      <c r="BM82" s="169"/>
      <c r="BN82" s="169"/>
      <c r="BO82" s="169"/>
      <c r="BP82" s="169"/>
    </row>
    <row r="83" spans="10:68" x14ac:dyDescent="0.3">
      <c r="J83" s="36" t="s">
        <v>94</v>
      </c>
      <c r="K83" s="108"/>
      <c r="L83" s="108"/>
      <c r="M83" s="108" t="s">
        <v>3</v>
      </c>
      <c r="N83" s="108" t="s">
        <v>1</v>
      </c>
      <c r="O83" s="109" t="s">
        <v>124</v>
      </c>
      <c r="P83" s="109" t="s">
        <v>124</v>
      </c>
      <c r="Q83" s="110" t="s">
        <v>124</v>
      </c>
      <c r="R83" s="111"/>
      <c r="S83" s="111"/>
      <c r="T83" s="112"/>
      <c r="U83" s="20"/>
      <c r="V83" s="21">
        <f>IF(AZ83="No",0,IF(O83="NA",0,IF(O83=Data!$E$2,Data!$F$2,IF(O83=Data!$E$3,Data!$F$3,IF(O83=Data!$E$4,Data!$F$4,IF(O83=Data!$E$5,Data!$F$5,IF(O83=Data!$E$6,Data!$F$6,IF(O83=Data!$E$7,Data!$F$7,IF(O83=Data!$E$8,Data!$F$8,IF(O83=Data!$E$9,Data!$F$9,IF(O83=Data!$E$10,Data!$F$10,IF(O83=Data!$E$11,Data!$F$11,IF(O83=Data!E92,Data!$F$12,IF(O83=Data!E93,Data!$F$13,IF(O83=Data!E94,Data!$F$14,IF(O83=Data!E95,Data!$F$15,IF(O83=Data!E96,Data!$F$16,IF(O83=Data!E98,Data!F$18,0))))))))))))))))))*K83*$AV$3</f>
        <v>0</v>
      </c>
      <c r="W83" s="23">
        <f>IF(AZ83="No",0,IF(O83="NA",0,IF(O83=Data!$E$2,Data!$G$2,IF(O83=Data!$E$3,Data!$G$3,IF(O83=Data!$E$4,Data!$G$4,IF(O83=Data!$E$5,Data!$G$5,IF(O83=Data!$E$6,Data!$G$6,IF(O83=Data!$E$7,Data!$G$7,IF(O83=Data!$E$8,Data!$G$8,IF(O83=Data!$E$9,Data!$G$9,IF(O83=Data!$E$10,Data!$G$10,IF(O83=Data!$E$11,Data!$G$11,IF(O83=Data!$E$12,Data!$G$12,IF(O83=Data!$E$13,Data!$G$13,IF(O83=Data!$E$14,Data!$G$14,IF(O83=Data!$E$15,Data!$G$15,IF(O83=Data!$E$16,Data!$G$16,IF(O83=Data!$E$17,Data!$G$17,IF(O83=Data!$E$18,Data!G$18,0))))))))))))))))))*K83*$AV$3)</f>
        <v>0</v>
      </c>
      <c r="X83" s="23">
        <f>IF(AZ83="No",0,IF(O83="NA",0,IF(O83=Data!$E$2,Data!$H$2,IF(O83=Data!$E$3,Data!$H$3,IF(O83=Data!$E$4,Data!$H$4,IF(O83=Data!$E$5,Data!$H$5,IF(O83=Data!$E$6,Data!$H$6,IF(O83=Data!$E$7,Data!$H$7,IF(O83=Data!$E$8,Data!$H$8,IF(O83=Data!$E$9,Data!$H$9,IF(O83=Data!$E$10,Data!$H$10,IF(O83=Data!$E$11,Data!$H$11,IF(O83=Data!$E$12,Data!$H$12,IF(O83=Data!$E$13,Data!$H$13,IF(O83=Data!$E$14,Data!$H$14,IF(O83=Data!$E$15,Data!$H$15,IF(O83=Data!$E$16,Data!$H$16,IF(O83=Data!$E$17,Data!$H$17,IF(O83=Data!$E$18,Data!H$18,0)))))))))))))))))))*K83*$AV$3</f>
        <v>0</v>
      </c>
      <c r="Y83" s="23">
        <f>IF(R83&lt;=1,0,IF(Q83=Data!$E$12,Data!$F$12,IF(Q83=Data!$E$13,Data!$F$13,IF(Q83=Data!$E$14,Data!$F$14,IF(Q83=Data!$E$15,Data!$F$15,IF(Q83=Data!$E$16,Data!$F$16,IF(Q83=Data!$E$17,Data!$F$17,IF(Q83=Data!$E$18,Data!$F$18,0))))))))*K83*IF(R83&lt;AV83,R83,$AV$3)</f>
        <v>0</v>
      </c>
      <c r="Z83" s="23">
        <f>IF(R83&lt;=1,0,IF(Q83=Data!$E$12,Data!$G$12,IF(Q83=Data!$E$13,Data!$G$13,IF(Q83=Data!$E$14,Data!$G$14,IF(Q83=Data!$E$15,Data!$G$15,IF(Q83=Data!$E$16,Data!$G$16,IF(Q83=Data!$E$17,Data!$G$17,IF(Q83=Data!$E$18,Data!$G$18,0))))))))*K83*IF(R83&lt;AV83,R83,$AV$3)</f>
        <v>0</v>
      </c>
      <c r="AA83" s="23">
        <f>IF(R83&lt;=1,0,IF(Q83=Data!$E$12,Data!$H$12,IF(Q83=Data!$E$13,Data!$H$13,IF(Q83=Data!$E$14,Data!$H$14,IF(Q83=Data!$E$15,Data!$H$15,IF(Q83=Data!$E$16,Data!$H$16,IF(Q83=Data!$E$17,Data!$H$17,IF(Q83=Data!$E$18,Data!$H$18,0))))))))*K83*IF(R83&lt;AV83,R83,$AV$3)</f>
        <v>0</v>
      </c>
      <c r="AB83" s="22">
        <f t="shared" si="22"/>
        <v>0</v>
      </c>
      <c r="AC83" s="50">
        <f t="shared" si="23"/>
        <v>0</v>
      </c>
      <c r="AD83" s="46"/>
      <c r="AE83" s="21">
        <f t="shared" si="24"/>
        <v>0</v>
      </c>
      <c r="AF83" s="22">
        <f t="shared" si="25"/>
        <v>0</v>
      </c>
      <c r="AG83" s="50">
        <f t="shared" si="26"/>
        <v>0</v>
      </c>
      <c r="AH83" s="46"/>
      <c r="AI83" s="21">
        <f>IF(AZ83="No",0,IF(O83="NA",0,IF(Q83=O83,0,IF(O83=Data!$E$2,Data!$J$2,IF(O83=Data!$E$3,Data!$J$3,IF(O83=Data!$E$4,Data!$J$4,IF(O83=Data!$E$5,Data!$J$5,IF(O83=Data!$E$6,Data!$J$6,IF(O83=Data!$E$7,Data!$J$7,IF(O83=Data!$E$8,Data!$J$8,IF(O83=Data!$E$9,Data!$J$9,IF(O83=Data!$E$10,Data!$I$10,IF(O83=Data!$E$11,Data!$J$11,IF(O83=Data!$E$12,Data!$J$12,IF(O83=Data!$E$13,Data!$J$13,IF(O83=Data!$E$14,Data!$J$14,IF(O83=Data!$E$15,Data!$J$15,IF(O83=Data!$E$16,Data!$J$16,IF(O83=Data!$E$17,Data!$J$17,IF(O83=Data!$E$18,Data!J$18,0))))))))))))))))))))*$AV$3</f>
        <v>0</v>
      </c>
      <c r="AJ83" s="23">
        <f>IF(AZ83="No",0,IF(O83="NA",0,IF(O83=Data!$E$2,Data!$K$2,IF(O83=Data!$E$3,Data!$K$3,IF(O83=Data!$E$4,Data!$K$4,IF(O83=Data!$E$5,Data!$K$5,IF(O83=Data!$E$6,Data!$K$6,IF(O83=Data!$E$7,Data!$K$7,IF(O83=Data!$E$8,Data!$K$8,IF(O83=Data!$E$9,Data!$K$9,IF(O83=Data!$E$10,Data!$K$10,IF(O83=Data!$E$11,Data!$K$11,IF(O83=Data!$E$12,Data!$K$12,IF(O83=Data!$E$13,Data!$K$13,IF(O83=Data!$E$14,Data!$K$14,IF(O83=Data!$E$15,Data!$K$15,IF(O83=Data!$E$16,Data!$K$16,IF(O83=Data!$E$17,Data!$K$17,IF(O83=Data!$E$18,Data!K$18,0)))))))))))))))))))*$AV$3</f>
        <v>0</v>
      </c>
      <c r="AK83" s="23">
        <f t="shared" si="27"/>
        <v>0</v>
      </c>
      <c r="AL83" s="22">
        <f t="shared" si="28"/>
        <v>0</v>
      </c>
      <c r="AM83" s="22">
        <f t="shared" si="29"/>
        <v>0</v>
      </c>
      <c r="AN83" s="23"/>
      <c r="AO83" s="120"/>
      <c r="AP83" s="25"/>
      <c r="AQ83" s="25"/>
      <c r="AR83" s="9"/>
      <c r="AS83" s="9"/>
      <c r="AT83" s="5"/>
      <c r="AX83" s="168"/>
      <c r="AY83" s="143" t="str">
        <f t="shared" si="30"/>
        <v>No</v>
      </c>
      <c r="AZ83" s="144" t="str">
        <f t="shared" si="31"/>
        <v>No</v>
      </c>
      <c r="BA83" s="150"/>
      <c r="BB83" s="146">
        <f>IF(Q83="NA",0,IF(N83="No",0,IF(O83=Data!$E$2,Data!$L$2,IF(O83=Data!$E$3,Data!$L$3,IF(O83=Data!$E$4,Data!$L$4,IF(O83=Data!$E$5,Data!$L$5,IF(O83=Data!$E$6,Data!$L$6,IF(O83=Data!$E$7,Data!$L$7,IF(O83=Data!$E$8,Data!$L$8,IF(O83=Data!$E$9,Data!$L$9,IF(O83=Data!$E$10,Data!$L$10,IF(O83=Data!$E$11,Data!$L$11,IF(O83=Data!$E$12,Data!$L$12,IF(O83=Data!$E$13,Data!$L$13,IF(O83=Data!$E$14,Data!$L$14,IF(O83=Data!$E$15,Data!$L$15,IF(O83=Data!$E$16,Data!$L$16,IF(O83=Data!$E$17,Data!$L$17,IF(O83=Data!$E$18,Data!L$18,0)))))))))))))))))))</f>
        <v>0</v>
      </c>
      <c r="BC83" s="147">
        <f>IF(Q83="NA",0,IF(AY83="No",0,IF(N83="Yes",0,IF(P83=Data!$E$2,Data!$L$2,IF(P83=Data!$E$3,Data!$L$3,IF(P83=Data!$E$4,Data!$L$4,IF(P83=Data!$E$5,Data!$L$5,IF(P83=Data!$E$6,Data!$L$6,IF(P83=Data!$E$7,Data!$L$7,IF(P83=Data!$E$8,Data!$L$8,IF(P83=Data!$E$9,Data!$L$9,IF(P83=Data!$E$10,Data!$L$10,IF(P83=Data!$E$11,Data!$L$11,IF(P83=Data!$E$12,Data!$L$12*(EXP(-29.6/R83)),IF(P83=Data!$E$13,Data!$L$13,IF(P83=Data!$E$14,Data!$L$14*(EXP(-29.6/R83)),IF(P83=Data!$E$15,Data!$L$15,IF(P83=Data!$E$16,Data!$L$16,IF(P83=Data!$E$17,Data!$L$17,IF(P83=Data!$E$18,Data!L$18,0))))))))))))))))))))</f>
        <v>0</v>
      </c>
      <c r="BD83" s="148"/>
      <c r="BE83" s="146"/>
      <c r="BF83" s="148">
        <f t="shared" si="19"/>
        <v>0</v>
      </c>
      <c r="BG83" s="148">
        <f t="shared" si="20"/>
        <v>1</v>
      </c>
      <c r="BH83" s="148">
        <f t="shared" si="21"/>
        <v>1</v>
      </c>
      <c r="BI83" s="148">
        <f>IF(S83=0,0,IF(AND(Q83=Data!$E$12,S83-$AV$3&gt;0),(((Data!$M$12*(EXP(-29.6/S83)))-(Data!$M$12*(EXP(-29.6/(S83-$AV$3)))))),IF(AND(Q83=Data!$E$12,S83-$AV$3&lt;0.5),(Data!$M$12*(EXP(-29.6/S83))),IF(AND(Q83=Data!$E$12,S83&lt;=1),((Data!$M$12*(EXP(-29.6/S83)))),IF(Q83=Data!$E$13,(Data!$M$13),IF(AND(Q83=Data!$E$14,S83-$AV$3&gt;0),(((Data!$M$14*(EXP(-29.6/S83)))-(Data!$M$14*(EXP(-29.6/(S83-$AV$3)))))),IF(AND(Q83=Data!$E$14,S83-$AV$3&lt;1),(Data!$M$14*(EXP(-29.6/S83))),IF(AND(Q83=Data!$E$14,S83&lt;=1),((Data!$M$14*(EXP(-29.6/S83)))),IF(Q83=Data!$E$15,Data!$M$15,IF(Q83=Data!$E$16,Data!$M$16,IF(Q83=Data!$E$17,Data!$M$17,IF(Q83=Data!$E$18,Data!$M$18,0))))))))))))</f>
        <v>0</v>
      </c>
      <c r="BJ83" s="148">
        <f>IF(Q83=Data!$E$12,BI83*0.32,IF(Q83=Data!$E$13,0,IF(Q83=Data!$E$14,BI83*0.32,IF(Q83=Data!$E$15,0,IF(Q83=Data!$E$16,0,IF(Q83=Data!$E$17,0,IF(Q83=Data!$E$18,0,0)))))))</f>
        <v>0</v>
      </c>
      <c r="BK83" s="148">
        <f>IF(Q83=Data!$E$12,Data!$P$12*$AV$3,IF(Q83=Data!$E$13,Data!$P$13*$AV$3,IF(Q83=Data!$E$14,Data!$P$14*$AV$3,IF(Q83=Data!$E$15,Data!$P$15*$AV$3,IF(Q83=Data!$E$16,Data!$P$16*$AV$3,IF(Q83=Data!$E$17,Data!$P$17*$AV$3,IF(Q83=Data!$E$18,Data!$P$18*$AV$3,0)))))))</f>
        <v>0</v>
      </c>
      <c r="BL83" s="147">
        <f>IF(O83=Data!$E$2,Data!$O$2,IF(O83=Data!$E$3,Data!$O$3,IF(O83=Data!$E$4,Data!$O$4,IF(O83=Data!$E$5,Data!$O$5,IF(O83=Data!$E$6,Data!$O$6,IF(O83=Data!$E$7,Data!$O$7,IF(O83=Data!$E$8,Data!$O$8,IF(O83=Data!$E$9,Data!$O$9,IF(O83=Data!$E$10,Data!$O$10,IF(O83=Data!$E$11,Data!$O$11,IF(O83=Data!$E$12,Data!$O$12,IF(O83=Data!$E$13,Data!$O$13,IF(O83=Data!$E$14,Data!$O$14,IF(O83=Data!$E$15,Data!$O$15,IF(O83=Data!$E$16,Data!$O$16,IF(O83=Data!$E$18,Data!$O$18,IF(O83=Data!$E$18,Data!$O$18,0)))))))))))))))))</f>
        <v>0</v>
      </c>
      <c r="BM83" s="169"/>
      <c r="BN83" s="169"/>
      <c r="BO83" s="169"/>
      <c r="BP83" s="169"/>
    </row>
    <row r="84" spans="10:68" x14ac:dyDescent="0.3">
      <c r="J84" s="36" t="s">
        <v>95</v>
      </c>
      <c r="K84" s="108"/>
      <c r="L84" s="108"/>
      <c r="M84" s="108" t="s">
        <v>3</v>
      </c>
      <c r="N84" s="108" t="s">
        <v>1</v>
      </c>
      <c r="O84" s="109" t="s">
        <v>124</v>
      </c>
      <c r="P84" s="109" t="s">
        <v>124</v>
      </c>
      <c r="Q84" s="110" t="s">
        <v>124</v>
      </c>
      <c r="R84" s="111"/>
      <c r="S84" s="111"/>
      <c r="T84" s="112"/>
      <c r="U84" s="20"/>
      <c r="V84" s="21">
        <f>IF(AZ84="No",0,IF(O84="NA",0,IF(O84=Data!$E$2,Data!$F$2,IF(O84=Data!$E$3,Data!$F$3,IF(O84=Data!$E$4,Data!$F$4,IF(O84=Data!$E$5,Data!$F$5,IF(O84=Data!$E$6,Data!$F$6,IF(O84=Data!$E$7,Data!$F$7,IF(O84=Data!$E$8,Data!$F$8,IF(O84=Data!$E$9,Data!$F$9,IF(O84=Data!$E$10,Data!$F$10,IF(O84=Data!$E$11,Data!$F$11,IF(O84=Data!E93,Data!$F$12,IF(O84=Data!E94,Data!$F$13,IF(O84=Data!E95,Data!$F$14,IF(O84=Data!E96,Data!$F$15,IF(O84=Data!E97,Data!$F$16,IF(O84=Data!E99,Data!F$18,0))))))))))))))))))*K84*$AV$3</f>
        <v>0</v>
      </c>
      <c r="W84" s="23">
        <f>IF(AZ84="No",0,IF(O84="NA",0,IF(O84=Data!$E$2,Data!$G$2,IF(O84=Data!$E$3,Data!$G$3,IF(O84=Data!$E$4,Data!$G$4,IF(O84=Data!$E$5,Data!$G$5,IF(O84=Data!$E$6,Data!$G$6,IF(O84=Data!$E$7,Data!$G$7,IF(O84=Data!$E$8,Data!$G$8,IF(O84=Data!$E$9,Data!$G$9,IF(O84=Data!$E$10,Data!$G$10,IF(O84=Data!$E$11,Data!$G$11,IF(O84=Data!$E$12,Data!$G$12,IF(O84=Data!$E$13,Data!$G$13,IF(O84=Data!$E$14,Data!$G$14,IF(O84=Data!$E$15,Data!$G$15,IF(O84=Data!$E$16,Data!$G$16,IF(O84=Data!$E$17,Data!$G$17,IF(O84=Data!$E$18,Data!G$18,0))))))))))))))))))*K84*$AV$3)</f>
        <v>0</v>
      </c>
      <c r="X84" s="23">
        <f>IF(AZ84="No",0,IF(O84="NA",0,IF(O84=Data!$E$2,Data!$H$2,IF(O84=Data!$E$3,Data!$H$3,IF(O84=Data!$E$4,Data!$H$4,IF(O84=Data!$E$5,Data!$H$5,IF(O84=Data!$E$6,Data!$H$6,IF(O84=Data!$E$7,Data!$H$7,IF(O84=Data!$E$8,Data!$H$8,IF(O84=Data!$E$9,Data!$H$9,IF(O84=Data!$E$10,Data!$H$10,IF(O84=Data!$E$11,Data!$H$11,IF(O84=Data!$E$12,Data!$H$12,IF(O84=Data!$E$13,Data!$H$13,IF(O84=Data!$E$14,Data!$H$14,IF(O84=Data!$E$15,Data!$H$15,IF(O84=Data!$E$16,Data!$H$16,IF(O84=Data!$E$17,Data!$H$17,IF(O84=Data!$E$18,Data!H$18,0)))))))))))))))))))*K84*$AV$3</f>
        <v>0</v>
      </c>
      <c r="Y84" s="23">
        <f>IF(R84&lt;=1,0,IF(Q84=Data!$E$12,Data!$F$12,IF(Q84=Data!$E$13,Data!$F$13,IF(Q84=Data!$E$14,Data!$F$14,IF(Q84=Data!$E$15,Data!$F$15,IF(Q84=Data!$E$16,Data!$F$16,IF(Q84=Data!$E$17,Data!$F$17,IF(Q84=Data!$E$18,Data!$F$18,0))))))))*K84*IF(R84&lt;AV84,R84,$AV$3)</f>
        <v>0</v>
      </c>
      <c r="Z84" s="23">
        <f>IF(R84&lt;=1,0,IF(Q84=Data!$E$12,Data!$G$12,IF(Q84=Data!$E$13,Data!$G$13,IF(Q84=Data!$E$14,Data!$G$14,IF(Q84=Data!$E$15,Data!$G$15,IF(Q84=Data!$E$16,Data!$G$16,IF(Q84=Data!$E$17,Data!$G$17,IF(Q84=Data!$E$18,Data!$G$18,0))))))))*K84*IF(R84&lt;AV84,R84,$AV$3)</f>
        <v>0</v>
      </c>
      <c r="AA84" s="23">
        <f>IF(R84&lt;=1,0,IF(Q84=Data!$E$12,Data!$H$12,IF(Q84=Data!$E$13,Data!$H$13,IF(Q84=Data!$E$14,Data!$H$14,IF(Q84=Data!$E$15,Data!$H$15,IF(Q84=Data!$E$16,Data!$H$16,IF(Q84=Data!$E$17,Data!$H$17,IF(Q84=Data!$E$18,Data!$H$18,0))))))))*K84*IF(R84&lt;AV84,R84,$AV$3)</f>
        <v>0</v>
      </c>
      <c r="AB84" s="22">
        <f t="shared" si="22"/>
        <v>0</v>
      </c>
      <c r="AC84" s="50">
        <f t="shared" si="23"/>
        <v>0</v>
      </c>
      <c r="AD84" s="46"/>
      <c r="AE84" s="21">
        <f t="shared" si="24"/>
        <v>0</v>
      </c>
      <c r="AF84" s="22">
        <f t="shared" si="25"/>
        <v>0</v>
      </c>
      <c r="AG84" s="50">
        <f t="shared" si="26"/>
        <v>0</v>
      </c>
      <c r="AH84" s="46"/>
      <c r="AI84" s="21">
        <f>IF(AZ84="No",0,IF(O84="NA",0,IF(Q84=O84,0,IF(O84=Data!$E$2,Data!$J$2,IF(O84=Data!$E$3,Data!$J$3,IF(O84=Data!$E$4,Data!$J$4,IF(O84=Data!$E$5,Data!$J$5,IF(O84=Data!$E$6,Data!$J$6,IF(O84=Data!$E$7,Data!$J$7,IF(O84=Data!$E$8,Data!$J$8,IF(O84=Data!$E$9,Data!$J$9,IF(O84=Data!$E$10,Data!$I$10,IF(O84=Data!$E$11,Data!$J$11,IF(O84=Data!$E$12,Data!$J$12,IF(O84=Data!$E$13,Data!$J$13,IF(O84=Data!$E$14,Data!$J$14,IF(O84=Data!$E$15,Data!$J$15,IF(O84=Data!$E$16,Data!$J$16,IF(O84=Data!$E$17,Data!$J$17,IF(O84=Data!$E$18,Data!J$18,0))))))))))))))))))))*$AV$3</f>
        <v>0</v>
      </c>
      <c r="AJ84" s="23">
        <f>IF(AZ84="No",0,IF(O84="NA",0,IF(O84=Data!$E$2,Data!$K$2,IF(O84=Data!$E$3,Data!$K$3,IF(O84=Data!$E$4,Data!$K$4,IF(O84=Data!$E$5,Data!$K$5,IF(O84=Data!$E$6,Data!$K$6,IF(O84=Data!$E$7,Data!$K$7,IF(O84=Data!$E$8,Data!$K$8,IF(O84=Data!$E$9,Data!$K$9,IF(O84=Data!$E$10,Data!$K$10,IF(O84=Data!$E$11,Data!$K$11,IF(O84=Data!$E$12,Data!$K$12,IF(O84=Data!$E$13,Data!$K$13,IF(O84=Data!$E$14,Data!$K$14,IF(O84=Data!$E$15,Data!$K$15,IF(O84=Data!$E$16,Data!$K$16,IF(O84=Data!$E$17,Data!$K$17,IF(O84=Data!$E$18,Data!K$18,0)))))))))))))))))))*$AV$3</f>
        <v>0</v>
      </c>
      <c r="AK84" s="23">
        <f t="shared" si="27"/>
        <v>0</v>
      </c>
      <c r="AL84" s="22">
        <f t="shared" si="28"/>
        <v>0</v>
      </c>
      <c r="AM84" s="22">
        <f t="shared" si="29"/>
        <v>0</v>
      </c>
      <c r="AN84" s="23"/>
      <c r="AO84" s="120"/>
      <c r="AP84" s="25"/>
      <c r="AQ84" s="25"/>
      <c r="AR84" s="9"/>
      <c r="AS84" s="9"/>
      <c r="AT84" s="5"/>
      <c r="AX84" s="168"/>
      <c r="AY84" s="143" t="str">
        <f t="shared" si="30"/>
        <v>No</v>
      </c>
      <c r="AZ84" s="144" t="str">
        <f t="shared" si="31"/>
        <v>No</v>
      </c>
      <c r="BA84" s="150"/>
      <c r="BB84" s="146">
        <f>IF(Q84="NA",0,IF(N84="No",0,IF(O84=Data!$E$2,Data!$L$2,IF(O84=Data!$E$3,Data!$L$3,IF(O84=Data!$E$4,Data!$L$4,IF(O84=Data!$E$5,Data!$L$5,IF(O84=Data!$E$6,Data!$L$6,IF(O84=Data!$E$7,Data!$L$7,IF(O84=Data!$E$8,Data!$L$8,IF(O84=Data!$E$9,Data!$L$9,IF(O84=Data!$E$10,Data!$L$10,IF(O84=Data!$E$11,Data!$L$11,IF(O84=Data!$E$12,Data!$L$12,IF(O84=Data!$E$13,Data!$L$13,IF(O84=Data!$E$14,Data!$L$14,IF(O84=Data!$E$15,Data!$L$15,IF(O84=Data!$E$16,Data!$L$16,IF(O84=Data!$E$17,Data!$L$17,IF(O84=Data!$E$18,Data!L$18,0)))))))))))))))))))</f>
        <v>0</v>
      </c>
      <c r="BC84" s="147">
        <f>IF(Q84="NA",0,IF(AY84="No",0,IF(N84="Yes",0,IF(P84=Data!$E$2,Data!$L$2,IF(P84=Data!$E$3,Data!$L$3,IF(P84=Data!$E$4,Data!$L$4,IF(P84=Data!$E$5,Data!$L$5,IF(P84=Data!$E$6,Data!$L$6,IF(P84=Data!$E$7,Data!$L$7,IF(P84=Data!$E$8,Data!$L$8,IF(P84=Data!$E$9,Data!$L$9,IF(P84=Data!$E$10,Data!$L$10,IF(P84=Data!$E$11,Data!$L$11,IF(P84=Data!$E$12,Data!$L$12*(EXP(-29.6/R84)),IF(P84=Data!$E$13,Data!$L$13,IF(P84=Data!$E$14,Data!$L$14*(EXP(-29.6/R84)),IF(P84=Data!$E$15,Data!$L$15,IF(P84=Data!$E$16,Data!$L$16,IF(P84=Data!$E$17,Data!$L$17,IF(P84=Data!$E$18,Data!L$18,0))))))))))))))))))))</f>
        <v>0</v>
      </c>
      <c r="BD84" s="148"/>
      <c r="BE84" s="146"/>
      <c r="BF84" s="148">
        <f t="shared" si="19"/>
        <v>0</v>
      </c>
      <c r="BG84" s="148">
        <f t="shared" si="20"/>
        <v>1</v>
      </c>
      <c r="BH84" s="148">
        <f t="shared" si="21"/>
        <v>1</v>
      </c>
      <c r="BI84" s="148">
        <f>IF(S84=0,0,IF(AND(Q84=Data!$E$12,S84-$AV$3&gt;0),(((Data!$M$12*(EXP(-29.6/S84)))-(Data!$M$12*(EXP(-29.6/(S84-$AV$3)))))),IF(AND(Q84=Data!$E$12,S84-$AV$3&lt;0.5),(Data!$M$12*(EXP(-29.6/S84))),IF(AND(Q84=Data!$E$12,S84&lt;=1),((Data!$M$12*(EXP(-29.6/S84)))),IF(Q84=Data!$E$13,(Data!$M$13),IF(AND(Q84=Data!$E$14,S84-$AV$3&gt;0),(((Data!$M$14*(EXP(-29.6/S84)))-(Data!$M$14*(EXP(-29.6/(S84-$AV$3)))))),IF(AND(Q84=Data!$E$14,S84-$AV$3&lt;1),(Data!$M$14*(EXP(-29.6/S84))),IF(AND(Q84=Data!$E$14,S84&lt;=1),((Data!$M$14*(EXP(-29.6/S84)))),IF(Q84=Data!$E$15,Data!$M$15,IF(Q84=Data!$E$16,Data!$M$16,IF(Q84=Data!$E$17,Data!$M$17,IF(Q84=Data!$E$18,Data!$M$18,0))))))))))))</f>
        <v>0</v>
      </c>
      <c r="BJ84" s="148">
        <f>IF(Q84=Data!$E$12,BI84*0.32,IF(Q84=Data!$E$13,0,IF(Q84=Data!$E$14,BI84*0.32,IF(Q84=Data!$E$15,0,IF(Q84=Data!$E$16,0,IF(Q84=Data!$E$17,0,IF(Q84=Data!$E$18,0,0)))))))</f>
        <v>0</v>
      </c>
      <c r="BK84" s="148">
        <f>IF(Q84=Data!$E$12,Data!$P$12*$AV$3,IF(Q84=Data!$E$13,Data!$P$13*$AV$3,IF(Q84=Data!$E$14,Data!$P$14*$AV$3,IF(Q84=Data!$E$15,Data!$P$15*$AV$3,IF(Q84=Data!$E$16,Data!$P$16*$AV$3,IF(Q84=Data!$E$17,Data!$P$17*$AV$3,IF(Q84=Data!$E$18,Data!$P$18*$AV$3,0)))))))</f>
        <v>0</v>
      </c>
      <c r="BL84" s="147">
        <f>IF(O84=Data!$E$2,Data!$O$2,IF(O84=Data!$E$3,Data!$O$3,IF(O84=Data!$E$4,Data!$O$4,IF(O84=Data!$E$5,Data!$O$5,IF(O84=Data!$E$6,Data!$O$6,IF(O84=Data!$E$7,Data!$O$7,IF(O84=Data!$E$8,Data!$O$8,IF(O84=Data!$E$9,Data!$O$9,IF(O84=Data!$E$10,Data!$O$10,IF(O84=Data!$E$11,Data!$O$11,IF(O84=Data!$E$12,Data!$O$12,IF(O84=Data!$E$13,Data!$O$13,IF(O84=Data!$E$14,Data!$O$14,IF(O84=Data!$E$15,Data!$O$15,IF(O84=Data!$E$16,Data!$O$16,IF(O84=Data!$E$18,Data!$O$18,IF(O84=Data!$E$18,Data!$O$18,0)))))))))))))))))</f>
        <v>0</v>
      </c>
      <c r="BM84" s="169"/>
      <c r="BN84" s="169"/>
      <c r="BO84" s="169"/>
      <c r="BP84" s="169"/>
    </row>
    <row r="85" spans="10:68" x14ac:dyDescent="0.3">
      <c r="J85" s="36" t="s">
        <v>96</v>
      </c>
      <c r="K85" s="108"/>
      <c r="L85" s="108"/>
      <c r="M85" s="108" t="s">
        <v>3</v>
      </c>
      <c r="N85" s="108" t="s">
        <v>1</v>
      </c>
      <c r="O85" s="109" t="s">
        <v>124</v>
      </c>
      <c r="P85" s="109" t="s">
        <v>124</v>
      </c>
      <c r="Q85" s="110" t="s">
        <v>124</v>
      </c>
      <c r="R85" s="111"/>
      <c r="S85" s="111"/>
      <c r="T85" s="112"/>
      <c r="U85" s="20"/>
      <c r="V85" s="21">
        <f>IF(AZ85="No",0,IF(O85="NA",0,IF(O85=Data!$E$2,Data!$F$2,IF(O85=Data!$E$3,Data!$F$3,IF(O85=Data!$E$4,Data!$F$4,IF(O85=Data!$E$5,Data!$F$5,IF(O85=Data!$E$6,Data!$F$6,IF(O85=Data!$E$7,Data!$F$7,IF(O85=Data!$E$8,Data!$F$8,IF(O85=Data!$E$9,Data!$F$9,IF(O85=Data!$E$10,Data!$F$10,IF(O85=Data!$E$11,Data!$F$11,IF(O85=Data!E94,Data!$F$12,IF(O85=Data!E95,Data!$F$13,IF(O85=Data!E96,Data!$F$14,IF(O85=Data!E97,Data!$F$15,IF(O85=Data!E98,Data!$F$16,IF(O85=Data!E100,Data!F$18,0))))))))))))))))))*K85*$AV$3</f>
        <v>0</v>
      </c>
      <c r="W85" s="23">
        <f>IF(AZ85="No",0,IF(O85="NA",0,IF(O85=Data!$E$2,Data!$G$2,IF(O85=Data!$E$3,Data!$G$3,IF(O85=Data!$E$4,Data!$G$4,IF(O85=Data!$E$5,Data!$G$5,IF(O85=Data!$E$6,Data!$G$6,IF(O85=Data!$E$7,Data!$G$7,IF(O85=Data!$E$8,Data!$G$8,IF(O85=Data!$E$9,Data!$G$9,IF(O85=Data!$E$10,Data!$G$10,IF(O85=Data!$E$11,Data!$G$11,IF(O85=Data!$E$12,Data!$G$12,IF(O85=Data!$E$13,Data!$G$13,IF(O85=Data!$E$14,Data!$G$14,IF(O85=Data!$E$15,Data!$G$15,IF(O85=Data!$E$16,Data!$G$16,IF(O85=Data!$E$17,Data!$G$17,IF(O85=Data!$E$18,Data!G$18,0))))))))))))))))))*K85*$AV$3)</f>
        <v>0</v>
      </c>
      <c r="X85" s="23">
        <f>IF(AZ85="No",0,IF(O85="NA",0,IF(O85=Data!$E$2,Data!$H$2,IF(O85=Data!$E$3,Data!$H$3,IF(O85=Data!$E$4,Data!$H$4,IF(O85=Data!$E$5,Data!$H$5,IF(O85=Data!$E$6,Data!$H$6,IF(O85=Data!$E$7,Data!$H$7,IF(O85=Data!$E$8,Data!$H$8,IF(O85=Data!$E$9,Data!$H$9,IF(O85=Data!$E$10,Data!$H$10,IF(O85=Data!$E$11,Data!$H$11,IF(O85=Data!$E$12,Data!$H$12,IF(O85=Data!$E$13,Data!$H$13,IF(O85=Data!$E$14,Data!$H$14,IF(O85=Data!$E$15,Data!$H$15,IF(O85=Data!$E$16,Data!$H$16,IF(O85=Data!$E$17,Data!$H$17,IF(O85=Data!$E$18,Data!H$18,0)))))))))))))))))))*K85*$AV$3</f>
        <v>0</v>
      </c>
      <c r="Y85" s="23">
        <f>IF(R85&lt;=1,0,IF(Q85=Data!$E$12,Data!$F$12,IF(Q85=Data!$E$13,Data!$F$13,IF(Q85=Data!$E$14,Data!$F$14,IF(Q85=Data!$E$15,Data!$F$15,IF(Q85=Data!$E$16,Data!$F$16,IF(Q85=Data!$E$17,Data!$F$17,IF(Q85=Data!$E$18,Data!$F$18,0))))))))*K85*IF(R85&lt;AV85,R85,$AV$3)</f>
        <v>0</v>
      </c>
      <c r="Z85" s="23">
        <f>IF(R85&lt;=1,0,IF(Q85=Data!$E$12,Data!$G$12,IF(Q85=Data!$E$13,Data!$G$13,IF(Q85=Data!$E$14,Data!$G$14,IF(Q85=Data!$E$15,Data!$G$15,IF(Q85=Data!$E$16,Data!$G$16,IF(Q85=Data!$E$17,Data!$G$17,IF(Q85=Data!$E$18,Data!$G$18,0))))))))*K85*IF(R85&lt;AV85,R85,$AV$3)</f>
        <v>0</v>
      </c>
      <c r="AA85" s="23">
        <f>IF(R85&lt;=1,0,IF(Q85=Data!$E$12,Data!$H$12,IF(Q85=Data!$E$13,Data!$H$13,IF(Q85=Data!$E$14,Data!$H$14,IF(Q85=Data!$E$15,Data!$H$15,IF(Q85=Data!$E$16,Data!$H$16,IF(Q85=Data!$E$17,Data!$H$17,IF(Q85=Data!$E$18,Data!$H$18,0))))))))*K85*IF(R85&lt;AV85,R85,$AV$3)</f>
        <v>0</v>
      </c>
      <c r="AB85" s="22">
        <f t="shared" si="22"/>
        <v>0</v>
      </c>
      <c r="AC85" s="50">
        <f t="shared" si="23"/>
        <v>0</v>
      </c>
      <c r="AD85" s="46"/>
      <c r="AE85" s="21">
        <f t="shared" si="24"/>
        <v>0</v>
      </c>
      <c r="AF85" s="22">
        <f t="shared" si="25"/>
        <v>0</v>
      </c>
      <c r="AG85" s="50">
        <f t="shared" si="26"/>
        <v>0</v>
      </c>
      <c r="AH85" s="46"/>
      <c r="AI85" s="21">
        <f>IF(AZ85="No",0,IF(O85="NA",0,IF(Q85=O85,0,IF(O85=Data!$E$2,Data!$J$2,IF(O85=Data!$E$3,Data!$J$3,IF(O85=Data!$E$4,Data!$J$4,IF(O85=Data!$E$5,Data!$J$5,IF(O85=Data!$E$6,Data!$J$6,IF(O85=Data!$E$7,Data!$J$7,IF(O85=Data!$E$8,Data!$J$8,IF(O85=Data!$E$9,Data!$J$9,IF(O85=Data!$E$10,Data!$I$10,IF(O85=Data!$E$11,Data!$J$11,IF(O85=Data!$E$12,Data!$J$12,IF(O85=Data!$E$13,Data!$J$13,IF(O85=Data!$E$14,Data!$J$14,IF(O85=Data!$E$15,Data!$J$15,IF(O85=Data!$E$16,Data!$J$16,IF(O85=Data!$E$17,Data!$J$17,IF(O85=Data!$E$18,Data!J$18,0))))))))))))))))))))*$AV$3</f>
        <v>0</v>
      </c>
      <c r="AJ85" s="23">
        <f>IF(AZ85="No",0,IF(O85="NA",0,IF(O85=Data!$E$2,Data!$K$2,IF(O85=Data!$E$3,Data!$K$3,IF(O85=Data!$E$4,Data!$K$4,IF(O85=Data!$E$5,Data!$K$5,IF(O85=Data!$E$6,Data!$K$6,IF(O85=Data!$E$7,Data!$K$7,IF(O85=Data!$E$8,Data!$K$8,IF(O85=Data!$E$9,Data!$K$9,IF(O85=Data!$E$10,Data!$K$10,IF(O85=Data!$E$11,Data!$K$11,IF(O85=Data!$E$12,Data!$K$12,IF(O85=Data!$E$13,Data!$K$13,IF(O85=Data!$E$14,Data!$K$14,IF(O85=Data!$E$15,Data!$K$15,IF(O85=Data!$E$16,Data!$K$16,IF(O85=Data!$E$17,Data!$K$17,IF(O85=Data!$E$18,Data!K$18,0)))))))))))))))))))*$AV$3</f>
        <v>0</v>
      </c>
      <c r="AK85" s="23">
        <f t="shared" si="27"/>
        <v>0</v>
      </c>
      <c r="AL85" s="22">
        <f t="shared" si="28"/>
        <v>0</v>
      </c>
      <c r="AM85" s="22">
        <f t="shared" si="29"/>
        <v>0</v>
      </c>
      <c r="AN85" s="23"/>
      <c r="AO85" s="120"/>
      <c r="AP85" s="25"/>
      <c r="AQ85" s="25"/>
      <c r="AR85" s="9"/>
      <c r="AS85" s="9"/>
      <c r="AT85" s="5"/>
      <c r="AX85" s="168"/>
      <c r="AY85" s="143" t="str">
        <f t="shared" si="30"/>
        <v>No</v>
      </c>
      <c r="AZ85" s="144" t="str">
        <f t="shared" si="31"/>
        <v>No</v>
      </c>
      <c r="BA85" s="150"/>
      <c r="BB85" s="146">
        <f>IF(Q85="NA",0,IF(N85="No",0,IF(O85=Data!$E$2,Data!$L$2,IF(O85=Data!$E$3,Data!$L$3,IF(O85=Data!$E$4,Data!$L$4,IF(O85=Data!$E$5,Data!$L$5,IF(O85=Data!$E$6,Data!$L$6,IF(O85=Data!$E$7,Data!$L$7,IF(O85=Data!$E$8,Data!$L$8,IF(O85=Data!$E$9,Data!$L$9,IF(O85=Data!$E$10,Data!$L$10,IF(O85=Data!$E$11,Data!$L$11,IF(O85=Data!$E$12,Data!$L$12,IF(O85=Data!$E$13,Data!$L$13,IF(O85=Data!$E$14,Data!$L$14,IF(O85=Data!$E$15,Data!$L$15,IF(O85=Data!$E$16,Data!$L$16,IF(O85=Data!$E$17,Data!$L$17,IF(O85=Data!$E$18,Data!L$18,0)))))))))))))))))))</f>
        <v>0</v>
      </c>
      <c r="BC85" s="147">
        <f>IF(Q85="NA",0,IF(AY85="No",0,IF(N85="Yes",0,IF(P85=Data!$E$2,Data!$L$2,IF(P85=Data!$E$3,Data!$L$3,IF(P85=Data!$E$4,Data!$L$4,IF(P85=Data!$E$5,Data!$L$5,IF(P85=Data!$E$6,Data!$L$6,IF(P85=Data!$E$7,Data!$L$7,IF(P85=Data!$E$8,Data!$L$8,IF(P85=Data!$E$9,Data!$L$9,IF(P85=Data!$E$10,Data!$L$10,IF(P85=Data!$E$11,Data!$L$11,IF(P85=Data!$E$12,Data!$L$12*(EXP(-29.6/R85)),IF(P85=Data!$E$13,Data!$L$13,IF(P85=Data!$E$14,Data!$L$14*(EXP(-29.6/R85)),IF(P85=Data!$E$15,Data!$L$15,IF(P85=Data!$E$16,Data!$L$16,IF(P85=Data!$E$17,Data!$L$17,IF(P85=Data!$E$18,Data!L$18,0))))))))))))))))))))</f>
        <v>0</v>
      </c>
      <c r="BD85" s="148"/>
      <c r="BE85" s="146"/>
      <c r="BF85" s="148">
        <f t="shared" si="19"/>
        <v>0</v>
      </c>
      <c r="BG85" s="148">
        <f t="shared" si="20"/>
        <v>1</v>
      </c>
      <c r="BH85" s="148">
        <f t="shared" si="21"/>
        <v>1</v>
      </c>
      <c r="BI85" s="148">
        <f>IF(S85=0,0,IF(AND(Q85=Data!$E$12,S85-$AV$3&gt;0),(((Data!$M$12*(EXP(-29.6/S85)))-(Data!$M$12*(EXP(-29.6/(S85-$AV$3)))))),IF(AND(Q85=Data!$E$12,S85-$AV$3&lt;0.5),(Data!$M$12*(EXP(-29.6/S85))),IF(AND(Q85=Data!$E$12,S85&lt;=1),((Data!$M$12*(EXP(-29.6/S85)))),IF(Q85=Data!$E$13,(Data!$M$13),IF(AND(Q85=Data!$E$14,S85-$AV$3&gt;0),(((Data!$M$14*(EXP(-29.6/S85)))-(Data!$M$14*(EXP(-29.6/(S85-$AV$3)))))),IF(AND(Q85=Data!$E$14,S85-$AV$3&lt;1),(Data!$M$14*(EXP(-29.6/S85))),IF(AND(Q85=Data!$E$14,S85&lt;=1),((Data!$M$14*(EXP(-29.6/S85)))),IF(Q85=Data!$E$15,Data!$M$15,IF(Q85=Data!$E$16,Data!$M$16,IF(Q85=Data!$E$17,Data!$M$17,IF(Q85=Data!$E$18,Data!$M$18,0))))))))))))</f>
        <v>0</v>
      </c>
      <c r="BJ85" s="148">
        <f>IF(Q85=Data!$E$12,BI85*0.32,IF(Q85=Data!$E$13,0,IF(Q85=Data!$E$14,BI85*0.32,IF(Q85=Data!$E$15,0,IF(Q85=Data!$E$16,0,IF(Q85=Data!$E$17,0,IF(Q85=Data!$E$18,0,0)))))))</f>
        <v>0</v>
      </c>
      <c r="BK85" s="148">
        <f>IF(Q85=Data!$E$12,Data!$P$12*$AV$3,IF(Q85=Data!$E$13,Data!$P$13*$AV$3,IF(Q85=Data!$E$14,Data!$P$14*$AV$3,IF(Q85=Data!$E$15,Data!$P$15*$AV$3,IF(Q85=Data!$E$16,Data!$P$16*$AV$3,IF(Q85=Data!$E$17,Data!$P$17*$AV$3,IF(Q85=Data!$E$18,Data!$P$18*$AV$3,0)))))))</f>
        <v>0</v>
      </c>
      <c r="BL85" s="147">
        <f>IF(O85=Data!$E$2,Data!$O$2,IF(O85=Data!$E$3,Data!$O$3,IF(O85=Data!$E$4,Data!$O$4,IF(O85=Data!$E$5,Data!$O$5,IF(O85=Data!$E$6,Data!$O$6,IF(O85=Data!$E$7,Data!$O$7,IF(O85=Data!$E$8,Data!$O$8,IF(O85=Data!$E$9,Data!$O$9,IF(O85=Data!$E$10,Data!$O$10,IF(O85=Data!$E$11,Data!$O$11,IF(O85=Data!$E$12,Data!$O$12,IF(O85=Data!$E$13,Data!$O$13,IF(O85=Data!$E$14,Data!$O$14,IF(O85=Data!$E$15,Data!$O$15,IF(O85=Data!$E$16,Data!$O$16,IF(O85=Data!$E$18,Data!$O$18,IF(O85=Data!$E$18,Data!$O$18,0)))))))))))))))))</f>
        <v>0</v>
      </c>
      <c r="BM85" s="169"/>
      <c r="BN85" s="169"/>
      <c r="BO85" s="169"/>
      <c r="BP85" s="169"/>
    </row>
    <row r="86" spans="10:68" x14ac:dyDescent="0.3">
      <c r="J86" s="36" t="s">
        <v>97</v>
      </c>
      <c r="K86" s="108"/>
      <c r="L86" s="108"/>
      <c r="M86" s="108" t="s">
        <v>3</v>
      </c>
      <c r="N86" s="108" t="s">
        <v>1</v>
      </c>
      <c r="O86" s="109" t="s">
        <v>124</v>
      </c>
      <c r="P86" s="109" t="s">
        <v>124</v>
      </c>
      <c r="Q86" s="110" t="s">
        <v>124</v>
      </c>
      <c r="R86" s="111"/>
      <c r="S86" s="111"/>
      <c r="T86" s="112"/>
      <c r="U86" s="20"/>
      <c r="V86" s="21">
        <f>IF(AZ86="No",0,IF(O86="NA",0,IF(O86=Data!$E$2,Data!$F$2,IF(O86=Data!$E$3,Data!$F$3,IF(O86=Data!$E$4,Data!$F$4,IF(O86=Data!$E$5,Data!$F$5,IF(O86=Data!$E$6,Data!$F$6,IF(O86=Data!$E$7,Data!$F$7,IF(O86=Data!$E$8,Data!$F$8,IF(O86=Data!$E$9,Data!$F$9,IF(O86=Data!$E$10,Data!$F$10,IF(O86=Data!$E$11,Data!$F$11,IF(O86=Data!E95,Data!$F$12,IF(O86=Data!E96,Data!$F$13,IF(O86=Data!E97,Data!$F$14,IF(O86=Data!E98,Data!$F$15,IF(O86=Data!E99,Data!$F$16,IF(O86=Data!E101,Data!F$18,0))))))))))))))))))*K86*$AV$3</f>
        <v>0</v>
      </c>
      <c r="W86" s="23">
        <f>IF(AZ86="No",0,IF(O86="NA",0,IF(O86=Data!$E$2,Data!$G$2,IF(O86=Data!$E$3,Data!$G$3,IF(O86=Data!$E$4,Data!$G$4,IF(O86=Data!$E$5,Data!$G$5,IF(O86=Data!$E$6,Data!$G$6,IF(O86=Data!$E$7,Data!$G$7,IF(O86=Data!$E$8,Data!$G$8,IF(O86=Data!$E$9,Data!$G$9,IF(O86=Data!$E$10,Data!$G$10,IF(O86=Data!$E$11,Data!$G$11,IF(O86=Data!$E$12,Data!$G$12,IF(O86=Data!$E$13,Data!$G$13,IF(O86=Data!$E$14,Data!$G$14,IF(O86=Data!$E$15,Data!$G$15,IF(O86=Data!$E$16,Data!$G$16,IF(O86=Data!$E$17,Data!$G$17,IF(O86=Data!$E$18,Data!G$18,0))))))))))))))))))*K86*$AV$3)</f>
        <v>0</v>
      </c>
      <c r="X86" s="23">
        <f>IF(AZ86="No",0,IF(O86="NA",0,IF(O86=Data!$E$2,Data!$H$2,IF(O86=Data!$E$3,Data!$H$3,IF(O86=Data!$E$4,Data!$H$4,IF(O86=Data!$E$5,Data!$H$5,IF(O86=Data!$E$6,Data!$H$6,IF(O86=Data!$E$7,Data!$H$7,IF(O86=Data!$E$8,Data!$H$8,IF(O86=Data!$E$9,Data!$H$9,IF(O86=Data!$E$10,Data!$H$10,IF(O86=Data!$E$11,Data!$H$11,IF(O86=Data!$E$12,Data!$H$12,IF(O86=Data!$E$13,Data!$H$13,IF(O86=Data!$E$14,Data!$H$14,IF(O86=Data!$E$15,Data!$H$15,IF(O86=Data!$E$16,Data!$H$16,IF(O86=Data!$E$17,Data!$H$17,IF(O86=Data!$E$18,Data!H$18,0)))))))))))))))))))*K86*$AV$3</f>
        <v>0</v>
      </c>
      <c r="Y86" s="23">
        <f>IF(R86&lt;=1,0,IF(Q86=Data!$E$12,Data!$F$12,IF(Q86=Data!$E$13,Data!$F$13,IF(Q86=Data!$E$14,Data!$F$14,IF(Q86=Data!$E$15,Data!$F$15,IF(Q86=Data!$E$16,Data!$F$16,IF(Q86=Data!$E$17,Data!$F$17,IF(Q86=Data!$E$18,Data!$F$18,0))))))))*K86*IF(R86&lt;AV86,R86,$AV$3)</f>
        <v>0</v>
      </c>
      <c r="Z86" s="23">
        <f>IF(R86&lt;=1,0,IF(Q86=Data!$E$12,Data!$G$12,IF(Q86=Data!$E$13,Data!$G$13,IF(Q86=Data!$E$14,Data!$G$14,IF(Q86=Data!$E$15,Data!$G$15,IF(Q86=Data!$E$16,Data!$G$16,IF(Q86=Data!$E$17,Data!$G$17,IF(Q86=Data!$E$18,Data!$G$18,0))))))))*K86*IF(R86&lt;AV86,R86,$AV$3)</f>
        <v>0</v>
      </c>
      <c r="AA86" s="23">
        <f>IF(R86&lt;=1,0,IF(Q86=Data!$E$12,Data!$H$12,IF(Q86=Data!$E$13,Data!$H$13,IF(Q86=Data!$E$14,Data!$H$14,IF(Q86=Data!$E$15,Data!$H$15,IF(Q86=Data!$E$16,Data!$H$16,IF(Q86=Data!$E$17,Data!$H$17,IF(Q86=Data!$E$18,Data!$H$18,0))))))))*K86*IF(R86&lt;AV86,R86,$AV$3)</f>
        <v>0</v>
      </c>
      <c r="AB86" s="22">
        <f t="shared" si="22"/>
        <v>0</v>
      </c>
      <c r="AC86" s="50">
        <f t="shared" si="23"/>
        <v>0</v>
      </c>
      <c r="AD86" s="46"/>
      <c r="AE86" s="21">
        <f t="shared" si="24"/>
        <v>0</v>
      </c>
      <c r="AF86" s="22">
        <f t="shared" si="25"/>
        <v>0</v>
      </c>
      <c r="AG86" s="50">
        <f t="shared" si="26"/>
        <v>0</v>
      </c>
      <c r="AH86" s="46"/>
      <c r="AI86" s="21">
        <f>IF(AZ86="No",0,IF(O86="NA",0,IF(Q86=O86,0,IF(O86=Data!$E$2,Data!$J$2,IF(O86=Data!$E$3,Data!$J$3,IF(O86=Data!$E$4,Data!$J$4,IF(O86=Data!$E$5,Data!$J$5,IF(O86=Data!$E$6,Data!$J$6,IF(O86=Data!$E$7,Data!$J$7,IF(O86=Data!$E$8,Data!$J$8,IF(O86=Data!$E$9,Data!$J$9,IF(O86=Data!$E$10,Data!$I$10,IF(O86=Data!$E$11,Data!$J$11,IF(O86=Data!$E$12,Data!$J$12,IF(O86=Data!$E$13,Data!$J$13,IF(O86=Data!$E$14,Data!$J$14,IF(O86=Data!$E$15,Data!$J$15,IF(O86=Data!$E$16,Data!$J$16,IF(O86=Data!$E$17,Data!$J$17,IF(O86=Data!$E$18,Data!J$18,0))))))))))))))))))))*$AV$3</f>
        <v>0</v>
      </c>
      <c r="AJ86" s="23">
        <f>IF(AZ86="No",0,IF(O86="NA",0,IF(O86=Data!$E$2,Data!$K$2,IF(O86=Data!$E$3,Data!$K$3,IF(O86=Data!$E$4,Data!$K$4,IF(O86=Data!$E$5,Data!$K$5,IF(O86=Data!$E$6,Data!$K$6,IF(O86=Data!$E$7,Data!$K$7,IF(O86=Data!$E$8,Data!$K$8,IF(O86=Data!$E$9,Data!$K$9,IF(O86=Data!$E$10,Data!$K$10,IF(O86=Data!$E$11,Data!$K$11,IF(O86=Data!$E$12,Data!$K$12,IF(O86=Data!$E$13,Data!$K$13,IF(O86=Data!$E$14,Data!$K$14,IF(O86=Data!$E$15,Data!$K$15,IF(O86=Data!$E$16,Data!$K$16,IF(O86=Data!$E$17,Data!$K$17,IF(O86=Data!$E$18,Data!K$18,0)))))))))))))))))))*$AV$3</f>
        <v>0</v>
      </c>
      <c r="AK86" s="23">
        <f t="shared" si="27"/>
        <v>0</v>
      </c>
      <c r="AL86" s="22">
        <f t="shared" si="28"/>
        <v>0</v>
      </c>
      <c r="AM86" s="22">
        <f t="shared" si="29"/>
        <v>0</v>
      </c>
      <c r="AN86" s="23"/>
      <c r="AO86" s="120"/>
      <c r="AP86" s="25"/>
      <c r="AQ86" s="25"/>
      <c r="AR86" s="9"/>
      <c r="AS86" s="9"/>
      <c r="AT86" s="5"/>
      <c r="AX86" s="168"/>
      <c r="AY86" s="143" t="str">
        <f t="shared" si="30"/>
        <v>No</v>
      </c>
      <c r="AZ86" s="144" t="str">
        <f t="shared" si="31"/>
        <v>No</v>
      </c>
      <c r="BA86" s="150"/>
      <c r="BB86" s="146">
        <f>IF(Q86="NA",0,IF(N86="No",0,IF(O86=Data!$E$2,Data!$L$2,IF(O86=Data!$E$3,Data!$L$3,IF(O86=Data!$E$4,Data!$L$4,IF(O86=Data!$E$5,Data!$L$5,IF(O86=Data!$E$6,Data!$L$6,IF(O86=Data!$E$7,Data!$L$7,IF(O86=Data!$E$8,Data!$L$8,IF(O86=Data!$E$9,Data!$L$9,IF(O86=Data!$E$10,Data!$L$10,IF(O86=Data!$E$11,Data!$L$11,IF(O86=Data!$E$12,Data!$L$12,IF(O86=Data!$E$13,Data!$L$13,IF(O86=Data!$E$14,Data!$L$14,IF(O86=Data!$E$15,Data!$L$15,IF(O86=Data!$E$16,Data!$L$16,IF(O86=Data!$E$17,Data!$L$17,IF(O86=Data!$E$18,Data!L$18,0)))))))))))))))))))</f>
        <v>0</v>
      </c>
      <c r="BC86" s="147">
        <f>IF(Q86="NA",0,IF(AY86="No",0,IF(N86="Yes",0,IF(P86=Data!$E$2,Data!$L$2,IF(P86=Data!$E$3,Data!$L$3,IF(P86=Data!$E$4,Data!$L$4,IF(P86=Data!$E$5,Data!$L$5,IF(P86=Data!$E$6,Data!$L$6,IF(P86=Data!$E$7,Data!$L$7,IF(P86=Data!$E$8,Data!$L$8,IF(P86=Data!$E$9,Data!$L$9,IF(P86=Data!$E$10,Data!$L$10,IF(P86=Data!$E$11,Data!$L$11,IF(P86=Data!$E$12,Data!$L$12*(EXP(-29.6/R86)),IF(P86=Data!$E$13,Data!$L$13,IF(P86=Data!$E$14,Data!$L$14*(EXP(-29.6/R86)),IF(P86=Data!$E$15,Data!$L$15,IF(P86=Data!$E$16,Data!$L$16,IF(P86=Data!$E$17,Data!$L$17,IF(P86=Data!$E$18,Data!L$18,0))))))))))))))))))))</f>
        <v>0</v>
      </c>
      <c r="BD86" s="148"/>
      <c r="BE86" s="146"/>
      <c r="BF86" s="148">
        <f t="shared" si="19"/>
        <v>0</v>
      </c>
      <c r="BG86" s="148">
        <f t="shared" si="20"/>
        <v>1</v>
      </c>
      <c r="BH86" s="148">
        <f t="shared" si="21"/>
        <v>1</v>
      </c>
      <c r="BI86" s="148">
        <f>IF(S86=0,0,IF(AND(Q86=Data!$E$12,S86-$AV$3&gt;0),(((Data!$M$12*(EXP(-29.6/S86)))-(Data!$M$12*(EXP(-29.6/(S86-$AV$3)))))),IF(AND(Q86=Data!$E$12,S86-$AV$3&lt;0.5),(Data!$M$12*(EXP(-29.6/S86))),IF(AND(Q86=Data!$E$12,S86&lt;=1),((Data!$M$12*(EXP(-29.6/S86)))),IF(Q86=Data!$E$13,(Data!$M$13),IF(AND(Q86=Data!$E$14,S86-$AV$3&gt;0),(((Data!$M$14*(EXP(-29.6/S86)))-(Data!$M$14*(EXP(-29.6/(S86-$AV$3)))))),IF(AND(Q86=Data!$E$14,S86-$AV$3&lt;1),(Data!$M$14*(EXP(-29.6/S86))),IF(AND(Q86=Data!$E$14,S86&lt;=1),((Data!$M$14*(EXP(-29.6/S86)))),IF(Q86=Data!$E$15,Data!$M$15,IF(Q86=Data!$E$16,Data!$M$16,IF(Q86=Data!$E$17,Data!$M$17,IF(Q86=Data!$E$18,Data!$M$18,0))))))))))))</f>
        <v>0</v>
      </c>
      <c r="BJ86" s="148">
        <f>IF(Q86=Data!$E$12,BI86*0.32,IF(Q86=Data!$E$13,0,IF(Q86=Data!$E$14,BI86*0.32,IF(Q86=Data!$E$15,0,IF(Q86=Data!$E$16,0,IF(Q86=Data!$E$17,0,IF(Q86=Data!$E$18,0,0)))))))</f>
        <v>0</v>
      </c>
      <c r="BK86" s="148">
        <f>IF(Q86=Data!$E$12,Data!$P$12*$AV$3,IF(Q86=Data!$E$13,Data!$P$13*$AV$3,IF(Q86=Data!$E$14,Data!$P$14*$AV$3,IF(Q86=Data!$E$15,Data!$P$15*$AV$3,IF(Q86=Data!$E$16,Data!$P$16*$AV$3,IF(Q86=Data!$E$17,Data!$P$17*$AV$3,IF(Q86=Data!$E$18,Data!$P$18*$AV$3,0)))))))</f>
        <v>0</v>
      </c>
      <c r="BL86" s="147">
        <f>IF(O86=Data!$E$2,Data!$O$2,IF(O86=Data!$E$3,Data!$O$3,IF(O86=Data!$E$4,Data!$O$4,IF(O86=Data!$E$5,Data!$O$5,IF(O86=Data!$E$6,Data!$O$6,IF(O86=Data!$E$7,Data!$O$7,IF(O86=Data!$E$8,Data!$O$8,IF(O86=Data!$E$9,Data!$O$9,IF(O86=Data!$E$10,Data!$O$10,IF(O86=Data!$E$11,Data!$O$11,IF(O86=Data!$E$12,Data!$O$12,IF(O86=Data!$E$13,Data!$O$13,IF(O86=Data!$E$14,Data!$O$14,IF(O86=Data!$E$15,Data!$O$15,IF(O86=Data!$E$16,Data!$O$16,IF(O86=Data!$E$18,Data!$O$18,IF(O86=Data!$E$18,Data!$O$18,0)))))))))))))))))</f>
        <v>0</v>
      </c>
      <c r="BM86" s="169"/>
      <c r="BN86" s="169"/>
      <c r="BO86" s="169"/>
      <c r="BP86" s="169"/>
    </row>
    <row r="87" spans="10:68" x14ac:dyDescent="0.3">
      <c r="J87" s="36" t="s">
        <v>98</v>
      </c>
      <c r="K87" s="108"/>
      <c r="L87" s="108"/>
      <c r="M87" s="108" t="s">
        <v>3</v>
      </c>
      <c r="N87" s="108" t="s">
        <v>1</v>
      </c>
      <c r="O87" s="109" t="s">
        <v>124</v>
      </c>
      <c r="P87" s="109" t="s">
        <v>124</v>
      </c>
      <c r="Q87" s="110" t="s">
        <v>124</v>
      </c>
      <c r="R87" s="111"/>
      <c r="S87" s="111"/>
      <c r="T87" s="112"/>
      <c r="U87" s="20"/>
      <c r="V87" s="21">
        <f>IF(AZ87="No",0,IF(O87="NA",0,IF(O87=Data!$E$2,Data!$F$2,IF(O87=Data!$E$3,Data!$F$3,IF(O87=Data!$E$4,Data!$F$4,IF(O87=Data!$E$5,Data!$F$5,IF(O87=Data!$E$6,Data!$F$6,IF(O87=Data!$E$7,Data!$F$7,IF(O87=Data!$E$8,Data!$F$8,IF(O87=Data!$E$9,Data!$F$9,IF(O87=Data!$E$10,Data!$F$10,IF(O87=Data!$E$11,Data!$F$11,IF(O87=Data!E96,Data!$F$12,IF(O87=Data!E97,Data!$F$13,IF(O87=Data!E98,Data!$F$14,IF(O87=Data!E99,Data!$F$15,IF(O87=Data!E100,Data!$F$16,IF(O87=Data!E102,Data!F$18,0))))))))))))))))))*K87*$AV$3</f>
        <v>0</v>
      </c>
      <c r="W87" s="23">
        <f>IF(AZ87="No",0,IF(O87="NA",0,IF(O87=Data!$E$2,Data!$G$2,IF(O87=Data!$E$3,Data!$G$3,IF(O87=Data!$E$4,Data!$G$4,IF(O87=Data!$E$5,Data!$G$5,IF(O87=Data!$E$6,Data!$G$6,IF(O87=Data!$E$7,Data!$G$7,IF(O87=Data!$E$8,Data!$G$8,IF(O87=Data!$E$9,Data!$G$9,IF(O87=Data!$E$10,Data!$G$10,IF(O87=Data!$E$11,Data!$G$11,IF(O87=Data!$E$12,Data!$G$12,IF(O87=Data!$E$13,Data!$G$13,IF(O87=Data!$E$14,Data!$G$14,IF(O87=Data!$E$15,Data!$G$15,IF(O87=Data!$E$16,Data!$G$16,IF(O87=Data!$E$17,Data!$G$17,IF(O87=Data!$E$18,Data!G$18,0))))))))))))))))))*K87*$AV$3)</f>
        <v>0</v>
      </c>
      <c r="X87" s="23">
        <f>IF(AZ87="No",0,IF(O87="NA",0,IF(O87=Data!$E$2,Data!$H$2,IF(O87=Data!$E$3,Data!$H$3,IF(O87=Data!$E$4,Data!$H$4,IF(O87=Data!$E$5,Data!$H$5,IF(O87=Data!$E$6,Data!$H$6,IF(O87=Data!$E$7,Data!$H$7,IF(O87=Data!$E$8,Data!$H$8,IF(O87=Data!$E$9,Data!$H$9,IF(O87=Data!$E$10,Data!$H$10,IF(O87=Data!$E$11,Data!$H$11,IF(O87=Data!$E$12,Data!$H$12,IF(O87=Data!$E$13,Data!$H$13,IF(O87=Data!$E$14,Data!$H$14,IF(O87=Data!$E$15,Data!$H$15,IF(O87=Data!$E$16,Data!$H$16,IF(O87=Data!$E$17,Data!$H$17,IF(O87=Data!$E$18,Data!H$18,0)))))))))))))))))))*K87*$AV$3</f>
        <v>0</v>
      </c>
      <c r="Y87" s="23">
        <f>IF(R87&lt;=1,0,IF(Q87=Data!$E$12,Data!$F$12,IF(Q87=Data!$E$13,Data!$F$13,IF(Q87=Data!$E$14,Data!$F$14,IF(Q87=Data!$E$15,Data!$F$15,IF(Q87=Data!$E$16,Data!$F$16,IF(Q87=Data!$E$17,Data!$F$17,IF(Q87=Data!$E$18,Data!$F$18,0))))))))*K87*IF(R87&lt;AV87,R87,$AV$3)</f>
        <v>0</v>
      </c>
      <c r="Z87" s="23">
        <f>IF(R87&lt;=1,0,IF(Q87=Data!$E$12,Data!$G$12,IF(Q87=Data!$E$13,Data!$G$13,IF(Q87=Data!$E$14,Data!$G$14,IF(Q87=Data!$E$15,Data!$G$15,IF(Q87=Data!$E$16,Data!$G$16,IF(Q87=Data!$E$17,Data!$G$17,IF(Q87=Data!$E$18,Data!$G$18,0))))))))*K87*IF(R87&lt;AV87,R87,$AV$3)</f>
        <v>0</v>
      </c>
      <c r="AA87" s="23">
        <f>IF(R87&lt;=1,0,IF(Q87=Data!$E$12,Data!$H$12,IF(Q87=Data!$E$13,Data!$H$13,IF(Q87=Data!$E$14,Data!$H$14,IF(Q87=Data!$E$15,Data!$H$15,IF(Q87=Data!$E$16,Data!$H$16,IF(Q87=Data!$E$17,Data!$H$17,IF(Q87=Data!$E$18,Data!$H$18,0))))))))*K87*IF(R87&lt;AV87,R87,$AV$3)</f>
        <v>0</v>
      </c>
      <c r="AB87" s="22">
        <f t="shared" si="22"/>
        <v>0</v>
      </c>
      <c r="AC87" s="50">
        <f t="shared" si="23"/>
        <v>0</v>
      </c>
      <c r="AD87" s="46"/>
      <c r="AE87" s="21">
        <f t="shared" si="24"/>
        <v>0</v>
      </c>
      <c r="AF87" s="22">
        <f t="shared" si="25"/>
        <v>0</v>
      </c>
      <c r="AG87" s="50">
        <f t="shared" si="26"/>
        <v>0</v>
      </c>
      <c r="AH87" s="46"/>
      <c r="AI87" s="21">
        <f>IF(AZ87="No",0,IF(O87="NA",0,IF(Q87=O87,0,IF(O87=Data!$E$2,Data!$J$2,IF(O87=Data!$E$3,Data!$J$3,IF(O87=Data!$E$4,Data!$J$4,IF(O87=Data!$E$5,Data!$J$5,IF(O87=Data!$E$6,Data!$J$6,IF(O87=Data!$E$7,Data!$J$7,IF(O87=Data!$E$8,Data!$J$8,IF(O87=Data!$E$9,Data!$J$9,IF(O87=Data!$E$10,Data!$I$10,IF(O87=Data!$E$11,Data!$J$11,IF(O87=Data!$E$12,Data!$J$12,IF(O87=Data!$E$13,Data!$J$13,IF(O87=Data!$E$14,Data!$J$14,IF(O87=Data!$E$15,Data!$J$15,IF(O87=Data!$E$16,Data!$J$16,IF(O87=Data!$E$17,Data!$J$17,IF(O87=Data!$E$18,Data!J$18,0))))))))))))))))))))*$AV$3</f>
        <v>0</v>
      </c>
      <c r="AJ87" s="23">
        <f>IF(AZ87="No",0,IF(O87="NA",0,IF(O87=Data!$E$2,Data!$K$2,IF(O87=Data!$E$3,Data!$K$3,IF(O87=Data!$E$4,Data!$K$4,IF(O87=Data!$E$5,Data!$K$5,IF(O87=Data!$E$6,Data!$K$6,IF(O87=Data!$E$7,Data!$K$7,IF(O87=Data!$E$8,Data!$K$8,IF(O87=Data!$E$9,Data!$K$9,IF(O87=Data!$E$10,Data!$K$10,IF(O87=Data!$E$11,Data!$K$11,IF(O87=Data!$E$12,Data!$K$12,IF(O87=Data!$E$13,Data!$K$13,IF(O87=Data!$E$14,Data!$K$14,IF(O87=Data!$E$15,Data!$K$15,IF(O87=Data!$E$16,Data!$K$16,IF(O87=Data!$E$17,Data!$K$17,IF(O87=Data!$E$18,Data!K$18,0)))))))))))))))))))*$AV$3</f>
        <v>0</v>
      </c>
      <c r="AK87" s="23">
        <f t="shared" si="27"/>
        <v>0</v>
      </c>
      <c r="AL87" s="22">
        <f t="shared" si="28"/>
        <v>0</v>
      </c>
      <c r="AM87" s="22">
        <f t="shared" si="29"/>
        <v>0</v>
      </c>
      <c r="AN87" s="23"/>
      <c r="AO87" s="120"/>
      <c r="AP87" s="25"/>
      <c r="AQ87" s="25"/>
      <c r="AR87" s="9"/>
      <c r="AS87" s="9"/>
      <c r="AT87" s="5"/>
      <c r="AX87" s="168"/>
      <c r="AY87" s="143" t="str">
        <f t="shared" si="30"/>
        <v>No</v>
      </c>
      <c r="AZ87" s="144" t="str">
        <f t="shared" si="31"/>
        <v>No</v>
      </c>
      <c r="BA87" s="150"/>
      <c r="BB87" s="146">
        <f>IF(Q87="NA",0,IF(N87="No",0,IF(O87=Data!$E$2,Data!$L$2,IF(O87=Data!$E$3,Data!$L$3,IF(O87=Data!$E$4,Data!$L$4,IF(O87=Data!$E$5,Data!$L$5,IF(O87=Data!$E$6,Data!$L$6,IF(O87=Data!$E$7,Data!$L$7,IF(O87=Data!$E$8,Data!$L$8,IF(O87=Data!$E$9,Data!$L$9,IF(O87=Data!$E$10,Data!$L$10,IF(O87=Data!$E$11,Data!$L$11,IF(O87=Data!$E$12,Data!$L$12,IF(O87=Data!$E$13,Data!$L$13,IF(O87=Data!$E$14,Data!$L$14,IF(O87=Data!$E$15,Data!$L$15,IF(O87=Data!$E$16,Data!$L$16,IF(O87=Data!$E$17,Data!$L$17,IF(O87=Data!$E$18,Data!L$18,0)))))))))))))))))))</f>
        <v>0</v>
      </c>
      <c r="BC87" s="147">
        <f>IF(Q87="NA",0,IF(AY87="No",0,IF(N87="Yes",0,IF(P87=Data!$E$2,Data!$L$2,IF(P87=Data!$E$3,Data!$L$3,IF(P87=Data!$E$4,Data!$L$4,IF(P87=Data!$E$5,Data!$L$5,IF(P87=Data!$E$6,Data!$L$6,IF(P87=Data!$E$7,Data!$L$7,IF(P87=Data!$E$8,Data!$L$8,IF(P87=Data!$E$9,Data!$L$9,IF(P87=Data!$E$10,Data!$L$10,IF(P87=Data!$E$11,Data!$L$11,IF(P87=Data!$E$12,Data!$L$12*(EXP(-29.6/R87)),IF(P87=Data!$E$13,Data!$L$13,IF(P87=Data!$E$14,Data!$L$14*(EXP(-29.6/R87)),IF(P87=Data!$E$15,Data!$L$15,IF(P87=Data!$E$16,Data!$L$16,IF(P87=Data!$E$17,Data!$L$17,IF(P87=Data!$E$18,Data!L$18,0))))))))))))))))))))</f>
        <v>0</v>
      </c>
      <c r="BD87" s="148"/>
      <c r="BE87" s="146"/>
      <c r="BF87" s="148">
        <f t="shared" si="19"/>
        <v>0</v>
      </c>
      <c r="BG87" s="148">
        <f t="shared" si="20"/>
        <v>1</v>
      </c>
      <c r="BH87" s="148">
        <f t="shared" si="21"/>
        <v>1</v>
      </c>
      <c r="BI87" s="148">
        <f>IF(S87=0,0,IF(AND(Q87=Data!$E$12,S87-$AV$3&gt;0),(((Data!$M$12*(EXP(-29.6/S87)))-(Data!$M$12*(EXP(-29.6/(S87-$AV$3)))))),IF(AND(Q87=Data!$E$12,S87-$AV$3&lt;0.5),(Data!$M$12*(EXP(-29.6/S87))),IF(AND(Q87=Data!$E$12,S87&lt;=1),((Data!$M$12*(EXP(-29.6/S87)))),IF(Q87=Data!$E$13,(Data!$M$13),IF(AND(Q87=Data!$E$14,S87-$AV$3&gt;0),(((Data!$M$14*(EXP(-29.6/S87)))-(Data!$M$14*(EXP(-29.6/(S87-$AV$3)))))),IF(AND(Q87=Data!$E$14,S87-$AV$3&lt;1),(Data!$M$14*(EXP(-29.6/S87))),IF(AND(Q87=Data!$E$14,S87&lt;=1),((Data!$M$14*(EXP(-29.6/S87)))),IF(Q87=Data!$E$15,Data!$M$15,IF(Q87=Data!$E$16,Data!$M$16,IF(Q87=Data!$E$17,Data!$M$17,IF(Q87=Data!$E$18,Data!$M$18,0))))))))))))</f>
        <v>0</v>
      </c>
      <c r="BJ87" s="148">
        <f>IF(Q87=Data!$E$12,BI87*0.32,IF(Q87=Data!$E$13,0,IF(Q87=Data!$E$14,BI87*0.32,IF(Q87=Data!$E$15,0,IF(Q87=Data!$E$16,0,IF(Q87=Data!$E$17,0,IF(Q87=Data!$E$18,0,0)))))))</f>
        <v>0</v>
      </c>
      <c r="BK87" s="148">
        <f>IF(Q87=Data!$E$12,Data!$P$12*$AV$3,IF(Q87=Data!$E$13,Data!$P$13*$AV$3,IF(Q87=Data!$E$14,Data!$P$14*$AV$3,IF(Q87=Data!$E$15,Data!$P$15*$AV$3,IF(Q87=Data!$E$16,Data!$P$16*$AV$3,IF(Q87=Data!$E$17,Data!$P$17*$AV$3,IF(Q87=Data!$E$18,Data!$P$18*$AV$3,0)))))))</f>
        <v>0</v>
      </c>
      <c r="BL87" s="147">
        <f>IF(O87=Data!$E$2,Data!$O$2,IF(O87=Data!$E$3,Data!$O$3,IF(O87=Data!$E$4,Data!$O$4,IF(O87=Data!$E$5,Data!$O$5,IF(O87=Data!$E$6,Data!$O$6,IF(O87=Data!$E$7,Data!$O$7,IF(O87=Data!$E$8,Data!$O$8,IF(O87=Data!$E$9,Data!$O$9,IF(O87=Data!$E$10,Data!$O$10,IF(O87=Data!$E$11,Data!$O$11,IF(O87=Data!$E$12,Data!$O$12,IF(O87=Data!$E$13,Data!$O$13,IF(O87=Data!$E$14,Data!$O$14,IF(O87=Data!$E$15,Data!$O$15,IF(O87=Data!$E$16,Data!$O$16,IF(O87=Data!$E$18,Data!$O$18,IF(O87=Data!$E$18,Data!$O$18,0)))))))))))))))))</f>
        <v>0</v>
      </c>
      <c r="BM87" s="169"/>
      <c r="BN87" s="169"/>
      <c r="BO87" s="169"/>
      <c r="BP87" s="169"/>
    </row>
    <row r="88" spans="10:68" x14ac:dyDescent="0.3">
      <c r="J88" s="36" t="s">
        <v>99</v>
      </c>
      <c r="K88" s="108"/>
      <c r="L88" s="108"/>
      <c r="M88" s="108" t="s">
        <v>3</v>
      </c>
      <c r="N88" s="108" t="s">
        <v>1</v>
      </c>
      <c r="O88" s="109" t="s">
        <v>124</v>
      </c>
      <c r="P88" s="109" t="s">
        <v>124</v>
      </c>
      <c r="Q88" s="110" t="s">
        <v>124</v>
      </c>
      <c r="R88" s="111"/>
      <c r="S88" s="111"/>
      <c r="T88" s="112"/>
      <c r="U88" s="20"/>
      <c r="V88" s="21">
        <f>IF(AZ88="No",0,IF(O88="NA",0,IF(O88=Data!$E$2,Data!$F$2,IF(O88=Data!$E$3,Data!$F$3,IF(O88=Data!$E$4,Data!$F$4,IF(O88=Data!$E$5,Data!$F$5,IF(O88=Data!$E$6,Data!$F$6,IF(O88=Data!$E$7,Data!$F$7,IF(O88=Data!$E$8,Data!$F$8,IF(O88=Data!$E$9,Data!$F$9,IF(O88=Data!$E$10,Data!$F$10,IF(O88=Data!$E$11,Data!$F$11,IF(O88=Data!E97,Data!$F$12,IF(O88=Data!E98,Data!$F$13,IF(O88=Data!E99,Data!$F$14,IF(O88=Data!E100,Data!$F$15,IF(O88=Data!E101,Data!$F$16,IF(O88=Data!E103,Data!F$18,0))))))))))))))))))*K88*$AV$3</f>
        <v>0</v>
      </c>
      <c r="W88" s="23">
        <f>IF(AZ88="No",0,IF(O88="NA",0,IF(O88=Data!$E$2,Data!$G$2,IF(O88=Data!$E$3,Data!$G$3,IF(O88=Data!$E$4,Data!$G$4,IF(O88=Data!$E$5,Data!$G$5,IF(O88=Data!$E$6,Data!$G$6,IF(O88=Data!$E$7,Data!$G$7,IF(O88=Data!$E$8,Data!$G$8,IF(O88=Data!$E$9,Data!$G$9,IF(O88=Data!$E$10,Data!$G$10,IF(O88=Data!$E$11,Data!$G$11,IF(O88=Data!$E$12,Data!$G$12,IF(O88=Data!$E$13,Data!$G$13,IF(O88=Data!$E$14,Data!$G$14,IF(O88=Data!$E$15,Data!$G$15,IF(O88=Data!$E$16,Data!$G$16,IF(O88=Data!$E$17,Data!$G$17,IF(O88=Data!$E$18,Data!G$18,0))))))))))))))))))*K88*$AV$3)</f>
        <v>0</v>
      </c>
      <c r="X88" s="23">
        <f>IF(AZ88="No",0,IF(O88="NA",0,IF(O88=Data!$E$2,Data!$H$2,IF(O88=Data!$E$3,Data!$H$3,IF(O88=Data!$E$4,Data!$H$4,IF(O88=Data!$E$5,Data!$H$5,IF(O88=Data!$E$6,Data!$H$6,IF(O88=Data!$E$7,Data!$H$7,IF(O88=Data!$E$8,Data!$H$8,IF(O88=Data!$E$9,Data!$H$9,IF(O88=Data!$E$10,Data!$H$10,IF(O88=Data!$E$11,Data!$H$11,IF(O88=Data!$E$12,Data!$H$12,IF(O88=Data!$E$13,Data!$H$13,IF(O88=Data!$E$14,Data!$H$14,IF(O88=Data!$E$15,Data!$H$15,IF(O88=Data!$E$16,Data!$H$16,IF(O88=Data!$E$17,Data!$H$17,IF(O88=Data!$E$18,Data!H$18,0)))))))))))))))))))*K88*$AV$3</f>
        <v>0</v>
      </c>
      <c r="Y88" s="23">
        <f>IF(R88&lt;=1,0,IF(Q88=Data!$E$12,Data!$F$12,IF(Q88=Data!$E$13,Data!$F$13,IF(Q88=Data!$E$14,Data!$F$14,IF(Q88=Data!$E$15,Data!$F$15,IF(Q88=Data!$E$16,Data!$F$16,IF(Q88=Data!$E$17,Data!$F$17,IF(Q88=Data!$E$18,Data!$F$18,0))))))))*K88*IF(R88&lt;AV88,R88,$AV$3)</f>
        <v>0</v>
      </c>
      <c r="Z88" s="23">
        <f>IF(R88&lt;=1,0,IF(Q88=Data!$E$12,Data!$G$12,IF(Q88=Data!$E$13,Data!$G$13,IF(Q88=Data!$E$14,Data!$G$14,IF(Q88=Data!$E$15,Data!$G$15,IF(Q88=Data!$E$16,Data!$G$16,IF(Q88=Data!$E$17,Data!$G$17,IF(Q88=Data!$E$18,Data!$G$18,0))))))))*K88*IF(R88&lt;AV88,R88,$AV$3)</f>
        <v>0</v>
      </c>
      <c r="AA88" s="23">
        <f>IF(R88&lt;=1,0,IF(Q88=Data!$E$12,Data!$H$12,IF(Q88=Data!$E$13,Data!$H$13,IF(Q88=Data!$E$14,Data!$H$14,IF(Q88=Data!$E$15,Data!$H$15,IF(Q88=Data!$E$16,Data!$H$16,IF(Q88=Data!$E$17,Data!$H$17,IF(Q88=Data!$E$18,Data!$H$18,0))))))))*K88*IF(R88&lt;AV88,R88,$AV$3)</f>
        <v>0</v>
      </c>
      <c r="AB88" s="22">
        <f t="shared" si="22"/>
        <v>0</v>
      </c>
      <c r="AC88" s="50">
        <f t="shared" si="23"/>
        <v>0</v>
      </c>
      <c r="AD88" s="46"/>
      <c r="AE88" s="21">
        <f t="shared" si="24"/>
        <v>0</v>
      </c>
      <c r="AF88" s="22">
        <f t="shared" si="25"/>
        <v>0</v>
      </c>
      <c r="AG88" s="50">
        <f t="shared" si="26"/>
        <v>0</v>
      </c>
      <c r="AH88" s="46"/>
      <c r="AI88" s="21">
        <f>IF(AZ88="No",0,IF(O88="NA",0,IF(Q88=O88,0,IF(O88=Data!$E$2,Data!$J$2,IF(O88=Data!$E$3,Data!$J$3,IF(O88=Data!$E$4,Data!$J$4,IF(O88=Data!$E$5,Data!$J$5,IF(O88=Data!$E$6,Data!$J$6,IF(O88=Data!$E$7,Data!$J$7,IF(O88=Data!$E$8,Data!$J$8,IF(O88=Data!$E$9,Data!$J$9,IF(O88=Data!$E$10,Data!$I$10,IF(O88=Data!$E$11,Data!$J$11,IF(O88=Data!$E$12,Data!$J$12,IF(O88=Data!$E$13,Data!$J$13,IF(O88=Data!$E$14,Data!$J$14,IF(O88=Data!$E$15,Data!$J$15,IF(O88=Data!$E$16,Data!$J$16,IF(O88=Data!$E$17,Data!$J$17,IF(O88=Data!$E$18,Data!J$18,0))))))))))))))))))))*$AV$3</f>
        <v>0</v>
      </c>
      <c r="AJ88" s="23">
        <f>IF(AZ88="No",0,IF(O88="NA",0,IF(O88=Data!$E$2,Data!$K$2,IF(O88=Data!$E$3,Data!$K$3,IF(O88=Data!$E$4,Data!$K$4,IF(O88=Data!$E$5,Data!$K$5,IF(O88=Data!$E$6,Data!$K$6,IF(O88=Data!$E$7,Data!$K$7,IF(O88=Data!$E$8,Data!$K$8,IF(O88=Data!$E$9,Data!$K$9,IF(O88=Data!$E$10,Data!$K$10,IF(O88=Data!$E$11,Data!$K$11,IF(O88=Data!$E$12,Data!$K$12,IF(O88=Data!$E$13,Data!$K$13,IF(O88=Data!$E$14,Data!$K$14,IF(O88=Data!$E$15,Data!$K$15,IF(O88=Data!$E$16,Data!$K$16,IF(O88=Data!$E$17,Data!$K$17,IF(O88=Data!$E$18,Data!K$18,0)))))))))))))))))))*$AV$3</f>
        <v>0</v>
      </c>
      <c r="AK88" s="23">
        <f t="shared" si="27"/>
        <v>0</v>
      </c>
      <c r="AL88" s="22">
        <f t="shared" si="28"/>
        <v>0</v>
      </c>
      <c r="AM88" s="22">
        <f t="shared" si="29"/>
        <v>0</v>
      </c>
      <c r="AN88" s="23"/>
      <c r="AO88" s="120"/>
      <c r="AP88" s="25"/>
      <c r="AQ88" s="25"/>
      <c r="AR88" s="9"/>
      <c r="AS88" s="9"/>
      <c r="AT88" s="5"/>
      <c r="AX88" s="168"/>
      <c r="AY88" s="143" t="str">
        <f t="shared" si="30"/>
        <v>No</v>
      </c>
      <c r="AZ88" s="144" t="str">
        <f t="shared" si="31"/>
        <v>No</v>
      </c>
      <c r="BA88" s="150"/>
      <c r="BB88" s="146">
        <f>IF(Q88="NA",0,IF(N88="No",0,IF(O88=Data!$E$2,Data!$L$2,IF(O88=Data!$E$3,Data!$L$3,IF(O88=Data!$E$4,Data!$L$4,IF(O88=Data!$E$5,Data!$L$5,IF(O88=Data!$E$6,Data!$L$6,IF(O88=Data!$E$7,Data!$L$7,IF(O88=Data!$E$8,Data!$L$8,IF(O88=Data!$E$9,Data!$L$9,IF(O88=Data!$E$10,Data!$L$10,IF(O88=Data!$E$11,Data!$L$11,IF(O88=Data!$E$12,Data!$L$12,IF(O88=Data!$E$13,Data!$L$13,IF(O88=Data!$E$14,Data!$L$14,IF(O88=Data!$E$15,Data!$L$15,IF(O88=Data!$E$16,Data!$L$16,IF(O88=Data!$E$17,Data!$L$17,IF(O88=Data!$E$18,Data!L$18,0)))))))))))))))))))</f>
        <v>0</v>
      </c>
      <c r="BC88" s="147">
        <f>IF(Q88="NA",0,IF(AY88="No",0,IF(N88="Yes",0,IF(P88=Data!$E$2,Data!$L$2,IF(P88=Data!$E$3,Data!$L$3,IF(P88=Data!$E$4,Data!$L$4,IF(P88=Data!$E$5,Data!$L$5,IF(P88=Data!$E$6,Data!$L$6,IF(P88=Data!$E$7,Data!$L$7,IF(P88=Data!$E$8,Data!$L$8,IF(P88=Data!$E$9,Data!$L$9,IF(P88=Data!$E$10,Data!$L$10,IF(P88=Data!$E$11,Data!$L$11,IF(P88=Data!$E$12,Data!$L$12*(EXP(-29.6/R88)),IF(P88=Data!$E$13,Data!$L$13,IF(P88=Data!$E$14,Data!$L$14*(EXP(-29.6/R88)),IF(P88=Data!$E$15,Data!$L$15,IF(P88=Data!$E$16,Data!$L$16,IF(P88=Data!$E$17,Data!$L$17,IF(P88=Data!$E$18,Data!L$18,0))))))))))))))))))))</f>
        <v>0</v>
      </c>
      <c r="BD88" s="148"/>
      <c r="BE88" s="146"/>
      <c r="BF88" s="148">
        <f t="shared" si="19"/>
        <v>0</v>
      </c>
      <c r="BG88" s="148">
        <f t="shared" si="20"/>
        <v>1</v>
      </c>
      <c r="BH88" s="148">
        <f t="shared" si="21"/>
        <v>1</v>
      </c>
      <c r="BI88" s="148">
        <f>IF(S88=0,0,IF(AND(Q88=Data!$E$12,S88-$AV$3&gt;0),(((Data!$M$12*(EXP(-29.6/S88)))-(Data!$M$12*(EXP(-29.6/(S88-$AV$3)))))),IF(AND(Q88=Data!$E$12,S88-$AV$3&lt;0.5),(Data!$M$12*(EXP(-29.6/S88))),IF(AND(Q88=Data!$E$12,S88&lt;=1),((Data!$M$12*(EXP(-29.6/S88)))),IF(Q88=Data!$E$13,(Data!$M$13),IF(AND(Q88=Data!$E$14,S88-$AV$3&gt;0),(((Data!$M$14*(EXP(-29.6/S88)))-(Data!$M$14*(EXP(-29.6/(S88-$AV$3)))))),IF(AND(Q88=Data!$E$14,S88-$AV$3&lt;1),(Data!$M$14*(EXP(-29.6/S88))),IF(AND(Q88=Data!$E$14,S88&lt;=1),((Data!$M$14*(EXP(-29.6/S88)))),IF(Q88=Data!$E$15,Data!$M$15,IF(Q88=Data!$E$16,Data!$M$16,IF(Q88=Data!$E$17,Data!$M$17,IF(Q88=Data!$E$18,Data!$M$18,0))))))))))))</f>
        <v>0</v>
      </c>
      <c r="BJ88" s="148">
        <f>IF(Q88=Data!$E$12,BI88*0.32,IF(Q88=Data!$E$13,0,IF(Q88=Data!$E$14,BI88*0.32,IF(Q88=Data!$E$15,0,IF(Q88=Data!$E$16,0,IF(Q88=Data!$E$17,0,IF(Q88=Data!$E$18,0,0)))))))</f>
        <v>0</v>
      </c>
      <c r="BK88" s="148">
        <f>IF(Q88=Data!$E$12,Data!$P$12*$AV$3,IF(Q88=Data!$E$13,Data!$P$13*$AV$3,IF(Q88=Data!$E$14,Data!$P$14*$AV$3,IF(Q88=Data!$E$15,Data!$P$15*$AV$3,IF(Q88=Data!$E$16,Data!$P$16*$AV$3,IF(Q88=Data!$E$17,Data!$P$17*$AV$3,IF(Q88=Data!$E$18,Data!$P$18*$AV$3,0)))))))</f>
        <v>0</v>
      </c>
      <c r="BL88" s="147">
        <f>IF(O88=Data!$E$2,Data!$O$2,IF(O88=Data!$E$3,Data!$O$3,IF(O88=Data!$E$4,Data!$O$4,IF(O88=Data!$E$5,Data!$O$5,IF(O88=Data!$E$6,Data!$O$6,IF(O88=Data!$E$7,Data!$O$7,IF(O88=Data!$E$8,Data!$O$8,IF(O88=Data!$E$9,Data!$O$9,IF(O88=Data!$E$10,Data!$O$10,IF(O88=Data!$E$11,Data!$O$11,IF(O88=Data!$E$12,Data!$O$12,IF(O88=Data!$E$13,Data!$O$13,IF(O88=Data!$E$14,Data!$O$14,IF(O88=Data!$E$15,Data!$O$15,IF(O88=Data!$E$16,Data!$O$16,IF(O88=Data!$E$18,Data!$O$18,IF(O88=Data!$E$18,Data!$O$18,0)))))))))))))))))</f>
        <v>0</v>
      </c>
      <c r="BM88" s="169"/>
      <c r="BN88" s="169"/>
      <c r="BO88" s="169"/>
      <c r="BP88" s="169"/>
    </row>
    <row r="89" spans="10:68" x14ac:dyDescent="0.3">
      <c r="J89" s="36" t="s">
        <v>100</v>
      </c>
      <c r="K89" s="108"/>
      <c r="L89" s="108"/>
      <c r="M89" s="108" t="s">
        <v>3</v>
      </c>
      <c r="N89" s="108" t="s">
        <v>1</v>
      </c>
      <c r="O89" s="109" t="s">
        <v>124</v>
      </c>
      <c r="P89" s="109" t="s">
        <v>124</v>
      </c>
      <c r="Q89" s="110" t="s">
        <v>124</v>
      </c>
      <c r="R89" s="111"/>
      <c r="S89" s="111"/>
      <c r="T89" s="112"/>
      <c r="U89" s="20"/>
      <c r="V89" s="21">
        <f>IF(AZ89="No",0,IF(O89="NA",0,IF(O89=Data!$E$2,Data!$F$2,IF(O89=Data!$E$3,Data!$F$3,IF(O89=Data!$E$4,Data!$F$4,IF(O89=Data!$E$5,Data!$F$5,IF(O89=Data!$E$6,Data!$F$6,IF(O89=Data!$E$7,Data!$F$7,IF(O89=Data!$E$8,Data!$F$8,IF(O89=Data!$E$9,Data!$F$9,IF(O89=Data!$E$10,Data!$F$10,IF(O89=Data!$E$11,Data!$F$11,IF(O89=Data!E98,Data!$F$12,IF(O89=Data!E99,Data!$F$13,IF(O89=Data!E100,Data!$F$14,IF(O89=Data!E101,Data!$F$15,IF(O89=Data!E102,Data!$F$16,IF(O89=Data!E104,Data!F$18,0))))))))))))))))))*K89*$AV$3</f>
        <v>0</v>
      </c>
      <c r="W89" s="23">
        <f>IF(AZ89="No",0,IF(O89="NA",0,IF(O89=Data!$E$2,Data!$G$2,IF(O89=Data!$E$3,Data!$G$3,IF(O89=Data!$E$4,Data!$G$4,IF(O89=Data!$E$5,Data!$G$5,IF(O89=Data!$E$6,Data!$G$6,IF(O89=Data!$E$7,Data!$G$7,IF(O89=Data!$E$8,Data!$G$8,IF(O89=Data!$E$9,Data!$G$9,IF(O89=Data!$E$10,Data!$G$10,IF(O89=Data!$E$11,Data!$G$11,IF(O89=Data!$E$12,Data!$G$12,IF(O89=Data!$E$13,Data!$G$13,IF(O89=Data!$E$14,Data!$G$14,IF(O89=Data!$E$15,Data!$G$15,IF(O89=Data!$E$16,Data!$G$16,IF(O89=Data!$E$17,Data!$G$17,IF(O89=Data!$E$18,Data!G$18,0))))))))))))))))))*K89*$AV$3)</f>
        <v>0</v>
      </c>
      <c r="X89" s="23">
        <f>IF(AZ89="No",0,IF(O89="NA",0,IF(O89=Data!$E$2,Data!$H$2,IF(O89=Data!$E$3,Data!$H$3,IF(O89=Data!$E$4,Data!$H$4,IF(O89=Data!$E$5,Data!$H$5,IF(O89=Data!$E$6,Data!$H$6,IF(O89=Data!$E$7,Data!$H$7,IF(O89=Data!$E$8,Data!$H$8,IF(O89=Data!$E$9,Data!$H$9,IF(O89=Data!$E$10,Data!$H$10,IF(O89=Data!$E$11,Data!$H$11,IF(O89=Data!$E$12,Data!$H$12,IF(O89=Data!$E$13,Data!$H$13,IF(O89=Data!$E$14,Data!$H$14,IF(O89=Data!$E$15,Data!$H$15,IF(O89=Data!$E$16,Data!$H$16,IF(O89=Data!$E$17,Data!$H$17,IF(O89=Data!$E$18,Data!H$18,0)))))))))))))))))))*K89*$AV$3</f>
        <v>0</v>
      </c>
      <c r="Y89" s="23">
        <f>IF(R89&lt;=1,0,IF(Q89=Data!$E$12,Data!$F$12,IF(Q89=Data!$E$13,Data!$F$13,IF(Q89=Data!$E$14,Data!$F$14,IF(Q89=Data!$E$15,Data!$F$15,IF(Q89=Data!$E$16,Data!$F$16,IF(Q89=Data!$E$17,Data!$F$17,IF(Q89=Data!$E$18,Data!$F$18,0))))))))*K89*IF(R89&lt;AV89,R89,$AV$3)</f>
        <v>0</v>
      </c>
      <c r="Z89" s="23">
        <f>IF(R89&lt;=1,0,IF(Q89=Data!$E$12,Data!$G$12,IF(Q89=Data!$E$13,Data!$G$13,IF(Q89=Data!$E$14,Data!$G$14,IF(Q89=Data!$E$15,Data!$G$15,IF(Q89=Data!$E$16,Data!$G$16,IF(Q89=Data!$E$17,Data!$G$17,IF(Q89=Data!$E$18,Data!$G$18,0))))))))*K89*IF(R89&lt;AV89,R89,$AV$3)</f>
        <v>0</v>
      </c>
      <c r="AA89" s="23">
        <f>IF(R89&lt;=1,0,IF(Q89=Data!$E$12,Data!$H$12,IF(Q89=Data!$E$13,Data!$H$13,IF(Q89=Data!$E$14,Data!$H$14,IF(Q89=Data!$E$15,Data!$H$15,IF(Q89=Data!$E$16,Data!$H$16,IF(Q89=Data!$E$17,Data!$H$17,IF(Q89=Data!$E$18,Data!$H$18,0))))))))*K89*IF(R89&lt;AV89,R89,$AV$3)</f>
        <v>0</v>
      </c>
      <c r="AB89" s="22">
        <f t="shared" si="22"/>
        <v>0</v>
      </c>
      <c r="AC89" s="50">
        <f t="shared" si="23"/>
        <v>0</v>
      </c>
      <c r="AD89" s="46"/>
      <c r="AE89" s="21">
        <f t="shared" si="24"/>
        <v>0</v>
      </c>
      <c r="AF89" s="22">
        <f t="shared" si="25"/>
        <v>0</v>
      </c>
      <c r="AG89" s="50">
        <f t="shared" si="26"/>
        <v>0</v>
      </c>
      <c r="AH89" s="46"/>
      <c r="AI89" s="21">
        <f>IF(AZ89="No",0,IF(O89="NA",0,IF(Q89=O89,0,IF(O89=Data!$E$2,Data!$J$2,IF(O89=Data!$E$3,Data!$J$3,IF(O89=Data!$E$4,Data!$J$4,IF(O89=Data!$E$5,Data!$J$5,IF(O89=Data!$E$6,Data!$J$6,IF(O89=Data!$E$7,Data!$J$7,IF(O89=Data!$E$8,Data!$J$8,IF(O89=Data!$E$9,Data!$J$9,IF(O89=Data!$E$10,Data!$I$10,IF(O89=Data!$E$11,Data!$J$11,IF(O89=Data!$E$12,Data!$J$12,IF(O89=Data!$E$13,Data!$J$13,IF(O89=Data!$E$14,Data!$J$14,IF(O89=Data!$E$15,Data!$J$15,IF(O89=Data!$E$16,Data!$J$16,IF(O89=Data!$E$17,Data!$J$17,IF(O89=Data!$E$18,Data!J$18,0))))))))))))))))))))*$AV$3</f>
        <v>0</v>
      </c>
      <c r="AJ89" s="23">
        <f>IF(AZ89="No",0,IF(O89="NA",0,IF(O89=Data!$E$2,Data!$K$2,IF(O89=Data!$E$3,Data!$K$3,IF(O89=Data!$E$4,Data!$K$4,IF(O89=Data!$E$5,Data!$K$5,IF(O89=Data!$E$6,Data!$K$6,IF(O89=Data!$E$7,Data!$K$7,IF(O89=Data!$E$8,Data!$K$8,IF(O89=Data!$E$9,Data!$K$9,IF(O89=Data!$E$10,Data!$K$10,IF(O89=Data!$E$11,Data!$K$11,IF(O89=Data!$E$12,Data!$K$12,IF(O89=Data!$E$13,Data!$K$13,IF(O89=Data!$E$14,Data!$K$14,IF(O89=Data!$E$15,Data!$K$15,IF(O89=Data!$E$16,Data!$K$16,IF(O89=Data!$E$17,Data!$K$17,IF(O89=Data!$E$18,Data!K$18,0)))))))))))))))))))*$AV$3</f>
        <v>0</v>
      </c>
      <c r="AK89" s="23">
        <f t="shared" si="27"/>
        <v>0</v>
      </c>
      <c r="AL89" s="22">
        <f t="shared" si="28"/>
        <v>0</v>
      </c>
      <c r="AM89" s="22">
        <f t="shared" si="29"/>
        <v>0</v>
      </c>
      <c r="AN89" s="23"/>
      <c r="AO89" s="120"/>
      <c r="AP89" s="25"/>
      <c r="AQ89" s="25"/>
      <c r="AR89" s="9"/>
      <c r="AS89" s="9"/>
      <c r="AT89" s="5"/>
      <c r="AX89" s="168"/>
      <c r="AY89" s="143" t="str">
        <f t="shared" si="30"/>
        <v>No</v>
      </c>
      <c r="AZ89" s="144" t="str">
        <f t="shared" si="31"/>
        <v>No</v>
      </c>
      <c r="BA89" s="150"/>
      <c r="BB89" s="146">
        <f>IF(Q89="NA",0,IF(N89="No",0,IF(O89=Data!$E$2,Data!$L$2,IF(O89=Data!$E$3,Data!$L$3,IF(O89=Data!$E$4,Data!$L$4,IF(O89=Data!$E$5,Data!$L$5,IF(O89=Data!$E$6,Data!$L$6,IF(O89=Data!$E$7,Data!$L$7,IF(O89=Data!$E$8,Data!$L$8,IF(O89=Data!$E$9,Data!$L$9,IF(O89=Data!$E$10,Data!$L$10,IF(O89=Data!$E$11,Data!$L$11,IF(O89=Data!$E$12,Data!$L$12,IF(O89=Data!$E$13,Data!$L$13,IF(O89=Data!$E$14,Data!$L$14,IF(O89=Data!$E$15,Data!$L$15,IF(O89=Data!$E$16,Data!$L$16,IF(O89=Data!$E$17,Data!$L$17,IF(O89=Data!$E$18,Data!L$18,0)))))))))))))))))))</f>
        <v>0</v>
      </c>
      <c r="BC89" s="147">
        <f>IF(Q89="NA",0,IF(AY89="No",0,IF(N89="Yes",0,IF(P89=Data!$E$2,Data!$L$2,IF(P89=Data!$E$3,Data!$L$3,IF(P89=Data!$E$4,Data!$L$4,IF(P89=Data!$E$5,Data!$L$5,IF(P89=Data!$E$6,Data!$L$6,IF(P89=Data!$E$7,Data!$L$7,IF(P89=Data!$E$8,Data!$L$8,IF(P89=Data!$E$9,Data!$L$9,IF(P89=Data!$E$10,Data!$L$10,IF(P89=Data!$E$11,Data!$L$11,IF(P89=Data!$E$12,Data!$L$12*(EXP(-29.6/R89)),IF(P89=Data!$E$13,Data!$L$13,IF(P89=Data!$E$14,Data!$L$14*(EXP(-29.6/R89)),IF(P89=Data!$E$15,Data!$L$15,IF(P89=Data!$E$16,Data!$L$16,IF(P89=Data!$E$17,Data!$L$17,IF(P89=Data!$E$18,Data!L$18,0))))))))))))))))))))</f>
        <v>0</v>
      </c>
      <c r="BD89" s="148"/>
      <c r="BE89" s="146"/>
      <c r="BF89" s="148">
        <f t="shared" si="19"/>
        <v>0</v>
      </c>
      <c r="BG89" s="148">
        <f t="shared" si="20"/>
        <v>1</v>
      </c>
      <c r="BH89" s="148">
        <f t="shared" si="21"/>
        <v>1</v>
      </c>
      <c r="BI89" s="148">
        <f>IF(S89=0,0,IF(AND(Q89=Data!$E$12,S89-$AV$3&gt;0),(((Data!$M$12*(EXP(-29.6/S89)))-(Data!$M$12*(EXP(-29.6/(S89-$AV$3)))))),IF(AND(Q89=Data!$E$12,S89-$AV$3&lt;0.5),(Data!$M$12*(EXP(-29.6/S89))),IF(AND(Q89=Data!$E$12,S89&lt;=1),((Data!$M$12*(EXP(-29.6/S89)))),IF(Q89=Data!$E$13,(Data!$M$13),IF(AND(Q89=Data!$E$14,S89-$AV$3&gt;0),(((Data!$M$14*(EXP(-29.6/S89)))-(Data!$M$14*(EXP(-29.6/(S89-$AV$3)))))),IF(AND(Q89=Data!$E$14,S89-$AV$3&lt;1),(Data!$M$14*(EXP(-29.6/S89))),IF(AND(Q89=Data!$E$14,S89&lt;=1),((Data!$M$14*(EXP(-29.6/S89)))),IF(Q89=Data!$E$15,Data!$M$15,IF(Q89=Data!$E$16,Data!$M$16,IF(Q89=Data!$E$17,Data!$M$17,IF(Q89=Data!$E$18,Data!$M$18,0))))))))))))</f>
        <v>0</v>
      </c>
      <c r="BJ89" s="148">
        <f>IF(Q89=Data!$E$12,BI89*0.32,IF(Q89=Data!$E$13,0,IF(Q89=Data!$E$14,BI89*0.32,IF(Q89=Data!$E$15,0,IF(Q89=Data!$E$16,0,IF(Q89=Data!$E$17,0,IF(Q89=Data!$E$18,0,0)))))))</f>
        <v>0</v>
      </c>
      <c r="BK89" s="148">
        <f>IF(Q89=Data!$E$12,Data!$P$12*$AV$3,IF(Q89=Data!$E$13,Data!$P$13*$AV$3,IF(Q89=Data!$E$14,Data!$P$14*$AV$3,IF(Q89=Data!$E$15,Data!$P$15*$AV$3,IF(Q89=Data!$E$16,Data!$P$16*$AV$3,IF(Q89=Data!$E$17,Data!$P$17*$AV$3,IF(Q89=Data!$E$18,Data!$P$18*$AV$3,0)))))))</f>
        <v>0</v>
      </c>
      <c r="BL89" s="147">
        <f>IF(O89=Data!$E$2,Data!$O$2,IF(O89=Data!$E$3,Data!$O$3,IF(O89=Data!$E$4,Data!$O$4,IF(O89=Data!$E$5,Data!$O$5,IF(O89=Data!$E$6,Data!$O$6,IF(O89=Data!$E$7,Data!$O$7,IF(O89=Data!$E$8,Data!$O$8,IF(O89=Data!$E$9,Data!$O$9,IF(O89=Data!$E$10,Data!$O$10,IF(O89=Data!$E$11,Data!$O$11,IF(O89=Data!$E$12,Data!$O$12,IF(O89=Data!$E$13,Data!$O$13,IF(O89=Data!$E$14,Data!$O$14,IF(O89=Data!$E$15,Data!$O$15,IF(O89=Data!$E$16,Data!$O$16,IF(O89=Data!$E$18,Data!$O$18,IF(O89=Data!$E$18,Data!$O$18,0)))))))))))))))))</f>
        <v>0</v>
      </c>
      <c r="BM89" s="169"/>
      <c r="BN89" s="169"/>
      <c r="BO89" s="169"/>
      <c r="BP89" s="169"/>
    </row>
    <row r="90" spans="10:68" x14ac:dyDescent="0.3">
      <c r="J90" s="36" t="s">
        <v>101</v>
      </c>
      <c r="K90" s="108"/>
      <c r="L90" s="108"/>
      <c r="M90" s="108" t="s">
        <v>3</v>
      </c>
      <c r="N90" s="108" t="s">
        <v>1</v>
      </c>
      <c r="O90" s="109" t="s">
        <v>124</v>
      </c>
      <c r="P90" s="109" t="s">
        <v>124</v>
      </c>
      <c r="Q90" s="110" t="s">
        <v>124</v>
      </c>
      <c r="R90" s="111"/>
      <c r="S90" s="111"/>
      <c r="T90" s="112"/>
      <c r="U90" s="20"/>
      <c r="V90" s="21">
        <f>IF(AZ90="No",0,IF(O90="NA",0,IF(O90=Data!$E$2,Data!$F$2,IF(O90=Data!$E$3,Data!$F$3,IF(O90=Data!$E$4,Data!$F$4,IF(O90=Data!$E$5,Data!$F$5,IF(O90=Data!$E$6,Data!$F$6,IF(O90=Data!$E$7,Data!$F$7,IF(O90=Data!$E$8,Data!$F$8,IF(O90=Data!$E$9,Data!$F$9,IF(O90=Data!$E$10,Data!$F$10,IF(O90=Data!$E$11,Data!$F$11,IF(O90=Data!E99,Data!$F$12,IF(O90=Data!E100,Data!$F$13,IF(O90=Data!E101,Data!$F$14,IF(O90=Data!E102,Data!$F$15,IF(O90=Data!E103,Data!$F$16,IF(O90=Data!E105,Data!F$18,0))))))))))))))))))*K90*$AV$3</f>
        <v>0</v>
      </c>
      <c r="W90" s="23">
        <f>IF(AZ90="No",0,IF(O90="NA",0,IF(O90=Data!$E$2,Data!$G$2,IF(O90=Data!$E$3,Data!$G$3,IF(O90=Data!$E$4,Data!$G$4,IF(O90=Data!$E$5,Data!$G$5,IF(O90=Data!$E$6,Data!$G$6,IF(O90=Data!$E$7,Data!$G$7,IF(O90=Data!$E$8,Data!$G$8,IF(O90=Data!$E$9,Data!$G$9,IF(O90=Data!$E$10,Data!$G$10,IF(O90=Data!$E$11,Data!$G$11,IF(O90=Data!$E$12,Data!$G$12,IF(O90=Data!$E$13,Data!$G$13,IF(O90=Data!$E$14,Data!$G$14,IF(O90=Data!$E$15,Data!$G$15,IF(O90=Data!$E$16,Data!$G$16,IF(O90=Data!$E$17,Data!$G$17,IF(O90=Data!$E$18,Data!G$18,0))))))))))))))))))*K90*$AV$3)</f>
        <v>0</v>
      </c>
      <c r="X90" s="23">
        <f>IF(AZ90="No",0,IF(O90="NA",0,IF(O90=Data!$E$2,Data!$H$2,IF(O90=Data!$E$3,Data!$H$3,IF(O90=Data!$E$4,Data!$H$4,IF(O90=Data!$E$5,Data!$H$5,IF(O90=Data!$E$6,Data!$H$6,IF(O90=Data!$E$7,Data!$H$7,IF(O90=Data!$E$8,Data!$H$8,IF(O90=Data!$E$9,Data!$H$9,IF(O90=Data!$E$10,Data!$H$10,IF(O90=Data!$E$11,Data!$H$11,IF(O90=Data!$E$12,Data!$H$12,IF(O90=Data!$E$13,Data!$H$13,IF(O90=Data!$E$14,Data!$H$14,IF(O90=Data!$E$15,Data!$H$15,IF(O90=Data!$E$16,Data!$H$16,IF(O90=Data!$E$17,Data!$H$17,IF(O90=Data!$E$18,Data!H$18,0)))))))))))))))))))*K90*$AV$3</f>
        <v>0</v>
      </c>
      <c r="Y90" s="23">
        <f>IF(R90&lt;=1,0,IF(Q90=Data!$E$12,Data!$F$12,IF(Q90=Data!$E$13,Data!$F$13,IF(Q90=Data!$E$14,Data!$F$14,IF(Q90=Data!$E$15,Data!$F$15,IF(Q90=Data!$E$16,Data!$F$16,IF(Q90=Data!$E$17,Data!$F$17,IF(Q90=Data!$E$18,Data!$F$18,0))))))))*K90*IF(R90&lt;AV90,R90,$AV$3)</f>
        <v>0</v>
      </c>
      <c r="Z90" s="23">
        <f>IF(R90&lt;=1,0,IF(Q90=Data!$E$12,Data!$G$12,IF(Q90=Data!$E$13,Data!$G$13,IF(Q90=Data!$E$14,Data!$G$14,IF(Q90=Data!$E$15,Data!$G$15,IF(Q90=Data!$E$16,Data!$G$16,IF(Q90=Data!$E$17,Data!$G$17,IF(Q90=Data!$E$18,Data!$G$18,0))))))))*K90*IF(R90&lt;AV90,R90,$AV$3)</f>
        <v>0</v>
      </c>
      <c r="AA90" s="23">
        <f>IF(R90&lt;=1,0,IF(Q90=Data!$E$12,Data!$H$12,IF(Q90=Data!$E$13,Data!$H$13,IF(Q90=Data!$E$14,Data!$H$14,IF(Q90=Data!$E$15,Data!$H$15,IF(Q90=Data!$E$16,Data!$H$16,IF(Q90=Data!$E$17,Data!$H$17,IF(Q90=Data!$E$18,Data!$H$18,0))))))))*K90*IF(R90&lt;AV90,R90,$AV$3)</f>
        <v>0</v>
      </c>
      <c r="AB90" s="22">
        <f t="shared" si="22"/>
        <v>0</v>
      </c>
      <c r="AC90" s="50">
        <f t="shared" si="23"/>
        <v>0</v>
      </c>
      <c r="AD90" s="46"/>
      <c r="AE90" s="21">
        <f t="shared" si="24"/>
        <v>0</v>
      </c>
      <c r="AF90" s="22">
        <f t="shared" si="25"/>
        <v>0</v>
      </c>
      <c r="AG90" s="50">
        <f t="shared" si="26"/>
        <v>0</v>
      </c>
      <c r="AH90" s="46"/>
      <c r="AI90" s="21">
        <f>IF(AZ90="No",0,IF(O90="NA",0,IF(Q90=O90,0,IF(O90=Data!$E$2,Data!$J$2,IF(O90=Data!$E$3,Data!$J$3,IF(O90=Data!$E$4,Data!$J$4,IF(O90=Data!$E$5,Data!$J$5,IF(O90=Data!$E$6,Data!$J$6,IF(O90=Data!$E$7,Data!$J$7,IF(O90=Data!$E$8,Data!$J$8,IF(O90=Data!$E$9,Data!$J$9,IF(O90=Data!$E$10,Data!$I$10,IF(O90=Data!$E$11,Data!$J$11,IF(O90=Data!$E$12,Data!$J$12,IF(O90=Data!$E$13,Data!$J$13,IF(O90=Data!$E$14,Data!$J$14,IF(O90=Data!$E$15,Data!$J$15,IF(O90=Data!$E$16,Data!$J$16,IF(O90=Data!$E$17,Data!$J$17,IF(O90=Data!$E$18,Data!J$18,0))))))))))))))))))))*$AV$3</f>
        <v>0</v>
      </c>
      <c r="AJ90" s="23">
        <f>IF(AZ90="No",0,IF(O90="NA",0,IF(O90=Data!$E$2,Data!$K$2,IF(O90=Data!$E$3,Data!$K$3,IF(O90=Data!$E$4,Data!$K$4,IF(O90=Data!$E$5,Data!$K$5,IF(O90=Data!$E$6,Data!$K$6,IF(O90=Data!$E$7,Data!$K$7,IF(O90=Data!$E$8,Data!$K$8,IF(O90=Data!$E$9,Data!$K$9,IF(O90=Data!$E$10,Data!$K$10,IF(O90=Data!$E$11,Data!$K$11,IF(O90=Data!$E$12,Data!$K$12,IF(O90=Data!$E$13,Data!$K$13,IF(O90=Data!$E$14,Data!$K$14,IF(O90=Data!$E$15,Data!$K$15,IF(O90=Data!$E$16,Data!$K$16,IF(O90=Data!$E$17,Data!$K$17,IF(O90=Data!$E$18,Data!K$18,0)))))))))))))))))))*$AV$3</f>
        <v>0</v>
      </c>
      <c r="AK90" s="23">
        <f t="shared" si="27"/>
        <v>0</v>
      </c>
      <c r="AL90" s="22">
        <f t="shared" si="28"/>
        <v>0</v>
      </c>
      <c r="AM90" s="22">
        <f t="shared" si="29"/>
        <v>0</v>
      </c>
      <c r="AN90" s="23"/>
      <c r="AO90" s="120"/>
      <c r="AP90" s="25"/>
      <c r="AQ90" s="25"/>
      <c r="AR90" s="9"/>
      <c r="AS90" s="9"/>
      <c r="AT90" s="5"/>
      <c r="AX90" s="168"/>
      <c r="AY90" s="143" t="str">
        <f t="shared" si="30"/>
        <v>No</v>
      </c>
      <c r="AZ90" s="144" t="str">
        <f t="shared" si="31"/>
        <v>No</v>
      </c>
      <c r="BA90" s="150"/>
      <c r="BB90" s="146">
        <f>IF(Q90="NA",0,IF(N90="No",0,IF(O90=Data!$E$2,Data!$L$2,IF(O90=Data!$E$3,Data!$L$3,IF(O90=Data!$E$4,Data!$L$4,IF(O90=Data!$E$5,Data!$L$5,IF(O90=Data!$E$6,Data!$L$6,IF(O90=Data!$E$7,Data!$L$7,IF(O90=Data!$E$8,Data!$L$8,IF(O90=Data!$E$9,Data!$L$9,IF(O90=Data!$E$10,Data!$L$10,IF(O90=Data!$E$11,Data!$L$11,IF(O90=Data!$E$12,Data!$L$12,IF(O90=Data!$E$13,Data!$L$13,IF(O90=Data!$E$14,Data!$L$14,IF(O90=Data!$E$15,Data!$L$15,IF(O90=Data!$E$16,Data!$L$16,IF(O90=Data!$E$17,Data!$L$17,IF(O90=Data!$E$18,Data!L$18,0)))))))))))))))))))</f>
        <v>0</v>
      </c>
      <c r="BC90" s="147">
        <f>IF(Q90="NA",0,IF(AY90="No",0,IF(N90="Yes",0,IF(P90=Data!$E$2,Data!$L$2,IF(P90=Data!$E$3,Data!$L$3,IF(P90=Data!$E$4,Data!$L$4,IF(P90=Data!$E$5,Data!$L$5,IF(P90=Data!$E$6,Data!$L$6,IF(P90=Data!$E$7,Data!$L$7,IF(P90=Data!$E$8,Data!$L$8,IF(P90=Data!$E$9,Data!$L$9,IF(P90=Data!$E$10,Data!$L$10,IF(P90=Data!$E$11,Data!$L$11,IF(P90=Data!$E$12,Data!$L$12*(EXP(-29.6/R90)),IF(P90=Data!$E$13,Data!$L$13,IF(P90=Data!$E$14,Data!$L$14*(EXP(-29.6/R90)),IF(P90=Data!$E$15,Data!$L$15,IF(P90=Data!$E$16,Data!$L$16,IF(P90=Data!$E$17,Data!$L$17,IF(P90=Data!$E$18,Data!L$18,0))))))))))))))))))))</f>
        <v>0</v>
      </c>
      <c r="BD90" s="148"/>
      <c r="BE90" s="146"/>
      <c r="BF90" s="148">
        <f t="shared" si="19"/>
        <v>0</v>
      </c>
      <c r="BG90" s="148">
        <f t="shared" si="20"/>
        <v>1</v>
      </c>
      <c r="BH90" s="148">
        <f t="shared" si="21"/>
        <v>1</v>
      </c>
      <c r="BI90" s="148">
        <f>IF(S90=0,0,IF(AND(Q90=Data!$E$12,S90-$AV$3&gt;0),(((Data!$M$12*(EXP(-29.6/S90)))-(Data!$M$12*(EXP(-29.6/(S90-$AV$3)))))),IF(AND(Q90=Data!$E$12,S90-$AV$3&lt;0.5),(Data!$M$12*(EXP(-29.6/S90))),IF(AND(Q90=Data!$E$12,S90&lt;=1),((Data!$M$12*(EXP(-29.6/S90)))),IF(Q90=Data!$E$13,(Data!$M$13),IF(AND(Q90=Data!$E$14,S90-$AV$3&gt;0),(((Data!$M$14*(EXP(-29.6/S90)))-(Data!$M$14*(EXP(-29.6/(S90-$AV$3)))))),IF(AND(Q90=Data!$E$14,S90-$AV$3&lt;1),(Data!$M$14*(EXP(-29.6/S90))),IF(AND(Q90=Data!$E$14,S90&lt;=1),((Data!$M$14*(EXP(-29.6/S90)))),IF(Q90=Data!$E$15,Data!$M$15,IF(Q90=Data!$E$16,Data!$M$16,IF(Q90=Data!$E$17,Data!$M$17,IF(Q90=Data!$E$18,Data!$M$18,0))))))))))))</f>
        <v>0</v>
      </c>
      <c r="BJ90" s="148">
        <f>IF(Q90=Data!$E$12,BI90*0.32,IF(Q90=Data!$E$13,0,IF(Q90=Data!$E$14,BI90*0.32,IF(Q90=Data!$E$15,0,IF(Q90=Data!$E$16,0,IF(Q90=Data!$E$17,0,IF(Q90=Data!$E$18,0,0)))))))</f>
        <v>0</v>
      </c>
      <c r="BK90" s="148">
        <f>IF(Q90=Data!$E$12,Data!$P$12*$AV$3,IF(Q90=Data!$E$13,Data!$P$13*$AV$3,IF(Q90=Data!$E$14,Data!$P$14*$AV$3,IF(Q90=Data!$E$15,Data!$P$15*$AV$3,IF(Q90=Data!$E$16,Data!$P$16*$AV$3,IF(Q90=Data!$E$17,Data!$P$17*$AV$3,IF(Q90=Data!$E$18,Data!$P$18*$AV$3,0)))))))</f>
        <v>0</v>
      </c>
      <c r="BL90" s="147">
        <f>IF(O90=Data!$E$2,Data!$O$2,IF(O90=Data!$E$3,Data!$O$3,IF(O90=Data!$E$4,Data!$O$4,IF(O90=Data!$E$5,Data!$O$5,IF(O90=Data!$E$6,Data!$O$6,IF(O90=Data!$E$7,Data!$O$7,IF(O90=Data!$E$8,Data!$O$8,IF(O90=Data!$E$9,Data!$O$9,IF(O90=Data!$E$10,Data!$O$10,IF(O90=Data!$E$11,Data!$O$11,IF(O90=Data!$E$12,Data!$O$12,IF(O90=Data!$E$13,Data!$O$13,IF(O90=Data!$E$14,Data!$O$14,IF(O90=Data!$E$15,Data!$O$15,IF(O90=Data!$E$16,Data!$O$16,IF(O90=Data!$E$18,Data!$O$18,IF(O90=Data!$E$18,Data!$O$18,0)))))))))))))))))</f>
        <v>0</v>
      </c>
      <c r="BM90" s="169"/>
      <c r="BN90" s="169"/>
      <c r="BO90" s="169"/>
      <c r="BP90" s="169"/>
    </row>
    <row r="91" spans="10:68" x14ac:dyDescent="0.3">
      <c r="J91" s="36" t="s">
        <v>102</v>
      </c>
      <c r="K91" s="108"/>
      <c r="L91" s="108"/>
      <c r="M91" s="108" t="s">
        <v>3</v>
      </c>
      <c r="N91" s="108" t="s">
        <v>1</v>
      </c>
      <c r="O91" s="109" t="s">
        <v>124</v>
      </c>
      <c r="P91" s="109" t="s">
        <v>124</v>
      </c>
      <c r="Q91" s="110" t="s">
        <v>124</v>
      </c>
      <c r="R91" s="111"/>
      <c r="S91" s="111"/>
      <c r="T91" s="112"/>
      <c r="U91" s="20"/>
      <c r="V91" s="21">
        <f>IF(AZ91="No",0,IF(O91="NA",0,IF(O91=Data!$E$2,Data!$F$2,IF(O91=Data!$E$3,Data!$F$3,IF(O91=Data!$E$4,Data!$F$4,IF(O91=Data!$E$5,Data!$F$5,IF(O91=Data!$E$6,Data!$F$6,IF(O91=Data!$E$7,Data!$F$7,IF(O91=Data!$E$8,Data!$F$8,IF(O91=Data!$E$9,Data!$F$9,IF(O91=Data!$E$10,Data!$F$10,IF(O91=Data!$E$11,Data!$F$11,IF(O91=Data!E100,Data!$F$12,IF(O91=Data!E101,Data!$F$13,IF(O91=Data!E102,Data!$F$14,IF(O91=Data!E103,Data!$F$15,IF(O91=Data!E104,Data!$F$16,IF(O91=Data!E106,Data!F$18,0))))))))))))))))))*K91*$AV$3</f>
        <v>0</v>
      </c>
      <c r="W91" s="23">
        <f>IF(AZ91="No",0,IF(O91="NA",0,IF(O91=Data!$E$2,Data!$G$2,IF(O91=Data!$E$3,Data!$G$3,IF(O91=Data!$E$4,Data!$G$4,IF(O91=Data!$E$5,Data!$G$5,IF(O91=Data!$E$6,Data!$G$6,IF(O91=Data!$E$7,Data!$G$7,IF(O91=Data!$E$8,Data!$G$8,IF(O91=Data!$E$9,Data!$G$9,IF(O91=Data!$E$10,Data!$G$10,IF(O91=Data!$E$11,Data!$G$11,IF(O91=Data!$E$12,Data!$G$12,IF(O91=Data!$E$13,Data!$G$13,IF(O91=Data!$E$14,Data!$G$14,IF(O91=Data!$E$15,Data!$G$15,IF(O91=Data!$E$16,Data!$G$16,IF(O91=Data!$E$17,Data!$G$17,IF(O91=Data!$E$18,Data!G$18,0))))))))))))))))))*K91*$AV$3)</f>
        <v>0</v>
      </c>
      <c r="X91" s="23">
        <f>IF(AZ91="No",0,IF(O91="NA",0,IF(O91=Data!$E$2,Data!$H$2,IF(O91=Data!$E$3,Data!$H$3,IF(O91=Data!$E$4,Data!$H$4,IF(O91=Data!$E$5,Data!$H$5,IF(O91=Data!$E$6,Data!$H$6,IF(O91=Data!$E$7,Data!$H$7,IF(O91=Data!$E$8,Data!$H$8,IF(O91=Data!$E$9,Data!$H$9,IF(O91=Data!$E$10,Data!$H$10,IF(O91=Data!$E$11,Data!$H$11,IF(O91=Data!$E$12,Data!$H$12,IF(O91=Data!$E$13,Data!$H$13,IF(O91=Data!$E$14,Data!$H$14,IF(O91=Data!$E$15,Data!$H$15,IF(O91=Data!$E$16,Data!$H$16,IF(O91=Data!$E$17,Data!$H$17,IF(O91=Data!$E$18,Data!H$18,0)))))))))))))))))))*K91*$AV$3</f>
        <v>0</v>
      </c>
      <c r="Y91" s="23">
        <f>IF(R91&lt;=1,0,IF(Q91=Data!$E$12,Data!$F$12,IF(Q91=Data!$E$13,Data!$F$13,IF(Q91=Data!$E$14,Data!$F$14,IF(Q91=Data!$E$15,Data!$F$15,IF(Q91=Data!$E$16,Data!$F$16,IF(Q91=Data!$E$17,Data!$F$17,IF(Q91=Data!$E$18,Data!$F$18,0))))))))*K91*IF(R91&lt;AV91,R91,$AV$3)</f>
        <v>0</v>
      </c>
      <c r="Z91" s="23">
        <f>IF(R91&lt;=1,0,IF(Q91=Data!$E$12,Data!$G$12,IF(Q91=Data!$E$13,Data!$G$13,IF(Q91=Data!$E$14,Data!$G$14,IF(Q91=Data!$E$15,Data!$G$15,IF(Q91=Data!$E$16,Data!$G$16,IF(Q91=Data!$E$17,Data!$G$17,IF(Q91=Data!$E$18,Data!$G$18,0))))))))*K91*IF(R91&lt;AV91,R91,$AV$3)</f>
        <v>0</v>
      </c>
      <c r="AA91" s="23">
        <f>IF(R91&lt;=1,0,IF(Q91=Data!$E$12,Data!$H$12,IF(Q91=Data!$E$13,Data!$H$13,IF(Q91=Data!$E$14,Data!$H$14,IF(Q91=Data!$E$15,Data!$H$15,IF(Q91=Data!$E$16,Data!$H$16,IF(Q91=Data!$E$17,Data!$H$17,IF(Q91=Data!$E$18,Data!$H$18,0))))))))*K91*IF(R91&lt;AV91,R91,$AV$3)</f>
        <v>0</v>
      </c>
      <c r="AB91" s="22">
        <f t="shared" si="22"/>
        <v>0</v>
      </c>
      <c r="AC91" s="50">
        <f t="shared" si="23"/>
        <v>0</v>
      </c>
      <c r="AD91" s="46"/>
      <c r="AE91" s="21">
        <f t="shared" si="24"/>
        <v>0</v>
      </c>
      <c r="AF91" s="22">
        <f t="shared" si="25"/>
        <v>0</v>
      </c>
      <c r="AG91" s="50">
        <f t="shared" si="26"/>
        <v>0</v>
      </c>
      <c r="AH91" s="46"/>
      <c r="AI91" s="21">
        <f>IF(AZ91="No",0,IF(O91="NA",0,IF(Q91=O91,0,IF(O91=Data!$E$2,Data!$J$2,IF(O91=Data!$E$3,Data!$J$3,IF(O91=Data!$E$4,Data!$J$4,IF(O91=Data!$E$5,Data!$J$5,IF(O91=Data!$E$6,Data!$J$6,IF(O91=Data!$E$7,Data!$J$7,IF(O91=Data!$E$8,Data!$J$8,IF(O91=Data!$E$9,Data!$J$9,IF(O91=Data!$E$10,Data!$I$10,IF(O91=Data!$E$11,Data!$J$11,IF(O91=Data!$E$12,Data!$J$12,IF(O91=Data!$E$13,Data!$J$13,IF(O91=Data!$E$14,Data!$J$14,IF(O91=Data!$E$15,Data!$J$15,IF(O91=Data!$E$16,Data!$J$16,IF(O91=Data!$E$17,Data!$J$17,IF(O91=Data!$E$18,Data!J$18,0))))))))))))))))))))*$AV$3</f>
        <v>0</v>
      </c>
      <c r="AJ91" s="23">
        <f>IF(AZ91="No",0,IF(O91="NA",0,IF(O91=Data!$E$2,Data!$K$2,IF(O91=Data!$E$3,Data!$K$3,IF(O91=Data!$E$4,Data!$K$4,IF(O91=Data!$E$5,Data!$K$5,IF(O91=Data!$E$6,Data!$K$6,IF(O91=Data!$E$7,Data!$K$7,IF(O91=Data!$E$8,Data!$K$8,IF(O91=Data!$E$9,Data!$K$9,IF(O91=Data!$E$10,Data!$K$10,IF(O91=Data!$E$11,Data!$K$11,IF(O91=Data!$E$12,Data!$K$12,IF(O91=Data!$E$13,Data!$K$13,IF(O91=Data!$E$14,Data!$K$14,IF(O91=Data!$E$15,Data!$K$15,IF(O91=Data!$E$16,Data!$K$16,IF(O91=Data!$E$17,Data!$K$17,IF(O91=Data!$E$18,Data!K$18,0)))))))))))))))))))*$AV$3</f>
        <v>0</v>
      </c>
      <c r="AK91" s="23">
        <f t="shared" si="27"/>
        <v>0</v>
      </c>
      <c r="AL91" s="22">
        <f t="shared" si="28"/>
        <v>0</v>
      </c>
      <c r="AM91" s="22">
        <f t="shared" si="29"/>
        <v>0</v>
      </c>
      <c r="AN91" s="23"/>
      <c r="AO91" s="120"/>
      <c r="AP91" s="25"/>
      <c r="AQ91" s="25"/>
      <c r="AR91" s="9"/>
      <c r="AS91" s="9"/>
      <c r="AT91" s="5"/>
      <c r="AX91" s="168"/>
      <c r="AY91" s="143" t="str">
        <f t="shared" si="30"/>
        <v>No</v>
      </c>
      <c r="AZ91" s="144" t="str">
        <f t="shared" si="31"/>
        <v>No</v>
      </c>
      <c r="BA91" s="150"/>
      <c r="BB91" s="146">
        <f>IF(Q91="NA",0,IF(N91="No",0,IF(O91=Data!$E$2,Data!$L$2,IF(O91=Data!$E$3,Data!$L$3,IF(O91=Data!$E$4,Data!$L$4,IF(O91=Data!$E$5,Data!$L$5,IF(O91=Data!$E$6,Data!$L$6,IF(O91=Data!$E$7,Data!$L$7,IF(O91=Data!$E$8,Data!$L$8,IF(O91=Data!$E$9,Data!$L$9,IF(O91=Data!$E$10,Data!$L$10,IF(O91=Data!$E$11,Data!$L$11,IF(O91=Data!$E$12,Data!$L$12,IF(O91=Data!$E$13,Data!$L$13,IF(O91=Data!$E$14,Data!$L$14,IF(O91=Data!$E$15,Data!$L$15,IF(O91=Data!$E$16,Data!$L$16,IF(O91=Data!$E$17,Data!$L$17,IF(O91=Data!$E$18,Data!L$18,0)))))))))))))))))))</f>
        <v>0</v>
      </c>
      <c r="BC91" s="147">
        <f>IF(Q91="NA",0,IF(AY91="No",0,IF(N91="Yes",0,IF(P91=Data!$E$2,Data!$L$2,IF(P91=Data!$E$3,Data!$L$3,IF(P91=Data!$E$4,Data!$L$4,IF(P91=Data!$E$5,Data!$L$5,IF(P91=Data!$E$6,Data!$L$6,IF(P91=Data!$E$7,Data!$L$7,IF(P91=Data!$E$8,Data!$L$8,IF(P91=Data!$E$9,Data!$L$9,IF(P91=Data!$E$10,Data!$L$10,IF(P91=Data!$E$11,Data!$L$11,IF(P91=Data!$E$12,Data!$L$12*(EXP(-29.6/R91)),IF(P91=Data!$E$13,Data!$L$13,IF(P91=Data!$E$14,Data!$L$14*(EXP(-29.6/R91)),IF(P91=Data!$E$15,Data!$L$15,IF(P91=Data!$E$16,Data!$L$16,IF(P91=Data!$E$17,Data!$L$17,IF(P91=Data!$E$18,Data!L$18,0))))))))))))))))))))</f>
        <v>0</v>
      </c>
      <c r="BD91" s="148"/>
      <c r="BE91" s="146"/>
      <c r="BF91" s="148">
        <f t="shared" si="19"/>
        <v>0</v>
      </c>
      <c r="BG91" s="148">
        <f t="shared" si="20"/>
        <v>1</v>
      </c>
      <c r="BH91" s="148">
        <f t="shared" si="21"/>
        <v>1</v>
      </c>
      <c r="BI91" s="148">
        <f>IF(S91=0,0,IF(AND(Q91=Data!$E$12,S91-$AV$3&gt;0),(((Data!$M$12*(EXP(-29.6/S91)))-(Data!$M$12*(EXP(-29.6/(S91-$AV$3)))))),IF(AND(Q91=Data!$E$12,S91-$AV$3&lt;0.5),(Data!$M$12*(EXP(-29.6/S91))),IF(AND(Q91=Data!$E$12,S91&lt;=1),((Data!$M$12*(EXP(-29.6/S91)))),IF(Q91=Data!$E$13,(Data!$M$13),IF(AND(Q91=Data!$E$14,S91-$AV$3&gt;0),(((Data!$M$14*(EXP(-29.6/S91)))-(Data!$M$14*(EXP(-29.6/(S91-$AV$3)))))),IF(AND(Q91=Data!$E$14,S91-$AV$3&lt;1),(Data!$M$14*(EXP(-29.6/S91))),IF(AND(Q91=Data!$E$14,S91&lt;=1),((Data!$M$14*(EXP(-29.6/S91)))),IF(Q91=Data!$E$15,Data!$M$15,IF(Q91=Data!$E$16,Data!$M$16,IF(Q91=Data!$E$17,Data!$M$17,IF(Q91=Data!$E$18,Data!$M$18,0))))))))))))</f>
        <v>0</v>
      </c>
      <c r="BJ91" s="148">
        <f>IF(Q91=Data!$E$12,BI91*0.32,IF(Q91=Data!$E$13,0,IF(Q91=Data!$E$14,BI91*0.32,IF(Q91=Data!$E$15,0,IF(Q91=Data!$E$16,0,IF(Q91=Data!$E$17,0,IF(Q91=Data!$E$18,0,0)))))))</f>
        <v>0</v>
      </c>
      <c r="BK91" s="148">
        <f>IF(Q91=Data!$E$12,Data!$P$12*$AV$3,IF(Q91=Data!$E$13,Data!$P$13*$AV$3,IF(Q91=Data!$E$14,Data!$P$14*$AV$3,IF(Q91=Data!$E$15,Data!$P$15*$AV$3,IF(Q91=Data!$E$16,Data!$P$16*$AV$3,IF(Q91=Data!$E$17,Data!$P$17*$AV$3,IF(Q91=Data!$E$18,Data!$P$18*$AV$3,0)))))))</f>
        <v>0</v>
      </c>
      <c r="BL91" s="147">
        <f>IF(O91=Data!$E$2,Data!$O$2,IF(O91=Data!$E$3,Data!$O$3,IF(O91=Data!$E$4,Data!$O$4,IF(O91=Data!$E$5,Data!$O$5,IF(O91=Data!$E$6,Data!$O$6,IF(O91=Data!$E$7,Data!$O$7,IF(O91=Data!$E$8,Data!$O$8,IF(O91=Data!$E$9,Data!$O$9,IF(O91=Data!$E$10,Data!$O$10,IF(O91=Data!$E$11,Data!$O$11,IF(O91=Data!$E$12,Data!$O$12,IF(O91=Data!$E$13,Data!$O$13,IF(O91=Data!$E$14,Data!$O$14,IF(O91=Data!$E$15,Data!$O$15,IF(O91=Data!$E$16,Data!$O$16,IF(O91=Data!$E$18,Data!$O$18,IF(O91=Data!$E$18,Data!$O$18,0)))))))))))))))))</f>
        <v>0</v>
      </c>
      <c r="BM91" s="169"/>
      <c r="BN91" s="169"/>
      <c r="BO91" s="169"/>
      <c r="BP91" s="169"/>
    </row>
    <row r="92" spans="10:68" x14ac:dyDescent="0.3">
      <c r="J92" s="36" t="s">
        <v>103</v>
      </c>
      <c r="K92" s="108"/>
      <c r="L92" s="108"/>
      <c r="M92" s="108" t="s">
        <v>3</v>
      </c>
      <c r="N92" s="108" t="s">
        <v>1</v>
      </c>
      <c r="O92" s="109" t="s">
        <v>124</v>
      </c>
      <c r="P92" s="109" t="s">
        <v>124</v>
      </c>
      <c r="Q92" s="110" t="s">
        <v>124</v>
      </c>
      <c r="R92" s="111"/>
      <c r="S92" s="111"/>
      <c r="T92" s="112"/>
      <c r="U92" s="20"/>
      <c r="V92" s="21">
        <f>IF(AZ92="No",0,IF(O92="NA",0,IF(O92=Data!$E$2,Data!$F$2,IF(O92=Data!$E$3,Data!$F$3,IF(O92=Data!$E$4,Data!$F$4,IF(O92=Data!$E$5,Data!$F$5,IF(O92=Data!$E$6,Data!$F$6,IF(O92=Data!$E$7,Data!$F$7,IF(O92=Data!$E$8,Data!$F$8,IF(O92=Data!$E$9,Data!$F$9,IF(O92=Data!$E$10,Data!$F$10,IF(O92=Data!$E$11,Data!$F$11,IF(O92=Data!E101,Data!$F$12,IF(O92=Data!E102,Data!$F$13,IF(O92=Data!E103,Data!$F$14,IF(O92=Data!E104,Data!$F$15,IF(O92=Data!E105,Data!$F$16,IF(O92=Data!E107,Data!F$18,0))))))))))))))))))*K92*$AV$3</f>
        <v>0</v>
      </c>
      <c r="W92" s="23">
        <f>IF(AZ92="No",0,IF(O92="NA",0,IF(O92=Data!$E$2,Data!$G$2,IF(O92=Data!$E$3,Data!$G$3,IF(O92=Data!$E$4,Data!$G$4,IF(O92=Data!$E$5,Data!$G$5,IF(O92=Data!$E$6,Data!$G$6,IF(O92=Data!$E$7,Data!$G$7,IF(O92=Data!$E$8,Data!$G$8,IF(O92=Data!$E$9,Data!$G$9,IF(O92=Data!$E$10,Data!$G$10,IF(O92=Data!$E$11,Data!$G$11,IF(O92=Data!$E$12,Data!$G$12,IF(O92=Data!$E$13,Data!$G$13,IF(O92=Data!$E$14,Data!$G$14,IF(O92=Data!$E$15,Data!$G$15,IF(O92=Data!$E$16,Data!$G$16,IF(O92=Data!$E$17,Data!$G$17,IF(O92=Data!$E$18,Data!G$18,0))))))))))))))))))*K92*$AV$3)</f>
        <v>0</v>
      </c>
      <c r="X92" s="23">
        <f>IF(AZ92="No",0,IF(O92="NA",0,IF(O92=Data!$E$2,Data!$H$2,IF(O92=Data!$E$3,Data!$H$3,IF(O92=Data!$E$4,Data!$H$4,IF(O92=Data!$E$5,Data!$H$5,IF(O92=Data!$E$6,Data!$H$6,IF(O92=Data!$E$7,Data!$H$7,IF(O92=Data!$E$8,Data!$H$8,IF(O92=Data!$E$9,Data!$H$9,IF(O92=Data!$E$10,Data!$H$10,IF(O92=Data!$E$11,Data!$H$11,IF(O92=Data!$E$12,Data!$H$12,IF(O92=Data!$E$13,Data!$H$13,IF(O92=Data!$E$14,Data!$H$14,IF(O92=Data!$E$15,Data!$H$15,IF(O92=Data!$E$16,Data!$H$16,IF(O92=Data!$E$17,Data!$H$17,IF(O92=Data!$E$18,Data!H$18,0)))))))))))))))))))*K92*$AV$3</f>
        <v>0</v>
      </c>
      <c r="Y92" s="23">
        <f>IF(R92&lt;=1,0,IF(Q92=Data!$E$12,Data!$F$12,IF(Q92=Data!$E$13,Data!$F$13,IF(Q92=Data!$E$14,Data!$F$14,IF(Q92=Data!$E$15,Data!$F$15,IF(Q92=Data!$E$16,Data!$F$16,IF(Q92=Data!$E$17,Data!$F$17,IF(Q92=Data!$E$18,Data!$F$18,0))))))))*K92*IF(R92&lt;AV92,R92,$AV$3)</f>
        <v>0</v>
      </c>
      <c r="Z92" s="23">
        <f>IF(R92&lt;=1,0,IF(Q92=Data!$E$12,Data!$G$12,IF(Q92=Data!$E$13,Data!$G$13,IF(Q92=Data!$E$14,Data!$G$14,IF(Q92=Data!$E$15,Data!$G$15,IF(Q92=Data!$E$16,Data!$G$16,IF(Q92=Data!$E$17,Data!$G$17,IF(Q92=Data!$E$18,Data!$G$18,0))))))))*K92*IF(R92&lt;AV92,R92,$AV$3)</f>
        <v>0</v>
      </c>
      <c r="AA92" s="23">
        <f>IF(R92&lt;=1,0,IF(Q92=Data!$E$12,Data!$H$12,IF(Q92=Data!$E$13,Data!$H$13,IF(Q92=Data!$E$14,Data!$H$14,IF(Q92=Data!$E$15,Data!$H$15,IF(Q92=Data!$E$16,Data!$H$16,IF(Q92=Data!$E$17,Data!$H$17,IF(Q92=Data!$E$18,Data!$H$18,0))))))))*K92*IF(R92&lt;AV92,R92,$AV$3)</f>
        <v>0</v>
      </c>
      <c r="AB92" s="22">
        <f t="shared" si="22"/>
        <v>0</v>
      </c>
      <c r="AC92" s="50">
        <f t="shared" si="23"/>
        <v>0</v>
      </c>
      <c r="AD92" s="46"/>
      <c r="AE92" s="21">
        <f t="shared" si="24"/>
        <v>0</v>
      </c>
      <c r="AF92" s="22">
        <f t="shared" si="25"/>
        <v>0</v>
      </c>
      <c r="AG92" s="50">
        <f t="shared" si="26"/>
        <v>0</v>
      </c>
      <c r="AH92" s="46"/>
      <c r="AI92" s="21">
        <f>IF(AZ92="No",0,IF(O92="NA",0,IF(Q92=O92,0,IF(O92=Data!$E$2,Data!$J$2,IF(O92=Data!$E$3,Data!$J$3,IF(O92=Data!$E$4,Data!$J$4,IF(O92=Data!$E$5,Data!$J$5,IF(O92=Data!$E$6,Data!$J$6,IF(O92=Data!$E$7,Data!$J$7,IF(O92=Data!$E$8,Data!$J$8,IF(O92=Data!$E$9,Data!$J$9,IF(O92=Data!$E$10,Data!$I$10,IF(O92=Data!$E$11,Data!$J$11,IF(O92=Data!$E$12,Data!$J$12,IF(O92=Data!$E$13,Data!$J$13,IF(O92=Data!$E$14,Data!$J$14,IF(O92=Data!$E$15,Data!$J$15,IF(O92=Data!$E$16,Data!$J$16,IF(O92=Data!$E$17,Data!$J$17,IF(O92=Data!$E$18,Data!J$18,0))))))))))))))))))))*$AV$3</f>
        <v>0</v>
      </c>
      <c r="AJ92" s="23">
        <f>IF(AZ92="No",0,IF(O92="NA",0,IF(O92=Data!$E$2,Data!$K$2,IF(O92=Data!$E$3,Data!$K$3,IF(O92=Data!$E$4,Data!$K$4,IF(O92=Data!$E$5,Data!$K$5,IF(O92=Data!$E$6,Data!$K$6,IF(O92=Data!$E$7,Data!$K$7,IF(O92=Data!$E$8,Data!$K$8,IF(O92=Data!$E$9,Data!$K$9,IF(O92=Data!$E$10,Data!$K$10,IF(O92=Data!$E$11,Data!$K$11,IF(O92=Data!$E$12,Data!$K$12,IF(O92=Data!$E$13,Data!$K$13,IF(O92=Data!$E$14,Data!$K$14,IF(O92=Data!$E$15,Data!$K$15,IF(O92=Data!$E$16,Data!$K$16,IF(O92=Data!$E$17,Data!$K$17,IF(O92=Data!$E$18,Data!K$18,0)))))))))))))))))))*$AV$3</f>
        <v>0</v>
      </c>
      <c r="AK92" s="23">
        <f t="shared" si="27"/>
        <v>0</v>
      </c>
      <c r="AL92" s="22">
        <f t="shared" si="28"/>
        <v>0</v>
      </c>
      <c r="AM92" s="22">
        <f t="shared" si="29"/>
        <v>0</v>
      </c>
      <c r="AN92" s="23"/>
      <c r="AO92" s="120"/>
      <c r="AP92" s="25"/>
      <c r="AQ92" s="25"/>
      <c r="AR92" s="9"/>
      <c r="AS92" s="9"/>
      <c r="AT92" s="5"/>
      <c r="AX92" s="168"/>
      <c r="AY92" s="143" t="str">
        <f t="shared" si="30"/>
        <v>No</v>
      </c>
      <c r="AZ92" s="144" t="str">
        <f t="shared" si="31"/>
        <v>No</v>
      </c>
      <c r="BA92" s="150"/>
      <c r="BB92" s="146">
        <f>IF(Q92="NA",0,IF(N92="No",0,IF(O92=Data!$E$2,Data!$L$2,IF(O92=Data!$E$3,Data!$L$3,IF(O92=Data!$E$4,Data!$L$4,IF(O92=Data!$E$5,Data!$L$5,IF(O92=Data!$E$6,Data!$L$6,IF(O92=Data!$E$7,Data!$L$7,IF(O92=Data!$E$8,Data!$L$8,IF(O92=Data!$E$9,Data!$L$9,IF(O92=Data!$E$10,Data!$L$10,IF(O92=Data!$E$11,Data!$L$11,IF(O92=Data!$E$12,Data!$L$12,IF(O92=Data!$E$13,Data!$L$13,IF(O92=Data!$E$14,Data!$L$14,IF(O92=Data!$E$15,Data!$L$15,IF(O92=Data!$E$16,Data!$L$16,IF(O92=Data!$E$17,Data!$L$17,IF(O92=Data!$E$18,Data!L$18,0)))))))))))))))))))</f>
        <v>0</v>
      </c>
      <c r="BC92" s="147">
        <f>IF(Q92="NA",0,IF(AY92="No",0,IF(N92="Yes",0,IF(P92=Data!$E$2,Data!$L$2,IF(P92=Data!$E$3,Data!$L$3,IF(P92=Data!$E$4,Data!$L$4,IF(P92=Data!$E$5,Data!$L$5,IF(P92=Data!$E$6,Data!$L$6,IF(P92=Data!$E$7,Data!$L$7,IF(P92=Data!$E$8,Data!$L$8,IF(P92=Data!$E$9,Data!$L$9,IF(P92=Data!$E$10,Data!$L$10,IF(P92=Data!$E$11,Data!$L$11,IF(P92=Data!$E$12,Data!$L$12*(EXP(-29.6/R92)),IF(P92=Data!$E$13,Data!$L$13,IF(P92=Data!$E$14,Data!$L$14*(EXP(-29.6/R92)),IF(P92=Data!$E$15,Data!$L$15,IF(P92=Data!$E$16,Data!$L$16,IF(P92=Data!$E$17,Data!$L$17,IF(P92=Data!$E$18,Data!L$18,0))))))))))))))))))))</f>
        <v>0</v>
      </c>
      <c r="BD92" s="148"/>
      <c r="BE92" s="146"/>
      <c r="BF92" s="148">
        <f t="shared" si="19"/>
        <v>0</v>
      </c>
      <c r="BG92" s="148">
        <f t="shared" si="20"/>
        <v>1</v>
      </c>
      <c r="BH92" s="148">
        <f t="shared" si="21"/>
        <v>1</v>
      </c>
      <c r="BI92" s="148">
        <f>IF(S92=0,0,IF(AND(Q92=Data!$E$12,S92-$AV$3&gt;0),(((Data!$M$12*(EXP(-29.6/S92)))-(Data!$M$12*(EXP(-29.6/(S92-$AV$3)))))),IF(AND(Q92=Data!$E$12,S92-$AV$3&lt;0.5),(Data!$M$12*(EXP(-29.6/S92))),IF(AND(Q92=Data!$E$12,S92&lt;=1),((Data!$M$12*(EXP(-29.6/S92)))),IF(Q92=Data!$E$13,(Data!$M$13),IF(AND(Q92=Data!$E$14,S92-$AV$3&gt;0),(((Data!$M$14*(EXP(-29.6/S92)))-(Data!$M$14*(EXP(-29.6/(S92-$AV$3)))))),IF(AND(Q92=Data!$E$14,S92-$AV$3&lt;1),(Data!$M$14*(EXP(-29.6/S92))),IF(AND(Q92=Data!$E$14,S92&lt;=1),((Data!$M$14*(EXP(-29.6/S92)))),IF(Q92=Data!$E$15,Data!$M$15,IF(Q92=Data!$E$16,Data!$M$16,IF(Q92=Data!$E$17,Data!$M$17,IF(Q92=Data!$E$18,Data!$M$18,0))))))))))))</f>
        <v>0</v>
      </c>
      <c r="BJ92" s="148">
        <f>IF(Q92=Data!$E$12,BI92*0.32,IF(Q92=Data!$E$13,0,IF(Q92=Data!$E$14,BI92*0.32,IF(Q92=Data!$E$15,0,IF(Q92=Data!$E$16,0,IF(Q92=Data!$E$17,0,IF(Q92=Data!$E$18,0,0)))))))</f>
        <v>0</v>
      </c>
      <c r="BK92" s="148">
        <f>IF(Q92=Data!$E$12,Data!$P$12*$AV$3,IF(Q92=Data!$E$13,Data!$P$13*$AV$3,IF(Q92=Data!$E$14,Data!$P$14*$AV$3,IF(Q92=Data!$E$15,Data!$P$15*$AV$3,IF(Q92=Data!$E$16,Data!$P$16*$AV$3,IF(Q92=Data!$E$17,Data!$P$17*$AV$3,IF(Q92=Data!$E$18,Data!$P$18*$AV$3,0)))))))</f>
        <v>0</v>
      </c>
      <c r="BL92" s="147">
        <f>IF(O92=Data!$E$2,Data!$O$2,IF(O92=Data!$E$3,Data!$O$3,IF(O92=Data!$E$4,Data!$O$4,IF(O92=Data!$E$5,Data!$O$5,IF(O92=Data!$E$6,Data!$O$6,IF(O92=Data!$E$7,Data!$O$7,IF(O92=Data!$E$8,Data!$O$8,IF(O92=Data!$E$9,Data!$O$9,IF(O92=Data!$E$10,Data!$O$10,IF(O92=Data!$E$11,Data!$O$11,IF(O92=Data!$E$12,Data!$O$12,IF(O92=Data!$E$13,Data!$O$13,IF(O92=Data!$E$14,Data!$O$14,IF(O92=Data!$E$15,Data!$O$15,IF(O92=Data!$E$16,Data!$O$16,IF(O92=Data!$E$18,Data!$O$18,IF(O92=Data!$E$18,Data!$O$18,0)))))))))))))))))</f>
        <v>0</v>
      </c>
      <c r="BM92" s="169"/>
      <c r="BN92" s="169"/>
      <c r="BO92" s="169"/>
      <c r="BP92" s="169"/>
    </row>
    <row r="93" spans="10:68" x14ac:dyDescent="0.3">
      <c r="J93" s="36" t="s">
        <v>104</v>
      </c>
      <c r="K93" s="108"/>
      <c r="L93" s="108"/>
      <c r="M93" s="108" t="s">
        <v>3</v>
      </c>
      <c r="N93" s="108" t="s">
        <v>1</v>
      </c>
      <c r="O93" s="109" t="s">
        <v>124</v>
      </c>
      <c r="P93" s="109" t="s">
        <v>124</v>
      </c>
      <c r="Q93" s="110" t="s">
        <v>124</v>
      </c>
      <c r="R93" s="111"/>
      <c r="S93" s="111"/>
      <c r="T93" s="112"/>
      <c r="U93" s="20"/>
      <c r="V93" s="21">
        <f>IF(AZ93="No",0,IF(O93="NA",0,IF(O93=Data!$E$2,Data!$F$2,IF(O93=Data!$E$3,Data!$F$3,IF(O93=Data!$E$4,Data!$F$4,IF(O93=Data!$E$5,Data!$F$5,IF(O93=Data!$E$6,Data!$F$6,IF(O93=Data!$E$7,Data!$F$7,IF(O93=Data!$E$8,Data!$F$8,IF(O93=Data!$E$9,Data!$F$9,IF(O93=Data!$E$10,Data!$F$10,IF(O93=Data!$E$11,Data!$F$11,IF(O93=Data!E102,Data!$F$12,IF(O93=Data!E103,Data!$F$13,IF(O93=Data!E104,Data!$F$14,IF(O93=Data!E105,Data!$F$15,IF(O93=Data!E106,Data!$F$16,IF(O93=Data!E108,Data!F$18,0))))))))))))))))))*K93*$AV$3</f>
        <v>0</v>
      </c>
      <c r="W93" s="23">
        <f>IF(AZ93="No",0,IF(O93="NA",0,IF(O93=Data!$E$2,Data!$G$2,IF(O93=Data!$E$3,Data!$G$3,IF(O93=Data!$E$4,Data!$G$4,IF(O93=Data!$E$5,Data!$G$5,IF(O93=Data!$E$6,Data!$G$6,IF(O93=Data!$E$7,Data!$G$7,IF(O93=Data!$E$8,Data!$G$8,IF(O93=Data!$E$9,Data!$G$9,IF(O93=Data!$E$10,Data!$G$10,IF(O93=Data!$E$11,Data!$G$11,IF(O93=Data!$E$12,Data!$G$12,IF(O93=Data!$E$13,Data!$G$13,IF(O93=Data!$E$14,Data!$G$14,IF(O93=Data!$E$15,Data!$G$15,IF(O93=Data!$E$16,Data!$G$16,IF(O93=Data!$E$17,Data!$G$17,IF(O93=Data!$E$18,Data!G$18,0))))))))))))))))))*K93*$AV$3)</f>
        <v>0</v>
      </c>
      <c r="X93" s="23">
        <f>IF(AZ93="No",0,IF(O93="NA",0,IF(O93=Data!$E$2,Data!$H$2,IF(O93=Data!$E$3,Data!$H$3,IF(O93=Data!$E$4,Data!$H$4,IF(O93=Data!$E$5,Data!$H$5,IF(O93=Data!$E$6,Data!$H$6,IF(O93=Data!$E$7,Data!$H$7,IF(O93=Data!$E$8,Data!$H$8,IF(O93=Data!$E$9,Data!$H$9,IF(O93=Data!$E$10,Data!$H$10,IF(O93=Data!$E$11,Data!$H$11,IF(O93=Data!$E$12,Data!$H$12,IF(O93=Data!$E$13,Data!$H$13,IF(O93=Data!$E$14,Data!$H$14,IF(O93=Data!$E$15,Data!$H$15,IF(O93=Data!$E$16,Data!$H$16,IF(O93=Data!$E$17,Data!$H$17,IF(O93=Data!$E$18,Data!H$18,0)))))))))))))))))))*K93*$AV$3</f>
        <v>0</v>
      </c>
      <c r="Y93" s="23">
        <f>IF(R93&lt;=1,0,IF(Q93=Data!$E$12,Data!$F$12,IF(Q93=Data!$E$13,Data!$F$13,IF(Q93=Data!$E$14,Data!$F$14,IF(Q93=Data!$E$15,Data!$F$15,IF(Q93=Data!$E$16,Data!$F$16,IF(Q93=Data!$E$17,Data!$F$17,IF(Q93=Data!$E$18,Data!$F$18,0))))))))*K93*IF(R93&lt;AV93,R93,$AV$3)</f>
        <v>0</v>
      </c>
      <c r="Z93" s="23">
        <f>IF(R93&lt;=1,0,IF(Q93=Data!$E$12,Data!$G$12,IF(Q93=Data!$E$13,Data!$G$13,IF(Q93=Data!$E$14,Data!$G$14,IF(Q93=Data!$E$15,Data!$G$15,IF(Q93=Data!$E$16,Data!$G$16,IF(Q93=Data!$E$17,Data!$G$17,IF(Q93=Data!$E$18,Data!$G$18,0))))))))*K93*IF(R93&lt;AV93,R93,$AV$3)</f>
        <v>0</v>
      </c>
      <c r="AA93" s="23">
        <f>IF(R93&lt;=1,0,IF(Q93=Data!$E$12,Data!$H$12,IF(Q93=Data!$E$13,Data!$H$13,IF(Q93=Data!$E$14,Data!$H$14,IF(Q93=Data!$E$15,Data!$H$15,IF(Q93=Data!$E$16,Data!$H$16,IF(Q93=Data!$E$17,Data!$H$17,IF(Q93=Data!$E$18,Data!$H$18,0))))))))*K93*IF(R93&lt;AV93,R93,$AV$3)</f>
        <v>0</v>
      </c>
      <c r="AB93" s="22">
        <f t="shared" si="22"/>
        <v>0</v>
      </c>
      <c r="AC93" s="50">
        <f t="shared" si="23"/>
        <v>0</v>
      </c>
      <c r="AD93" s="46"/>
      <c r="AE93" s="21">
        <f t="shared" si="24"/>
        <v>0</v>
      </c>
      <c r="AF93" s="22">
        <f t="shared" si="25"/>
        <v>0</v>
      </c>
      <c r="AG93" s="50">
        <f t="shared" si="26"/>
        <v>0</v>
      </c>
      <c r="AH93" s="46"/>
      <c r="AI93" s="21">
        <f>IF(AZ93="No",0,IF(O93="NA",0,IF(Q93=O93,0,IF(O93=Data!$E$2,Data!$J$2,IF(O93=Data!$E$3,Data!$J$3,IF(O93=Data!$E$4,Data!$J$4,IF(O93=Data!$E$5,Data!$J$5,IF(O93=Data!$E$6,Data!$J$6,IF(O93=Data!$E$7,Data!$J$7,IF(O93=Data!$E$8,Data!$J$8,IF(O93=Data!$E$9,Data!$J$9,IF(O93=Data!$E$10,Data!$I$10,IF(O93=Data!$E$11,Data!$J$11,IF(O93=Data!$E$12,Data!$J$12,IF(O93=Data!$E$13,Data!$J$13,IF(O93=Data!$E$14,Data!$J$14,IF(O93=Data!$E$15,Data!$J$15,IF(O93=Data!$E$16,Data!$J$16,IF(O93=Data!$E$17,Data!$J$17,IF(O93=Data!$E$18,Data!J$18,0))))))))))))))))))))*$AV$3</f>
        <v>0</v>
      </c>
      <c r="AJ93" s="23">
        <f>IF(AZ93="No",0,IF(O93="NA",0,IF(O93=Data!$E$2,Data!$K$2,IF(O93=Data!$E$3,Data!$K$3,IF(O93=Data!$E$4,Data!$K$4,IF(O93=Data!$E$5,Data!$K$5,IF(O93=Data!$E$6,Data!$K$6,IF(O93=Data!$E$7,Data!$K$7,IF(O93=Data!$E$8,Data!$K$8,IF(O93=Data!$E$9,Data!$K$9,IF(O93=Data!$E$10,Data!$K$10,IF(O93=Data!$E$11,Data!$K$11,IF(O93=Data!$E$12,Data!$K$12,IF(O93=Data!$E$13,Data!$K$13,IF(O93=Data!$E$14,Data!$K$14,IF(O93=Data!$E$15,Data!$K$15,IF(O93=Data!$E$16,Data!$K$16,IF(O93=Data!$E$17,Data!$K$17,IF(O93=Data!$E$18,Data!K$18,0)))))))))))))))))))*$AV$3</f>
        <v>0</v>
      </c>
      <c r="AK93" s="23">
        <f t="shared" si="27"/>
        <v>0</v>
      </c>
      <c r="AL93" s="22">
        <f t="shared" si="28"/>
        <v>0</v>
      </c>
      <c r="AM93" s="22">
        <f t="shared" si="29"/>
        <v>0</v>
      </c>
      <c r="AN93" s="23"/>
      <c r="AO93" s="120"/>
      <c r="AP93" s="25"/>
      <c r="AQ93" s="25"/>
      <c r="AR93" s="9"/>
      <c r="AS93" s="9"/>
      <c r="AT93" s="5"/>
      <c r="AX93" s="168"/>
      <c r="AY93" s="143" t="str">
        <f t="shared" si="30"/>
        <v>No</v>
      </c>
      <c r="AZ93" s="144" t="str">
        <f t="shared" si="31"/>
        <v>No</v>
      </c>
      <c r="BA93" s="150"/>
      <c r="BB93" s="146">
        <f>IF(Q93="NA",0,IF(N93="No",0,IF(O93=Data!$E$2,Data!$L$2,IF(O93=Data!$E$3,Data!$L$3,IF(O93=Data!$E$4,Data!$L$4,IF(O93=Data!$E$5,Data!$L$5,IF(O93=Data!$E$6,Data!$L$6,IF(O93=Data!$E$7,Data!$L$7,IF(O93=Data!$E$8,Data!$L$8,IF(O93=Data!$E$9,Data!$L$9,IF(O93=Data!$E$10,Data!$L$10,IF(O93=Data!$E$11,Data!$L$11,IF(O93=Data!$E$12,Data!$L$12,IF(O93=Data!$E$13,Data!$L$13,IF(O93=Data!$E$14,Data!$L$14,IF(O93=Data!$E$15,Data!$L$15,IF(O93=Data!$E$16,Data!$L$16,IF(O93=Data!$E$17,Data!$L$17,IF(O93=Data!$E$18,Data!L$18,0)))))))))))))))))))</f>
        <v>0</v>
      </c>
      <c r="BC93" s="147">
        <f>IF(Q93="NA",0,IF(AY93="No",0,IF(N93="Yes",0,IF(P93=Data!$E$2,Data!$L$2,IF(P93=Data!$E$3,Data!$L$3,IF(P93=Data!$E$4,Data!$L$4,IF(P93=Data!$E$5,Data!$L$5,IF(P93=Data!$E$6,Data!$L$6,IF(P93=Data!$E$7,Data!$L$7,IF(P93=Data!$E$8,Data!$L$8,IF(P93=Data!$E$9,Data!$L$9,IF(P93=Data!$E$10,Data!$L$10,IF(P93=Data!$E$11,Data!$L$11,IF(P93=Data!$E$12,Data!$L$12*(EXP(-29.6/R93)),IF(P93=Data!$E$13,Data!$L$13,IF(P93=Data!$E$14,Data!$L$14*(EXP(-29.6/R93)),IF(P93=Data!$E$15,Data!$L$15,IF(P93=Data!$E$16,Data!$L$16,IF(P93=Data!$E$17,Data!$L$17,IF(P93=Data!$E$18,Data!L$18,0))))))))))))))))))))</f>
        <v>0</v>
      </c>
      <c r="BD93" s="148"/>
      <c r="BE93" s="146"/>
      <c r="BF93" s="148">
        <f t="shared" si="19"/>
        <v>0</v>
      </c>
      <c r="BG93" s="148">
        <f t="shared" si="20"/>
        <v>1</v>
      </c>
      <c r="BH93" s="148">
        <f t="shared" si="21"/>
        <v>1</v>
      </c>
      <c r="BI93" s="148">
        <f>IF(S93=0,0,IF(AND(Q93=Data!$E$12,S93-$AV$3&gt;0),(((Data!$M$12*(EXP(-29.6/S93)))-(Data!$M$12*(EXP(-29.6/(S93-$AV$3)))))),IF(AND(Q93=Data!$E$12,S93-$AV$3&lt;0.5),(Data!$M$12*(EXP(-29.6/S93))),IF(AND(Q93=Data!$E$12,S93&lt;=1),((Data!$M$12*(EXP(-29.6/S93)))),IF(Q93=Data!$E$13,(Data!$M$13),IF(AND(Q93=Data!$E$14,S93-$AV$3&gt;0),(((Data!$M$14*(EXP(-29.6/S93)))-(Data!$M$14*(EXP(-29.6/(S93-$AV$3)))))),IF(AND(Q93=Data!$E$14,S93-$AV$3&lt;1),(Data!$M$14*(EXP(-29.6/S93))),IF(AND(Q93=Data!$E$14,S93&lt;=1),((Data!$M$14*(EXP(-29.6/S93)))),IF(Q93=Data!$E$15,Data!$M$15,IF(Q93=Data!$E$16,Data!$M$16,IF(Q93=Data!$E$17,Data!$M$17,IF(Q93=Data!$E$18,Data!$M$18,0))))))))))))</f>
        <v>0</v>
      </c>
      <c r="BJ93" s="148">
        <f>IF(Q93=Data!$E$12,BI93*0.32,IF(Q93=Data!$E$13,0,IF(Q93=Data!$E$14,BI93*0.32,IF(Q93=Data!$E$15,0,IF(Q93=Data!$E$16,0,IF(Q93=Data!$E$17,0,IF(Q93=Data!$E$18,0,0)))))))</f>
        <v>0</v>
      </c>
      <c r="BK93" s="148">
        <f>IF(Q93=Data!$E$12,Data!$P$12*$AV$3,IF(Q93=Data!$E$13,Data!$P$13*$AV$3,IF(Q93=Data!$E$14,Data!$P$14*$AV$3,IF(Q93=Data!$E$15,Data!$P$15*$AV$3,IF(Q93=Data!$E$16,Data!$P$16*$AV$3,IF(Q93=Data!$E$17,Data!$P$17*$AV$3,IF(Q93=Data!$E$18,Data!$P$18*$AV$3,0)))))))</f>
        <v>0</v>
      </c>
      <c r="BL93" s="147">
        <f>IF(O93=Data!$E$2,Data!$O$2,IF(O93=Data!$E$3,Data!$O$3,IF(O93=Data!$E$4,Data!$O$4,IF(O93=Data!$E$5,Data!$O$5,IF(O93=Data!$E$6,Data!$O$6,IF(O93=Data!$E$7,Data!$O$7,IF(O93=Data!$E$8,Data!$O$8,IF(O93=Data!$E$9,Data!$O$9,IF(O93=Data!$E$10,Data!$O$10,IF(O93=Data!$E$11,Data!$O$11,IF(O93=Data!$E$12,Data!$O$12,IF(O93=Data!$E$13,Data!$O$13,IF(O93=Data!$E$14,Data!$O$14,IF(O93=Data!$E$15,Data!$O$15,IF(O93=Data!$E$16,Data!$O$16,IF(O93=Data!$E$18,Data!$O$18,IF(O93=Data!$E$18,Data!$O$18,0)))))))))))))))))</f>
        <v>0</v>
      </c>
      <c r="BM93" s="169"/>
      <c r="BN93" s="169"/>
      <c r="BO93" s="169"/>
      <c r="BP93" s="169"/>
    </row>
    <row r="94" spans="10:68" x14ac:dyDescent="0.3">
      <c r="J94" s="36" t="s">
        <v>105</v>
      </c>
      <c r="K94" s="108"/>
      <c r="L94" s="108"/>
      <c r="M94" s="108" t="s">
        <v>3</v>
      </c>
      <c r="N94" s="108" t="s">
        <v>1</v>
      </c>
      <c r="O94" s="109" t="s">
        <v>124</v>
      </c>
      <c r="P94" s="109" t="s">
        <v>124</v>
      </c>
      <c r="Q94" s="110" t="s">
        <v>124</v>
      </c>
      <c r="R94" s="111"/>
      <c r="S94" s="111"/>
      <c r="T94" s="112"/>
      <c r="U94" s="20"/>
      <c r="V94" s="21">
        <f>IF(AZ94="No",0,IF(O94="NA",0,IF(O94=Data!$E$2,Data!$F$2,IF(O94=Data!$E$3,Data!$F$3,IF(O94=Data!$E$4,Data!$F$4,IF(O94=Data!$E$5,Data!$F$5,IF(O94=Data!$E$6,Data!$F$6,IF(O94=Data!$E$7,Data!$F$7,IF(O94=Data!$E$8,Data!$F$8,IF(O94=Data!$E$9,Data!$F$9,IF(O94=Data!$E$10,Data!$F$10,IF(O94=Data!$E$11,Data!$F$11,IF(O94=Data!E103,Data!$F$12,IF(O94=Data!E104,Data!$F$13,IF(O94=Data!E105,Data!$F$14,IF(O94=Data!E106,Data!$F$15,IF(O94=Data!E107,Data!$F$16,IF(O94=Data!E109,Data!F$18,0))))))))))))))))))*K94*$AV$3</f>
        <v>0</v>
      </c>
      <c r="W94" s="23">
        <f>IF(AZ94="No",0,IF(O94="NA",0,IF(O94=Data!$E$2,Data!$G$2,IF(O94=Data!$E$3,Data!$G$3,IF(O94=Data!$E$4,Data!$G$4,IF(O94=Data!$E$5,Data!$G$5,IF(O94=Data!$E$6,Data!$G$6,IF(O94=Data!$E$7,Data!$G$7,IF(O94=Data!$E$8,Data!$G$8,IF(O94=Data!$E$9,Data!$G$9,IF(O94=Data!$E$10,Data!$G$10,IF(O94=Data!$E$11,Data!$G$11,IF(O94=Data!$E$12,Data!$G$12,IF(O94=Data!$E$13,Data!$G$13,IF(O94=Data!$E$14,Data!$G$14,IF(O94=Data!$E$15,Data!$G$15,IF(O94=Data!$E$16,Data!$G$16,IF(O94=Data!$E$17,Data!$G$17,IF(O94=Data!$E$18,Data!G$18,0))))))))))))))))))*K94*$AV$3)</f>
        <v>0</v>
      </c>
      <c r="X94" s="23">
        <f>IF(AZ94="No",0,IF(O94="NA",0,IF(O94=Data!$E$2,Data!$H$2,IF(O94=Data!$E$3,Data!$H$3,IF(O94=Data!$E$4,Data!$H$4,IF(O94=Data!$E$5,Data!$H$5,IF(O94=Data!$E$6,Data!$H$6,IF(O94=Data!$E$7,Data!$H$7,IF(O94=Data!$E$8,Data!$H$8,IF(O94=Data!$E$9,Data!$H$9,IF(O94=Data!$E$10,Data!$H$10,IF(O94=Data!$E$11,Data!$H$11,IF(O94=Data!$E$12,Data!$H$12,IF(O94=Data!$E$13,Data!$H$13,IF(O94=Data!$E$14,Data!$H$14,IF(O94=Data!$E$15,Data!$H$15,IF(O94=Data!$E$16,Data!$H$16,IF(O94=Data!$E$17,Data!$H$17,IF(O94=Data!$E$18,Data!H$18,0)))))))))))))))))))*K94*$AV$3</f>
        <v>0</v>
      </c>
      <c r="Y94" s="23">
        <f>IF(R94&lt;=1,0,IF(Q94=Data!$E$12,Data!$F$12,IF(Q94=Data!$E$13,Data!$F$13,IF(Q94=Data!$E$14,Data!$F$14,IF(Q94=Data!$E$15,Data!$F$15,IF(Q94=Data!$E$16,Data!$F$16,IF(Q94=Data!$E$17,Data!$F$17,IF(Q94=Data!$E$18,Data!$F$18,0))))))))*K94*IF(R94&lt;AV94,R94,$AV$3)</f>
        <v>0</v>
      </c>
      <c r="Z94" s="23">
        <f>IF(R94&lt;=1,0,IF(Q94=Data!$E$12,Data!$G$12,IF(Q94=Data!$E$13,Data!$G$13,IF(Q94=Data!$E$14,Data!$G$14,IF(Q94=Data!$E$15,Data!$G$15,IF(Q94=Data!$E$16,Data!$G$16,IF(Q94=Data!$E$17,Data!$G$17,IF(Q94=Data!$E$18,Data!$G$18,0))))))))*K94*IF(R94&lt;AV94,R94,$AV$3)</f>
        <v>0</v>
      </c>
      <c r="AA94" s="23">
        <f>IF(R94&lt;=1,0,IF(Q94=Data!$E$12,Data!$H$12,IF(Q94=Data!$E$13,Data!$H$13,IF(Q94=Data!$E$14,Data!$H$14,IF(Q94=Data!$E$15,Data!$H$15,IF(Q94=Data!$E$16,Data!$H$16,IF(Q94=Data!$E$17,Data!$H$17,IF(Q94=Data!$E$18,Data!$H$18,0))))))))*K94*IF(R94&lt;AV94,R94,$AV$3)</f>
        <v>0</v>
      </c>
      <c r="AB94" s="22">
        <f t="shared" si="22"/>
        <v>0</v>
      </c>
      <c r="AC94" s="50">
        <f t="shared" si="23"/>
        <v>0</v>
      </c>
      <c r="AD94" s="46"/>
      <c r="AE94" s="21">
        <f t="shared" si="24"/>
        <v>0</v>
      </c>
      <c r="AF94" s="22">
        <f t="shared" si="25"/>
        <v>0</v>
      </c>
      <c r="AG94" s="50">
        <f t="shared" si="26"/>
        <v>0</v>
      </c>
      <c r="AH94" s="46"/>
      <c r="AI94" s="21">
        <f>IF(AZ94="No",0,IF(O94="NA",0,IF(Q94=O94,0,IF(O94=Data!$E$2,Data!$J$2,IF(O94=Data!$E$3,Data!$J$3,IF(O94=Data!$E$4,Data!$J$4,IF(O94=Data!$E$5,Data!$J$5,IF(O94=Data!$E$6,Data!$J$6,IF(O94=Data!$E$7,Data!$J$7,IF(O94=Data!$E$8,Data!$J$8,IF(O94=Data!$E$9,Data!$J$9,IF(O94=Data!$E$10,Data!$I$10,IF(O94=Data!$E$11,Data!$J$11,IF(O94=Data!$E$12,Data!$J$12,IF(O94=Data!$E$13,Data!$J$13,IF(O94=Data!$E$14,Data!$J$14,IF(O94=Data!$E$15,Data!$J$15,IF(O94=Data!$E$16,Data!$J$16,IF(O94=Data!$E$17,Data!$J$17,IF(O94=Data!$E$18,Data!J$18,0))))))))))))))))))))*$AV$3</f>
        <v>0</v>
      </c>
      <c r="AJ94" s="23">
        <f>IF(AZ94="No",0,IF(O94="NA",0,IF(O94=Data!$E$2,Data!$K$2,IF(O94=Data!$E$3,Data!$K$3,IF(O94=Data!$E$4,Data!$K$4,IF(O94=Data!$E$5,Data!$K$5,IF(O94=Data!$E$6,Data!$K$6,IF(O94=Data!$E$7,Data!$K$7,IF(O94=Data!$E$8,Data!$K$8,IF(O94=Data!$E$9,Data!$K$9,IF(O94=Data!$E$10,Data!$K$10,IF(O94=Data!$E$11,Data!$K$11,IF(O94=Data!$E$12,Data!$K$12,IF(O94=Data!$E$13,Data!$K$13,IF(O94=Data!$E$14,Data!$K$14,IF(O94=Data!$E$15,Data!$K$15,IF(O94=Data!$E$16,Data!$K$16,IF(O94=Data!$E$17,Data!$K$17,IF(O94=Data!$E$18,Data!K$18,0)))))))))))))))))))*$AV$3</f>
        <v>0</v>
      </c>
      <c r="AK94" s="23">
        <f t="shared" si="27"/>
        <v>0</v>
      </c>
      <c r="AL94" s="22">
        <f t="shared" si="28"/>
        <v>0</v>
      </c>
      <c r="AM94" s="22">
        <f t="shared" si="29"/>
        <v>0</v>
      </c>
      <c r="AN94" s="23"/>
      <c r="AO94" s="120"/>
      <c r="AP94" s="25"/>
      <c r="AQ94" s="25"/>
      <c r="AR94" s="9"/>
      <c r="AS94" s="9"/>
      <c r="AT94" s="5"/>
      <c r="AX94" s="168"/>
      <c r="AY94" s="143" t="str">
        <f t="shared" si="30"/>
        <v>No</v>
      </c>
      <c r="AZ94" s="144" t="str">
        <f t="shared" si="31"/>
        <v>No</v>
      </c>
      <c r="BA94" s="150"/>
      <c r="BB94" s="146">
        <f>IF(Q94="NA",0,IF(N94="No",0,IF(O94=Data!$E$2,Data!$L$2,IF(O94=Data!$E$3,Data!$L$3,IF(O94=Data!$E$4,Data!$L$4,IF(O94=Data!$E$5,Data!$L$5,IF(O94=Data!$E$6,Data!$L$6,IF(O94=Data!$E$7,Data!$L$7,IF(O94=Data!$E$8,Data!$L$8,IF(O94=Data!$E$9,Data!$L$9,IF(O94=Data!$E$10,Data!$L$10,IF(O94=Data!$E$11,Data!$L$11,IF(O94=Data!$E$12,Data!$L$12,IF(O94=Data!$E$13,Data!$L$13,IF(O94=Data!$E$14,Data!$L$14,IF(O94=Data!$E$15,Data!$L$15,IF(O94=Data!$E$16,Data!$L$16,IF(O94=Data!$E$17,Data!$L$17,IF(O94=Data!$E$18,Data!L$18,0)))))))))))))))))))</f>
        <v>0</v>
      </c>
      <c r="BC94" s="147">
        <f>IF(Q94="NA",0,IF(AY94="No",0,IF(N94="Yes",0,IF(P94=Data!$E$2,Data!$L$2,IF(P94=Data!$E$3,Data!$L$3,IF(P94=Data!$E$4,Data!$L$4,IF(P94=Data!$E$5,Data!$L$5,IF(P94=Data!$E$6,Data!$L$6,IF(P94=Data!$E$7,Data!$L$7,IF(P94=Data!$E$8,Data!$L$8,IF(P94=Data!$E$9,Data!$L$9,IF(P94=Data!$E$10,Data!$L$10,IF(P94=Data!$E$11,Data!$L$11,IF(P94=Data!$E$12,Data!$L$12*(EXP(-29.6/R94)),IF(P94=Data!$E$13,Data!$L$13,IF(P94=Data!$E$14,Data!$L$14*(EXP(-29.6/R94)),IF(P94=Data!$E$15,Data!$L$15,IF(P94=Data!$E$16,Data!$L$16,IF(P94=Data!$E$17,Data!$L$17,IF(P94=Data!$E$18,Data!L$18,0))))))))))))))))))))</f>
        <v>0</v>
      </c>
      <c r="BD94" s="148"/>
      <c r="BE94" s="146"/>
      <c r="BF94" s="148">
        <f t="shared" si="19"/>
        <v>0</v>
      </c>
      <c r="BG94" s="148">
        <f t="shared" si="20"/>
        <v>1</v>
      </c>
      <c r="BH94" s="148">
        <f t="shared" si="21"/>
        <v>1</v>
      </c>
      <c r="BI94" s="148">
        <f>IF(S94=0,0,IF(AND(Q94=Data!$E$12,S94-$AV$3&gt;0),(((Data!$M$12*(EXP(-29.6/S94)))-(Data!$M$12*(EXP(-29.6/(S94-$AV$3)))))),IF(AND(Q94=Data!$E$12,S94-$AV$3&lt;0.5),(Data!$M$12*(EXP(-29.6/S94))),IF(AND(Q94=Data!$E$12,S94&lt;=1),((Data!$M$12*(EXP(-29.6/S94)))),IF(Q94=Data!$E$13,(Data!$M$13),IF(AND(Q94=Data!$E$14,S94-$AV$3&gt;0),(((Data!$M$14*(EXP(-29.6/S94)))-(Data!$M$14*(EXP(-29.6/(S94-$AV$3)))))),IF(AND(Q94=Data!$E$14,S94-$AV$3&lt;1),(Data!$M$14*(EXP(-29.6/S94))),IF(AND(Q94=Data!$E$14,S94&lt;=1),((Data!$M$14*(EXP(-29.6/S94)))),IF(Q94=Data!$E$15,Data!$M$15,IF(Q94=Data!$E$16,Data!$M$16,IF(Q94=Data!$E$17,Data!$M$17,IF(Q94=Data!$E$18,Data!$M$18,0))))))))))))</f>
        <v>0</v>
      </c>
      <c r="BJ94" s="148">
        <f>IF(Q94=Data!$E$12,BI94*0.32,IF(Q94=Data!$E$13,0,IF(Q94=Data!$E$14,BI94*0.32,IF(Q94=Data!$E$15,0,IF(Q94=Data!$E$16,0,IF(Q94=Data!$E$17,0,IF(Q94=Data!$E$18,0,0)))))))</f>
        <v>0</v>
      </c>
      <c r="BK94" s="148">
        <f>IF(Q94=Data!$E$12,Data!$P$12*$AV$3,IF(Q94=Data!$E$13,Data!$P$13*$AV$3,IF(Q94=Data!$E$14,Data!$P$14*$AV$3,IF(Q94=Data!$E$15,Data!$P$15*$AV$3,IF(Q94=Data!$E$16,Data!$P$16*$AV$3,IF(Q94=Data!$E$17,Data!$P$17*$AV$3,IF(Q94=Data!$E$18,Data!$P$18*$AV$3,0)))))))</f>
        <v>0</v>
      </c>
      <c r="BL94" s="147">
        <f>IF(O94=Data!$E$2,Data!$O$2,IF(O94=Data!$E$3,Data!$O$3,IF(O94=Data!$E$4,Data!$O$4,IF(O94=Data!$E$5,Data!$O$5,IF(O94=Data!$E$6,Data!$O$6,IF(O94=Data!$E$7,Data!$O$7,IF(O94=Data!$E$8,Data!$O$8,IF(O94=Data!$E$9,Data!$O$9,IF(O94=Data!$E$10,Data!$O$10,IF(O94=Data!$E$11,Data!$O$11,IF(O94=Data!$E$12,Data!$O$12,IF(O94=Data!$E$13,Data!$O$13,IF(O94=Data!$E$14,Data!$O$14,IF(O94=Data!$E$15,Data!$O$15,IF(O94=Data!$E$16,Data!$O$16,IF(O94=Data!$E$18,Data!$O$18,IF(O94=Data!$E$18,Data!$O$18,0)))))))))))))))))</f>
        <v>0</v>
      </c>
      <c r="BM94" s="169"/>
      <c r="BN94" s="169"/>
      <c r="BO94" s="169"/>
      <c r="BP94" s="169"/>
    </row>
    <row r="95" spans="10:68" x14ac:dyDescent="0.3">
      <c r="J95" s="36" t="s">
        <v>106</v>
      </c>
      <c r="K95" s="108"/>
      <c r="L95" s="108"/>
      <c r="M95" s="108" t="s">
        <v>3</v>
      </c>
      <c r="N95" s="108" t="s">
        <v>1</v>
      </c>
      <c r="O95" s="109" t="s">
        <v>124</v>
      </c>
      <c r="P95" s="109" t="s">
        <v>124</v>
      </c>
      <c r="Q95" s="110" t="s">
        <v>124</v>
      </c>
      <c r="R95" s="111"/>
      <c r="S95" s="111"/>
      <c r="T95" s="112"/>
      <c r="U95" s="20"/>
      <c r="V95" s="21">
        <f>IF(AZ95="No",0,IF(O95="NA",0,IF(O95=Data!$E$2,Data!$F$2,IF(O95=Data!$E$3,Data!$F$3,IF(O95=Data!$E$4,Data!$F$4,IF(O95=Data!$E$5,Data!$F$5,IF(O95=Data!$E$6,Data!$F$6,IF(O95=Data!$E$7,Data!$F$7,IF(O95=Data!$E$8,Data!$F$8,IF(O95=Data!$E$9,Data!$F$9,IF(O95=Data!$E$10,Data!$F$10,IF(O95=Data!$E$11,Data!$F$11,IF(O95=Data!E104,Data!$F$12,IF(O95=Data!E105,Data!$F$13,IF(O95=Data!E106,Data!$F$14,IF(O95=Data!E107,Data!$F$15,IF(O95=Data!E108,Data!$F$16,IF(O95=Data!E110,Data!F$18,0))))))))))))))))))*K95*$AV$3</f>
        <v>0</v>
      </c>
      <c r="W95" s="23">
        <f>IF(AZ95="No",0,IF(O95="NA",0,IF(O95=Data!$E$2,Data!$G$2,IF(O95=Data!$E$3,Data!$G$3,IF(O95=Data!$E$4,Data!$G$4,IF(O95=Data!$E$5,Data!$G$5,IF(O95=Data!$E$6,Data!$G$6,IF(O95=Data!$E$7,Data!$G$7,IF(O95=Data!$E$8,Data!$G$8,IF(O95=Data!$E$9,Data!$G$9,IF(O95=Data!$E$10,Data!$G$10,IF(O95=Data!$E$11,Data!$G$11,IF(O95=Data!$E$12,Data!$G$12,IF(O95=Data!$E$13,Data!$G$13,IF(O95=Data!$E$14,Data!$G$14,IF(O95=Data!$E$15,Data!$G$15,IF(O95=Data!$E$16,Data!$G$16,IF(O95=Data!$E$17,Data!$G$17,IF(O95=Data!$E$18,Data!G$18,0))))))))))))))))))*K95*$AV$3)</f>
        <v>0</v>
      </c>
      <c r="X95" s="23">
        <f>IF(AZ95="No",0,IF(O95="NA",0,IF(O95=Data!$E$2,Data!$H$2,IF(O95=Data!$E$3,Data!$H$3,IF(O95=Data!$E$4,Data!$H$4,IF(O95=Data!$E$5,Data!$H$5,IF(O95=Data!$E$6,Data!$H$6,IF(O95=Data!$E$7,Data!$H$7,IF(O95=Data!$E$8,Data!$H$8,IF(O95=Data!$E$9,Data!$H$9,IF(O95=Data!$E$10,Data!$H$10,IF(O95=Data!$E$11,Data!$H$11,IF(O95=Data!$E$12,Data!$H$12,IF(O95=Data!$E$13,Data!$H$13,IF(O95=Data!$E$14,Data!$H$14,IF(O95=Data!$E$15,Data!$H$15,IF(O95=Data!$E$16,Data!$H$16,IF(O95=Data!$E$17,Data!$H$17,IF(O95=Data!$E$18,Data!H$18,0)))))))))))))))))))*K95*$AV$3</f>
        <v>0</v>
      </c>
      <c r="Y95" s="23">
        <f>IF(R95&lt;=1,0,IF(Q95=Data!$E$12,Data!$F$12,IF(Q95=Data!$E$13,Data!$F$13,IF(Q95=Data!$E$14,Data!$F$14,IF(Q95=Data!$E$15,Data!$F$15,IF(Q95=Data!$E$16,Data!$F$16,IF(Q95=Data!$E$17,Data!$F$17,IF(Q95=Data!$E$18,Data!$F$18,0))))))))*K95*IF(R95&lt;AV95,R95,$AV$3)</f>
        <v>0</v>
      </c>
      <c r="Z95" s="23">
        <f>IF(R95&lt;=1,0,IF(Q95=Data!$E$12,Data!$G$12,IF(Q95=Data!$E$13,Data!$G$13,IF(Q95=Data!$E$14,Data!$G$14,IF(Q95=Data!$E$15,Data!$G$15,IF(Q95=Data!$E$16,Data!$G$16,IF(Q95=Data!$E$17,Data!$G$17,IF(Q95=Data!$E$18,Data!$G$18,0))))))))*K95*IF(R95&lt;AV95,R95,$AV$3)</f>
        <v>0</v>
      </c>
      <c r="AA95" s="23">
        <f>IF(R95&lt;=1,0,IF(Q95=Data!$E$12,Data!$H$12,IF(Q95=Data!$E$13,Data!$H$13,IF(Q95=Data!$E$14,Data!$H$14,IF(Q95=Data!$E$15,Data!$H$15,IF(Q95=Data!$E$16,Data!$H$16,IF(Q95=Data!$E$17,Data!$H$17,IF(Q95=Data!$E$18,Data!$H$18,0))))))))*K95*IF(R95&lt;AV95,R95,$AV$3)</f>
        <v>0</v>
      </c>
      <c r="AB95" s="22">
        <f t="shared" si="22"/>
        <v>0</v>
      </c>
      <c r="AC95" s="50">
        <f t="shared" si="23"/>
        <v>0</v>
      </c>
      <c r="AD95" s="46"/>
      <c r="AE95" s="21">
        <f t="shared" si="24"/>
        <v>0</v>
      </c>
      <c r="AF95" s="22">
        <f t="shared" si="25"/>
        <v>0</v>
      </c>
      <c r="AG95" s="50">
        <f t="shared" si="26"/>
        <v>0</v>
      </c>
      <c r="AH95" s="46"/>
      <c r="AI95" s="21">
        <f>IF(AZ95="No",0,IF(O95="NA",0,IF(Q95=O95,0,IF(O95=Data!$E$2,Data!$J$2,IF(O95=Data!$E$3,Data!$J$3,IF(O95=Data!$E$4,Data!$J$4,IF(O95=Data!$E$5,Data!$J$5,IF(O95=Data!$E$6,Data!$J$6,IF(O95=Data!$E$7,Data!$J$7,IF(O95=Data!$E$8,Data!$J$8,IF(O95=Data!$E$9,Data!$J$9,IF(O95=Data!$E$10,Data!$I$10,IF(O95=Data!$E$11,Data!$J$11,IF(O95=Data!$E$12,Data!$J$12,IF(O95=Data!$E$13,Data!$J$13,IF(O95=Data!$E$14,Data!$J$14,IF(O95=Data!$E$15,Data!$J$15,IF(O95=Data!$E$16,Data!$J$16,IF(O95=Data!$E$17,Data!$J$17,IF(O95=Data!$E$18,Data!J$18,0))))))))))))))))))))*$AV$3</f>
        <v>0</v>
      </c>
      <c r="AJ95" s="23">
        <f>IF(AZ95="No",0,IF(O95="NA",0,IF(O95=Data!$E$2,Data!$K$2,IF(O95=Data!$E$3,Data!$K$3,IF(O95=Data!$E$4,Data!$K$4,IF(O95=Data!$E$5,Data!$K$5,IF(O95=Data!$E$6,Data!$K$6,IF(O95=Data!$E$7,Data!$K$7,IF(O95=Data!$E$8,Data!$K$8,IF(O95=Data!$E$9,Data!$K$9,IF(O95=Data!$E$10,Data!$K$10,IF(O95=Data!$E$11,Data!$K$11,IF(O95=Data!$E$12,Data!$K$12,IF(O95=Data!$E$13,Data!$K$13,IF(O95=Data!$E$14,Data!$K$14,IF(O95=Data!$E$15,Data!$K$15,IF(O95=Data!$E$16,Data!$K$16,IF(O95=Data!$E$17,Data!$K$17,IF(O95=Data!$E$18,Data!K$18,0)))))))))))))))))))*$AV$3</f>
        <v>0</v>
      </c>
      <c r="AK95" s="23">
        <f t="shared" si="27"/>
        <v>0</v>
      </c>
      <c r="AL95" s="22">
        <f t="shared" si="28"/>
        <v>0</v>
      </c>
      <c r="AM95" s="22">
        <f t="shared" si="29"/>
        <v>0</v>
      </c>
      <c r="AN95" s="23"/>
      <c r="AO95" s="120"/>
      <c r="AP95" s="25"/>
      <c r="AQ95" s="25"/>
      <c r="AR95" s="9"/>
      <c r="AS95" s="9"/>
      <c r="AT95" s="5"/>
      <c r="AX95" s="168"/>
      <c r="AY95" s="143" t="str">
        <f t="shared" si="30"/>
        <v>No</v>
      </c>
      <c r="AZ95" s="144" t="str">
        <f t="shared" si="31"/>
        <v>No</v>
      </c>
      <c r="BA95" s="150"/>
      <c r="BB95" s="146">
        <f>IF(Q95="NA",0,IF(N95="No",0,IF(O95=Data!$E$2,Data!$L$2,IF(O95=Data!$E$3,Data!$L$3,IF(O95=Data!$E$4,Data!$L$4,IF(O95=Data!$E$5,Data!$L$5,IF(O95=Data!$E$6,Data!$L$6,IF(O95=Data!$E$7,Data!$L$7,IF(O95=Data!$E$8,Data!$L$8,IF(O95=Data!$E$9,Data!$L$9,IF(O95=Data!$E$10,Data!$L$10,IF(O95=Data!$E$11,Data!$L$11,IF(O95=Data!$E$12,Data!$L$12,IF(O95=Data!$E$13,Data!$L$13,IF(O95=Data!$E$14,Data!$L$14,IF(O95=Data!$E$15,Data!$L$15,IF(O95=Data!$E$16,Data!$L$16,IF(O95=Data!$E$17,Data!$L$17,IF(O95=Data!$E$18,Data!L$18,0)))))))))))))))))))</f>
        <v>0</v>
      </c>
      <c r="BC95" s="147">
        <f>IF(Q95="NA",0,IF(AY95="No",0,IF(N95="Yes",0,IF(P95=Data!$E$2,Data!$L$2,IF(P95=Data!$E$3,Data!$L$3,IF(P95=Data!$E$4,Data!$L$4,IF(P95=Data!$E$5,Data!$L$5,IF(P95=Data!$E$6,Data!$L$6,IF(P95=Data!$E$7,Data!$L$7,IF(P95=Data!$E$8,Data!$L$8,IF(P95=Data!$E$9,Data!$L$9,IF(P95=Data!$E$10,Data!$L$10,IF(P95=Data!$E$11,Data!$L$11,IF(P95=Data!$E$12,Data!$L$12*(EXP(-29.6/R95)),IF(P95=Data!$E$13,Data!$L$13,IF(P95=Data!$E$14,Data!$L$14*(EXP(-29.6/R95)),IF(P95=Data!$E$15,Data!$L$15,IF(P95=Data!$E$16,Data!$L$16,IF(P95=Data!$E$17,Data!$L$17,IF(P95=Data!$E$18,Data!L$18,0))))))))))))))))))))</f>
        <v>0</v>
      </c>
      <c r="BD95" s="148"/>
      <c r="BE95" s="146"/>
      <c r="BF95" s="148">
        <f t="shared" si="19"/>
        <v>0</v>
      </c>
      <c r="BG95" s="148">
        <f t="shared" si="20"/>
        <v>1</v>
      </c>
      <c r="BH95" s="148">
        <f t="shared" si="21"/>
        <v>1</v>
      </c>
      <c r="BI95" s="148">
        <f>IF(S95=0,0,IF(AND(Q95=Data!$E$12,S95-$AV$3&gt;0),(((Data!$M$12*(EXP(-29.6/S95)))-(Data!$M$12*(EXP(-29.6/(S95-$AV$3)))))),IF(AND(Q95=Data!$E$12,S95-$AV$3&lt;0.5),(Data!$M$12*(EXP(-29.6/S95))),IF(AND(Q95=Data!$E$12,S95&lt;=1),((Data!$M$12*(EXP(-29.6/S95)))),IF(Q95=Data!$E$13,(Data!$M$13),IF(AND(Q95=Data!$E$14,S95-$AV$3&gt;0),(((Data!$M$14*(EXP(-29.6/S95)))-(Data!$M$14*(EXP(-29.6/(S95-$AV$3)))))),IF(AND(Q95=Data!$E$14,S95-$AV$3&lt;1),(Data!$M$14*(EXP(-29.6/S95))),IF(AND(Q95=Data!$E$14,S95&lt;=1),((Data!$M$14*(EXP(-29.6/S95)))),IF(Q95=Data!$E$15,Data!$M$15,IF(Q95=Data!$E$16,Data!$M$16,IF(Q95=Data!$E$17,Data!$M$17,IF(Q95=Data!$E$18,Data!$M$18,0))))))))))))</f>
        <v>0</v>
      </c>
      <c r="BJ95" s="148">
        <f>IF(Q95=Data!$E$12,BI95*0.32,IF(Q95=Data!$E$13,0,IF(Q95=Data!$E$14,BI95*0.32,IF(Q95=Data!$E$15,0,IF(Q95=Data!$E$16,0,IF(Q95=Data!$E$17,0,IF(Q95=Data!$E$18,0,0)))))))</f>
        <v>0</v>
      </c>
      <c r="BK95" s="148">
        <f>IF(Q95=Data!$E$12,Data!$P$12*$AV$3,IF(Q95=Data!$E$13,Data!$P$13*$AV$3,IF(Q95=Data!$E$14,Data!$P$14*$AV$3,IF(Q95=Data!$E$15,Data!$P$15*$AV$3,IF(Q95=Data!$E$16,Data!$P$16*$AV$3,IF(Q95=Data!$E$17,Data!$P$17*$AV$3,IF(Q95=Data!$E$18,Data!$P$18*$AV$3,0)))))))</f>
        <v>0</v>
      </c>
      <c r="BL95" s="147">
        <f>IF(O95=Data!$E$2,Data!$O$2,IF(O95=Data!$E$3,Data!$O$3,IF(O95=Data!$E$4,Data!$O$4,IF(O95=Data!$E$5,Data!$O$5,IF(O95=Data!$E$6,Data!$O$6,IF(O95=Data!$E$7,Data!$O$7,IF(O95=Data!$E$8,Data!$O$8,IF(O95=Data!$E$9,Data!$O$9,IF(O95=Data!$E$10,Data!$O$10,IF(O95=Data!$E$11,Data!$O$11,IF(O95=Data!$E$12,Data!$O$12,IF(O95=Data!$E$13,Data!$O$13,IF(O95=Data!$E$14,Data!$O$14,IF(O95=Data!$E$15,Data!$O$15,IF(O95=Data!$E$16,Data!$O$16,IF(O95=Data!$E$18,Data!$O$18,IF(O95=Data!$E$18,Data!$O$18,0)))))))))))))))))</f>
        <v>0</v>
      </c>
      <c r="BM95" s="169"/>
      <c r="BN95" s="169"/>
      <c r="BO95" s="169"/>
      <c r="BP95" s="169"/>
    </row>
    <row r="96" spans="10:68" x14ac:dyDescent="0.3">
      <c r="J96" s="36" t="s">
        <v>107</v>
      </c>
      <c r="K96" s="108"/>
      <c r="L96" s="108"/>
      <c r="M96" s="108" t="s">
        <v>3</v>
      </c>
      <c r="N96" s="108" t="s">
        <v>1</v>
      </c>
      <c r="O96" s="109" t="s">
        <v>124</v>
      </c>
      <c r="P96" s="109" t="s">
        <v>124</v>
      </c>
      <c r="Q96" s="110" t="s">
        <v>124</v>
      </c>
      <c r="R96" s="111"/>
      <c r="S96" s="111"/>
      <c r="T96" s="112"/>
      <c r="U96" s="20"/>
      <c r="V96" s="21">
        <f>IF(AZ96="No",0,IF(O96="NA",0,IF(O96=Data!$E$2,Data!$F$2,IF(O96=Data!$E$3,Data!$F$3,IF(O96=Data!$E$4,Data!$F$4,IF(O96=Data!$E$5,Data!$F$5,IF(O96=Data!$E$6,Data!$F$6,IF(O96=Data!$E$7,Data!$F$7,IF(O96=Data!$E$8,Data!$F$8,IF(O96=Data!$E$9,Data!$F$9,IF(O96=Data!$E$10,Data!$F$10,IF(O96=Data!$E$11,Data!$F$11,IF(O96=Data!E105,Data!$F$12,IF(O96=Data!E106,Data!$F$13,IF(O96=Data!E107,Data!$F$14,IF(O96=Data!E108,Data!$F$15,IF(O96=Data!E109,Data!$F$16,IF(O96=Data!E111,Data!F$18,0))))))))))))))))))*K96*$AV$3</f>
        <v>0</v>
      </c>
      <c r="W96" s="23">
        <f>IF(AZ96="No",0,IF(O96="NA",0,IF(O96=Data!$E$2,Data!$G$2,IF(O96=Data!$E$3,Data!$G$3,IF(O96=Data!$E$4,Data!$G$4,IF(O96=Data!$E$5,Data!$G$5,IF(O96=Data!$E$6,Data!$G$6,IF(O96=Data!$E$7,Data!$G$7,IF(O96=Data!$E$8,Data!$G$8,IF(O96=Data!$E$9,Data!$G$9,IF(O96=Data!$E$10,Data!$G$10,IF(O96=Data!$E$11,Data!$G$11,IF(O96=Data!$E$12,Data!$G$12,IF(O96=Data!$E$13,Data!$G$13,IF(O96=Data!$E$14,Data!$G$14,IF(O96=Data!$E$15,Data!$G$15,IF(O96=Data!$E$16,Data!$G$16,IF(O96=Data!$E$17,Data!$G$17,IF(O96=Data!$E$18,Data!G$18,0))))))))))))))))))*K96*$AV$3)</f>
        <v>0</v>
      </c>
      <c r="X96" s="23">
        <f>IF(AZ96="No",0,IF(O96="NA",0,IF(O96=Data!$E$2,Data!$H$2,IF(O96=Data!$E$3,Data!$H$3,IF(O96=Data!$E$4,Data!$H$4,IF(O96=Data!$E$5,Data!$H$5,IF(O96=Data!$E$6,Data!$H$6,IF(O96=Data!$E$7,Data!$H$7,IF(O96=Data!$E$8,Data!$H$8,IF(O96=Data!$E$9,Data!$H$9,IF(O96=Data!$E$10,Data!$H$10,IF(O96=Data!$E$11,Data!$H$11,IF(O96=Data!$E$12,Data!$H$12,IF(O96=Data!$E$13,Data!$H$13,IF(O96=Data!$E$14,Data!$H$14,IF(O96=Data!$E$15,Data!$H$15,IF(O96=Data!$E$16,Data!$H$16,IF(O96=Data!$E$17,Data!$H$17,IF(O96=Data!$E$18,Data!H$18,0)))))))))))))))))))*K96*$AV$3</f>
        <v>0</v>
      </c>
      <c r="Y96" s="23">
        <f>IF(R96&lt;=1,0,IF(Q96=Data!$E$12,Data!$F$12,IF(Q96=Data!$E$13,Data!$F$13,IF(Q96=Data!$E$14,Data!$F$14,IF(Q96=Data!$E$15,Data!$F$15,IF(Q96=Data!$E$16,Data!$F$16,IF(Q96=Data!$E$17,Data!$F$17,IF(Q96=Data!$E$18,Data!$F$18,0))))))))*K96*IF(R96&lt;AV96,R96,$AV$3)</f>
        <v>0</v>
      </c>
      <c r="Z96" s="23">
        <f>IF(R96&lt;=1,0,IF(Q96=Data!$E$12,Data!$G$12,IF(Q96=Data!$E$13,Data!$G$13,IF(Q96=Data!$E$14,Data!$G$14,IF(Q96=Data!$E$15,Data!$G$15,IF(Q96=Data!$E$16,Data!$G$16,IF(Q96=Data!$E$17,Data!$G$17,IF(Q96=Data!$E$18,Data!$G$18,0))))))))*K96*IF(R96&lt;AV96,R96,$AV$3)</f>
        <v>0</v>
      </c>
      <c r="AA96" s="23">
        <f>IF(R96&lt;=1,0,IF(Q96=Data!$E$12,Data!$H$12,IF(Q96=Data!$E$13,Data!$H$13,IF(Q96=Data!$E$14,Data!$H$14,IF(Q96=Data!$E$15,Data!$H$15,IF(Q96=Data!$E$16,Data!$H$16,IF(Q96=Data!$E$17,Data!$H$17,IF(Q96=Data!$E$18,Data!$H$18,0))))))))*K96*IF(R96&lt;AV96,R96,$AV$3)</f>
        <v>0</v>
      </c>
      <c r="AB96" s="22">
        <f t="shared" si="22"/>
        <v>0</v>
      </c>
      <c r="AC96" s="50">
        <f t="shared" si="23"/>
        <v>0</v>
      </c>
      <c r="AD96" s="46"/>
      <c r="AE96" s="21">
        <f t="shared" si="24"/>
        <v>0</v>
      </c>
      <c r="AF96" s="22">
        <f t="shared" si="25"/>
        <v>0</v>
      </c>
      <c r="AG96" s="50">
        <f t="shared" si="26"/>
        <v>0</v>
      </c>
      <c r="AH96" s="46"/>
      <c r="AI96" s="21">
        <f>IF(AZ96="No",0,IF(O96="NA",0,IF(Q96=O96,0,IF(O96=Data!$E$2,Data!$J$2,IF(O96=Data!$E$3,Data!$J$3,IF(O96=Data!$E$4,Data!$J$4,IF(O96=Data!$E$5,Data!$J$5,IF(O96=Data!$E$6,Data!$J$6,IF(O96=Data!$E$7,Data!$J$7,IF(O96=Data!$E$8,Data!$J$8,IF(O96=Data!$E$9,Data!$J$9,IF(O96=Data!$E$10,Data!$I$10,IF(O96=Data!$E$11,Data!$J$11,IF(O96=Data!$E$12,Data!$J$12,IF(O96=Data!$E$13,Data!$J$13,IF(O96=Data!$E$14,Data!$J$14,IF(O96=Data!$E$15,Data!$J$15,IF(O96=Data!$E$16,Data!$J$16,IF(O96=Data!$E$17,Data!$J$17,IF(O96=Data!$E$18,Data!J$18,0))))))))))))))))))))*$AV$3</f>
        <v>0</v>
      </c>
      <c r="AJ96" s="23">
        <f>IF(AZ96="No",0,IF(O96="NA",0,IF(O96=Data!$E$2,Data!$K$2,IF(O96=Data!$E$3,Data!$K$3,IF(O96=Data!$E$4,Data!$K$4,IF(O96=Data!$E$5,Data!$K$5,IF(O96=Data!$E$6,Data!$K$6,IF(O96=Data!$E$7,Data!$K$7,IF(O96=Data!$E$8,Data!$K$8,IF(O96=Data!$E$9,Data!$K$9,IF(O96=Data!$E$10,Data!$K$10,IF(O96=Data!$E$11,Data!$K$11,IF(O96=Data!$E$12,Data!$K$12,IF(O96=Data!$E$13,Data!$K$13,IF(O96=Data!$E$14,Data!$K$14,IF(O96=Data!$E$15,Data!$K$15,IF(O96=Data!$E$16,Data!$K$16,IF(O96=Data!$E$17,Data!$K$17,IF(O96=Data!$E$18,Data!K$18,0)))))))))))))))))))*$AV$3</f>
        <v>0</v>
      </c>
      <c r="AK96" s="23">
        <f t="shared" si="27"/>
        <v>0</v>
      </c>
      <c r="AL96" s="22">
        <f t="shared" si="28"/>
        <v>0</v>
      </c>
      <c r="AM96" s="22">
        <f t="shared" si="29"/>
        <v>0</v>
      </c>
      <c r="AN96" s="23"/>
      <c r="AO96" s="120"/>
      <c r="AP96" s="25"/>
      <c r="AQ96" s="25"/>
      <c r="AR96" s="9"/>
      <c r="AS96" s="9"/>
      <c r="AT96" s="5"/>
      <c r="AX96" s="168"/>
      <c r="AY96" s="143" t="str">
        <f t="shared" si="30"/>
        <v>No</v>
      </c>
      <c r="AZ96" s="144" t="str">
        <f t="shared" si="31"/>
        <v>No</v>
      </c>
      <c r="BA96" s="150"/>
      <c r="BB96" s="146">
        <f>IF(Q96="NA",0,IF(N96="No",0,IF(O96=Data!$E$2,Data!$L$2,IF(O96=Data!$E$3,Data!$L$3,IF(O96=Data!$E$4,Data!$L$4,IF(O96=Data!$E$5,Data!$L$5,IF(O96=Data!$E$6,Data!$L$6,IF(O96=Data!$E$7,Data!$L$7,IF(O96=Data!$E$8,Data!$L$8,IF(O96=Data!$E$9,Data!$L$9,IF(O96=Data!$E$10,Data!$L$10,IF(O96=Data!$E$11,Data!$L$11,IF(O96=Data!$E$12,Data!$L$12,IF(O96=Data!$E$13,Data!$L$13,IF(O96=Data!$E$14,Data!$L$14,IF(O96=Data!$E$15,Data!$L$15,IF(O96=Data!$E$16,Data!$L$16,IF(O96=Data!$E$17,Data!$L$17,IF(O96=Data!$E$18,Data!L$18,0)))))))))))))))))))</f>
        <v>0</v>
      </c>
      <c r="BC96" s="147">
        <f>IF(Q96="NA",0,IF(AY96="No",0,IF(N96="Yes",0,IF(P96=Data!$E$2,Data!$L$2,IF(P96=Data!$E$3,Data!$L$3,IF(P96=Data!$E$4,Data!$L$4,IF(P96=Data!$E$5,Data!$L$5,IF(P96=Data!$E$6,Data!$L$6,IF(P96=Data!$E$7,Data!$L$7,IF(P96=Data!$E$8,Data!$L$8,IF(P96=Data!$E$9,Data!$L$9,IF(P96=Data!$E$10,Data!$L$10,IF(P96=Data!$E$11,Data!$L$11,IF(P96=Data!$E$12,Data!$L$12*(EXP(-29.6/R96)),IF(P96=Data!$E$13,Data!$L$13,IF(P96=Data!$E$14,Data!$L$14*(EXP(-29.6/R96)),IF(P96=Data!$E$15,Data!$L$15,IF(P96=Data!$E$16,Data!$L$16,IF(P96=Data!$E$17,Data!$L$17,IF(P96=Data!$E$18,Data!L$18,0))))))))))))))))))))</f>
        <v>0</v>
      </c>
      <c r="BD96" s="148"/>
      <c r="BE96" s="146"/>
      <c r="BF96" s="148">
        <f t="shared" si="19"/>
        <v>0</v>
      </c>
      <c r="BG96" s="148">
        <f t="shared" si="20"/>
        <v>1</v>
      </c>
      <c r="BH96" s="148">
        <f t="shared" si="21"/>
        <v>1</v>
      </c>
      <c r="BI96" s="148">
        <f>IF(S96=0,0,IF(AND(Q96=Data!$E$12,S96-$AV$3&gt;0),(((Data!$M$12*(EXP(-29.6/S96)))-(Data!$M$12*(EXP(-29.6/(S96-$AV$3)))))),IF(AND(Q96=Data!$E$12,S96-$AV$3&lt;0.5),(Data!$M$12*(EXP(-29.6/S96))),IF(AND(Q96=Data!$E$12,S96&lt;=1),((Data!$M$12*(EXP(-29.6/S96)))),IF(Q96=Data!$E$13,(Data!$M$13),IF(AND(Q96=Data!$E$14,S96-$AV$3&gt;0),(((Data!$M$14*(EXP(-29.6/S96)))-(Data!$M$14*(EXP(-29.6/(S96-$AV$3)))))),IF(AND(Q96=Data!$E$14,S96-$AV$3&lt;1),(Data!$M$14*(EXP(-29.6/S96))),IF(AND(Q96=Data!$E$14,S96&lt;=1),((Data!$M$14*(EXP(-29.6/S96)))),IF(Q96=Data!$E$15,Data!$M$15,IF(Q96=Data!$E$16,Data!$M$16,IF(Q96=Data!$E$17,Data!$M$17,IF(Q96=Data!$E$18,Data!$M$18,0))))))))))))</f>
        <v>0</v>
      </c>
      <c r="BJ96" s="148">
        <f>IF(Q96=Data!$E$12,BI96*0.32,IF(Q96=Data!$E$13,0,IF(Q96=Data!$E$14,BI96*0.32,IF(Q96=Data!$E$15,0,IF(Q96=Data!$E$16,0,IF(Q96=Data!$E$17,0,IF(Q96=Data!$E$18,0,0)))))))</f>
        <v>0</v>
      </c>
      <c r="BK96" s="148">
        <f>IF(Q96=Data!$E$12,Data!$P$12*$AV$3,IF(Q96=Data!$E$13,Data!$P$13*$AV$3,IF(Q96=Data!$E$14,Data!$P$14*$AV$3,IF(Q96=Data!$E$15,Data!$P$15*$AV$3,IF(Q96=Data!$E$16,Data!$P$16*$AV$3,IF(Q96=Data!$E$17,Data!$P$17*$AV$3,IF(Q96=Data!$E$18,Data!$P$18*$AV$3,0)))))))</f>
        <v>0</v>
      </c>
      <c r="BL96" s="147">
        <f>IF(O96=Data!$E$2,Data!$O$2,IF(O96=Data!$E$3,Data!$O$3,IF(O96=Data!$E$4,Data!$O$4,IF(O96=Data!$E$5,Data!$O$5,IF(O96=Data!$E$6,Data!$O$6,IF(O96=Data!$E$7,Data!$O$7,IF(O96=Data!$E$8,Data!$O$8,IF(O96=Data!$E$9,Data!$O$9,IF(O96=Data!$E$10,Data!$O$10,IF(O96=Data!$E$11,Data!$O$11,IF(O96=Data!$E$12,Data!$O$12,IF(O96=Data!$E$13,Data!$O$13,IF(O96=Data!$E$14,Data!$O$14,IF(O96=Data!$E$15,Data!$O$15,IF(O96=Data!$E$16,Data!$O$16,IF(O96=Data!$E$18,Data!$O$18,IF(O96=Data!$E$18,Data!$O$18,0)))))))))))))))))</f>
        <v>0</v>
      </c>
      <c r="BM96" s="169"/>
      <c r="BN96" s="169"/>
      <c r="BO96" s="169"/>
      <c r="BP96" s="169"/>
    </row>
    <row r="97" spans="10:68" x14ac:dyDescent="0.3">
      <c r="J97" s="36" t="s">
        <v>108</v>
      </c>
      <c r="K97" s="108"/>
      <c r="L97" s="108"/>
      <c r="M97" s="108" t="s">
        <v>3</v>
      </c>
      <c r="N97" s="108" t="s">
        <v>1</v>
      </c>
      <c r="O97" s="109" t="s">
        <v>124</v>
      </c>
      <c r="P97" s="109" t="s">
        <v>124</v>
      </c>
      <c r="Q97" s="110" t="s">
        <v>124</v>
      </c>
      <c r="R97" s="111"/>
      <c r="S97" s="111"/>
      <c r="T97" s="112"/>
      <c r="U97" s="20"/>
      <c r="V97" s="21">
        <f>IF(AZ97="No",0,IF(O97="NA",0,IF(O97=Data!$E$2,Data!$F$2,IF(O97=Data!$E$3,Data!$F$3,IF(O97=Data!$E$4,Data!$F$4,IF(O97=Data!$E$5,Data!$F$5,IF(O97=Data!$E$6,Data!$F$6,IF(O97=Data!$E$7,Data!$F$7,IF(O97=Data!$E$8,Data!$F$8,IF(O97=Data!$E$9,Data!$F$9,IF(O97=Data!$E$10,Data!$F$10,IF(O97=Data!$E$11,Data!$F$11,IF(O97=Data!E106,Data!$F$12,IF(O97=Data!E107,Data!$F$13,IF(O97=Data!E108,Data!$F$14,IF(O97=Data!E109,Data!$F$15,IF(O97=Data!E110,Data!$F$16,IF(O97=Data!E112,Data!F$18,0))))))))))))))))))*K97*$AV$3</f>
        <v>0</v>
      </c>
      <c r="W97" s="23">
        <f>IF(AZ97="No",0,IF(O97="NA",0,IF(O97=Data!$E$2,Data!$G$2,IF(O97=Data!$E$3,Data!$G$3,IF(O97=Data!$E$4,Data!$G$4,IF(O97=Data!$E$5,Data!$G$5,IF(O97=Data!$E$6,Data!$G$6,IF(O97=Data!$E$7,Data!$G$7,IF(O97=Data!$E$8,Data!$G$8,IF(O97=Data!$E$9,Data!$G$9,IF(O97=Data!$E$10,Data!$G$10,IF(O97=Data!$E$11,Data!$G$11,IF(O97=Data!$E$12,Data!$G$12,IF(O97=Data!$E$13,Data!$G$13,IF(O97=Data!$E$14,Data!$G$14,IF(O97=Data!$E$15,Data!$G$15,IF(O97=Data!$E$16,Data!$G$16,IF(O97=Data!$E$17,Data!$G$17,IF(O97=Data!$E$18,Data!G$18,0))))))))))))))))))*K97*$AV$3)</f>
        <v>0</v>
      </c>
      <c r="X97" s="23">
        <f>IF(AZ97="No",0,IF(O97="NA",0,IF(O97=Data!$E$2,Data!$H$2,IF(O97=Data!$E$3,Data!$H$3,IF(O97=Data!$E$4,Data!$H$4,IF(O97=Data!$E$5,Data!$H$5,IF(O97=Data!$E$6,Data!$H$6,IF(O97=Data!$E$7,Data!$H$7,IF(O97=Data!$E$8,Data!$H$8,IF(O97=Data!$E$9,Data!$H$9,IF(O97=Data!$E$10,Data!$H$10,IF(O97=Data!$E$11,Data!$H$11,IF(O97=Data!$E$12,Data!$H$12,IF(O97=Data!$E$13,Data!$H$13,IF(O97=Data!$E$14,Data!$H$14,IF(O97=Data!$E$15,Data!$H$15,IF(O97=Data!$E$16,Data!$H$16,IF(O97=Data!$E$17,Data!$H$17,IF(O97=Data!$E$18,Data!H$18,0)))))))))))))))))))*K97*$AV$3</f>
        <v>0</v>
      </c>
      <c r="Y97" s="23">
        <f>IF(R97&lt;=1,0,IF(Q97=Data!$E$12,Data!$F$12,IF(Q97=Data!$E$13,Data!$F$13,IF(Q97=Data!$E$14,Data!$F$14,IF(Q97=Data!$E$15,Data!$F$15,IF(Q97=Data!$E$16,Data!$F$16,IF(Q97=Data!$E$17,Data!$F$17,IF(Q97=Data!$E$18,Data!$F$18,0))))))))*K97*IF(R97&lt;AV97,R97,$AV$3)</f>
        <v>0</v>
      </c>
      <c r="Z97" s="23">
        <f>IF(R97&lt;=1,0,IF(Q97=Data!$E$12,Data!$G$12,IF(Q97=Data!$E$13,Data!$G$13,IF(Q97=Data!$E$14,Data!$G$14,IF(Q97=Data!$E$15,Data!$G$15,IF(Q97=Data!$E$16,Data!$G$16,IF(Q97=Data!$E$17,Data!$G$17,IF(Q97=Data!$E$18,Data!$G$18,0))))))))*K97*IF(R97&lt;AV97,R97,$AV$3)</f>
        <v>0</v>
      </c>
      <c r="AA97" s="23">
        <f>IF(R97&lt;=1,0,IF(Q97=Data!$E$12,Data!$H$12,IF(Q97=Data!$E$13,Data!$H$13,IF(Q97=Data!$E$14,Data!$H$14,IF(Q97=Data!$E$15,Data!$H$15,IF(Q97=Data!$E$16,Data!$H$16,IF(Q97=Data!$E$17,Data!$H$17,IF(Q97=Data!$E$18,Data!$H$18,0))))))))*K97*IF(R97&lt;AV97,R97,$AV$3)</f>
        <v>0</v>
      </c>
      <c r="AB97" s="22">
        <f t="shared" si="22"/>
        <v>0</v>
      </c>
      <c r="AC97" s="50">
        <f t="shared" si="23"/>
        <v>0</v>
      </c>
      <c r="AD97" s="46"/>
      <c r="AE97" s="21">
        <f t="shared" si="24"/>
        <v>0</v>
      </c>
      <c r="AF97" s="22">
        <f t="shared" si="25"/>
        <v>0</v>
      </c>
      <c r="AG97" s="50">
        <f t="shared" si="26"/>
        <v>0</v>
      </c>
      <c r="AH97" s="46"/>
      <c r="AI97" s="21">
        <f>IF(AZ97="No",0,IF(O97="NA",0,IF(Q97=O97,0,IF(O97=Data!$E$2,Data!$J$2,IF(O97=Data!$E$3,Data!$J$3,IF(O97=Data!$E$4,Data!$J$4,IF(O97=Data!$E$5,Data!$J$5,IF(O97=Data!$E$6,Data!$J$6,IF(O97=Data!$E$7,Data!$J$7,IF(O97=Data!$E$8,Data!$J$8,IF(O97=Data!$E$9,Data!$J$9,IF(O97=Data!$E$10,Data!$I$10,IF(O97=Data!$E$11,Data!$J$11,IF(O97=Data!$E$12,Data!$J$12,IF(O97=Data!$E$13,Data!$J$13,IF(O97=Data!$E$14,Data!$J$14,IF(O97=Data!$E$15,Data!$J$15,IF(O97=Data!$E$16,Data!$J$16,IF(O97=Data!$E$17,Data!$J$17,IF(O97=Data!$E$18,Data!J$18,0))))))))))))))))))))*$AV$3</f>
        <v>0</v>
      </c>
      <c r="AJ97" s="23">
        <f>IF(AZ97="No",0,IF(O97="NA",0,IF(O97=Data!$E$2,Data!$K$2,IF(O97=Data!$E$3,Data!$K$3,IF(O97=Data!$E$4,Data!$K$4,IF(O97=Data!$E$5,Data!$K$5,IF(O97=Data!$E$6,Data!$K$6,IF(O97=Data!$E$7,Data!$K$7,IF(O97=Data!$E$8,Data!$K$8,IF(O97=Data!$E$9,Data!$K$9,IF(O97=Data!$E$10,Data!$K$10,IF(O97=Data!$E$11,Data!$K$11,IF(O97=Data!$E$12,Data!$K$12,IF(O97=Data!$E$13,Data!$K$13,IF(O97=Data!$E$14,Data!$K$14,IF(O97=Data!$E$15,Data!$K$15,IF(O97=Data!$E$16,Data!$K$16,IF(O97=Data!$E$17,Data!$K$17,IF(O97=Data!$E$18,Data!K$18,0)))))))))))))))))))*$AV$3</f>
        <v>0</v>
      </c>
      <c r="AK97" s="23">
        <f t="shared" si="27"/>
        <v>0</v>
      </c>
      <c r="AL97" s="22">
        <f t="shared" si="28"/>
        <v>0</v>
      </c>
      <c r="AM97" s="22">
        <f t="shared" si="29"/>
        <v>0</v>
      </c>
      <c r="AN97" s="23"/>
      <c r="AO97" s="120"/>
      <c r="AP97" s="25"/>
      <c r="AQ97" s="25"/>
      <c r="AR97" s="9"/>
      <c r="AS97" s="9"/>
      <c r="AT97" s="5"/>
      <c r="AX97" s="168"/>
      <c r="AY97" s="143" t="str">
        <f t="shared" si="30"/>
        <v>No</v>
      </c>
      <c r="AZ97" s="144" t="str">
        <f t="shared" si="31"/>
        <v>No</v>
      </c>
      <c r="BA97" s="150"/>
      <c r="BB97" s="146">
        <f>IF(Q97="NA",0,IF(N97="No",0,IF(O97=Data!$E$2,Data!$L$2,IF(O97=Data!$E$3,Data!$L$3,IF(O97=Data!$E$4,Data!$L$4,IF(O97=Data!$E$5,Data!$L$5,IF(O97=Data!$E$6,Data!$L$6,IF(O97=Data!$E$7,Data!$L$7,IF(O97=Data!$E$8,Data!$L$8,IF(O97=Data!$E$9,Data!$L$9,IF(O97=Data!$E$10,Data!$L$10,IF(O97=Data!$E$11,Data!$L$11,IF(O97=Data!$E$12,Data!$L$12,IF(O97=Data!$E$13,Data!$L$13,IF(O97=Data!$E$14,Data!$L$14,IF(O97=Data!$E$15,Data!$L$15,IF(O97=Data!$E$16,Data!$L$16,IF(O97=Data!$E$17,Data!$L$17,IF(O97=Data!$E$18,Data!L$18,0)))))))))))))))))))</f>
        <v>0</v>
      </c>
      <c r="BC97" s="147">
        <f>IF(Q97="NA",0,IF(AY97="No",0,IF(N97="Yes",0,IF(P97=Data!$E$2,Data!$L$2,IF(P97=Data!$E$3,Data!$L$3,IF(P97=Data!$E$4,Data!$L$4,IF(P97=Data!$E$5,Data!$L$5,IF(P97=Data!$E$6,Data!$L$6,IF(P97=Data!$E$7,Data!$L$7,IF(P97=Data!$E$8,Data!$L$8,IF(P97=Data!$E$9,Data!$L$9,IF(P97=Data!$E$10,Data!$L$10,IF(P97=Data!$E$11,Data!$L$11,IF(P97=Data!$E$12,Data!$L$12*(EXP(-29.6/R97)),IF(P97=Data!$E$13,Data!$L$13,IF(P97=Data!$E$14,Data!$L$14*(EXP(-29.6/R97)),IF(P97=Data!$E$15,Data!$L$15,IF(P97=Data!$E$16,Data!$L$16,IF(P97=Data!$E$17,Data!$L$17,IF(P97=Data!$E$18,Data!L$18,0))))))))))))))))))))</f>
        <v>0</v>
      </c>
      <c r="BD97" s="148"/>
      <c r="BE97" s="146"/>
      <c r="BF97" s="148">
        <f t="shared" si="19"/>
        <v>0</v>
      </c>
      <c r="BG97" s="148">
        <f t="shared" si="20"/>
        <v>1</v>
      </c>
      <c r="BH97" s="148">
        <f t="shared" si="21"/>
        <v>1</v>
      </c>
      <c r="BI97" s="148">
        <f>IF(S97=0,0,IF(AND(Q97=Data!$E$12,S97-$AV$3&gt;0),(((Data!$M$12*(EXP(-29.6/S97)))-(Data!$M$12*(EXP(-29.6/(S97-$AV$3)))))),IF(AND(Q97=Data!$E$12,S97-$AV$3&lt;0.5),(Data!$M$12*(EXP(-29.6/S97))),IF(AND(Q97=Data!$E$12,S97&lt;=1),((Data!$M$12*(EXP(-29.6/S97)))),IF(Q97=Data!$E$13,(Data!$M$13),IF(AND(Q97=Data!$E$14,S97-$AV$3&gt;0),(((Data!$M$14*(EXP(-29.6/S97)))-(Data!$M$14*(EXP(-29.6/(S97-$AV$3)))))),IF(AND(Q97=Data!$E$14,S97-$AV$3&lt;1),(Data!$M$14*(EXP(-29.6/S97))),IF(AND(Q97=Data!$E$14,S97&lt;=1),((Data!$M$14*(EXP(-29.6/S97)))),IF(Q97=Data!$E$15,Data!$M$15,IF(Q97=Data!$E$16,Data!$M$16,IF(Q97=Data!$E$17,Data!$M$17,IF(Q97=Data!$E$18,Data!$M$18,0))))))))))))</f>
        <v>0</v>
      </c>
      <c r="BJ97" s="148">
        <f>IF(Q97=Data!$E$12,BI97*0.32,IF(Q97=Data!$E$13,0,IF(Q97=Data!$E$14,BI97*0.32,IF(Q97=Data!$E$15,0,IF(Q97=Data!$E$16,0,IF(Q97=Data!$E$17,0,IF(Q97=Data!$E$18,0,0)))))))</f>
        <v>0</v>
      </c>
      <c r="BK97" s="148">
        <f>IF(Q97=Data!$E$12,Data!$P$12*$AV$3,IF(Q97=Data!$E$13,Data!$P$13*$AV$3,IF(Q97=Data!$E$14,Data!$P$14*$AV$3,IF(Q97=Data!$E$15,Data!$P$15*$AV$3,IF(Q97=Data!$E$16,Data!$P$16*$AV$3,IF(Q97=Data!$E$17,Data!$P$17*$AV$3,IF(Q97=Data!$E$18,Data!$P$18*$AV$3,0)))))))</f>
        <v>0</v>
      </c>
      <c r="BL97" s="147">
        <f>IF(O97=Data!$E$2,Data!$O$2,IF(O97=Data!$E$3,Data!$O$3,IF(O97=Data!$E$4,Data!$O$4,IF(O97=Data!$E$5,Data!$O$5,IF(O97=Data!$E$6,Data!$O$6,IF(O97=Data!$E$7,Data!$O$7,IF(O97=Data!$E$8,Data!$O$8,IF(O97=Data!$E$9,Data!$O$9,IF(O97=Data!$E$10,Data!$O$10,IF(O97=Data!$E$11,Data!$O$11,IF(O97=Data!$E$12,Data!$O$12,IF(O97=Data!$E$13,Data!$O$13,IF(O97=Data!$E$14,Data!$O$14,IF(O97=Data!$E$15,Data!$O$15,IF(O97=Data!$E$16,Data!$O$16,IF(O97=Data!$E$18,Data!$O$18,IF(O97=Data!$E$18,Data!$O$18,0)))))))))))))))))</f>
        <v>0</v>
      </c>
      <c r="BM97" s="169"/>
      <c r="BN97" s="169"/>
      <c r="BO97" s="169"/>
      <c r="BP97" s="169"/>
    </row>
    <row r="98" spans="10:68" x14ac:dyDescent="0.3">
      <c r="J98" s="36" t="s">
        <v>109</v>
      </c>
      <c r="K98" s="108"/>
      <c r="L98" s="108"/>
      <c r="M98" s="108" t="s">
        <v>3</v>
      </c>
      <c r="N98" s="108" t="s">
        <v>1</v>
      </c>
      <c r="O98" s="109" t="s">
        <v>124</v>
      </c>
      <c r="P98" s="109" t="s">
        <v>124</v>
      </c>
      <c r="Q98" s="110" t="s">
        <v>124</v>
      </c>
      <c r="R98" s="111"/>
      <c r="S98" s="111"/>
      <c r="T98" s="112"/>
      <c r="U98" s="20"/>
      <c r="V98" s="21">
        <f>IF(AZ98="No",0,IF(O98="NA",0,IF(O98=Data!$E$2,Data!$F$2,IF(O98=Data!$E$3,Data!$F$3,IF(O98=Data!$E$4,Data!$F$4,IF(O98=Data!$E$5,Data!$F$5,IF(O98=Data!$E$6,Data!$F$6,IF(O98=Data!$E$7,Data!$F$7,IF(O98=Data!$E$8,Data!$F$8,IF(O98=Data!$E$9,Data!$F$9,IF(O98=Data!$E$10,Data!$F$10,IF(O98=Data!$E$11,Data!$F$11,IF(O98=Data!E107,Data!$F$12,IF(O98=Data!E108,Data!$F$13,IF(O98=Data!E109,Data!$F$14,IF(O98=Data!E110,Data!$F$15,IF(O98=Data!E111,Data!$F$16,IF(O98=Data!E113,Data!F$18,0))))))))))))))))))*K98*$AV$3</f>
        <v>0</v>
      </c>
      <c r="W98" s="23">
        <f>IF(AZ98="No",0,IF(O98="NA",0,IF(O98=Data!$E$2,Data!$G$2,IF(O98=Data!$E$3,Data!$G$3,IF(O98=Data!$E$4,Data!$G$4,IF(O98=Data!$E$5,Data!$G$5,IF(O98=Data!$E$6,Data!$G$6,IF(O98=Data!$E$7,Data!$G$7,IF(O98=Data!$E$8,Data!$G$8,IF(O98=Data!$E$9,Data!$G$9,IF(O98=Data!$E$10,Data!$G$10,IF(O98=Data!$E$11,Data!$G$11,IF(O98=Data!$E$12,Data!$G$12,IF(O98=Data!$E$13,Data!$G$13,IF(O98=Data!$E$14,Data!$G$14,IF(O98=Data!$E$15,Data!$G$15,IF(O98=Data!$E$16,Data!$G$16,IF(O98=Data!$E$17,Data!$G$17,IF(O98=Data!$E$18,Data!G$18,0))))))))))))))))))*K98*$AV$3)</f>
        <v>0</v>
      </c>
      <c r="X98" s="23">
        <f>IF(AZ98="No",0,IF(O98="NA",0,IF(O98=Data!$E$2,Data!$H$2,IF(O98=Data!$E$3,Data!$H$3,IF(O98=Data!$E$4,Data!$H$4,IF(O98=Data!$E$5,Data!$H$5,IF(O98=Data!$E$6,Data!$H$6,IF(O98=Data!$E$7,Data!$H$7,IF(O98=Data!$E$8,Data!$H$8,IF(O98=Data!$E$9,Data!$H$9,IF(O98=Data!$E$10,Data!$H$10,IF(O98=Data!$E$11,Data!$H$11,IF(O98=Data!$E$12,Data!$H$12,IF(O98=Data!$E$13,Data!$H$13,IF(O98=Data!$E$14,Data!$H$14,IF(O98=Data!$E$15,Data!$H$15,IF(O98=Data!$E$16,Data!$H$16,IF(O98=Data!$E$17,Data!$H$17,IF(O98=Data!$E$18,Data!H$18,0)))))))))))))))))))*K98*$AV$3</f>
        <v>0</v>
      </c>
      <c r="Y98" s="23">
        <f>IF(R98&lt;=1,0,IF(Q98=Data!$E$12,Data!$F$12,IF(Q98=Data!$E$13,Data!$F$13,IF(Q98=Data!$E$14,Data!$F$14,IF(Q98=Data!$E$15,Data!$F$15,IF(Q98=Data!$E$16,Data!$F$16,IF(Q98=Data!$E$17,Data!$F$17,IF(Q98=Data!$E$18,Data!$F$18,0))))))))*K98*IF(R98&lt;AV98,R98,$AV$3)</f>
        <v>0</v>
      </c>
      <c r="Z98" s="23">
        <f>IF(R98&lt;=1,0,IF(Q98=Data!$E$12,Data!$G$12,IF(Q98=Data!$E$13,Data!$G$13,IF(Q98=Data!$E$14,Data!$G$14,IF(Q98=Data!$E$15,Data!$G$15,IF(Q98=Data!$E$16,Data!$G$16,IF(Q98=Data!$E$17,Data!$G$17,IF(Q98=Data!$E$18,Data!$G$18,0))))))))*K98*IF(R98&lt;AV98,R98,$AV$3)</f>
        <v>0</v>
      </c>
      <c r="AA98" s="23">
        <f>IF(R98&lt;=1,0,IF(Q98=Data!$E$12,Data!$H$12,IF(Q98=Data!$E$13,Data!$H$13,IF(Q98=Data!$E$14,Data!$H$14,IF(Q98=Data!$E$15,Data!$H$15,IF(Q98=Data!$E$16,Data!$H$16,IF(Q98=Data!$E$17,Data!$H$17,IF(Q98=Data!$E$18,Data!$H$18,0))))))))*K98*IF(R98&lt;AV98,R98,$AV$3)</f>
        <v>0</v>
      </c>
      <c r="AB98" s="22">
        <f t="shared" si="22"/>
        <v>0</v>
      </c>
      <c r="AC98" s="50">
        <f t="shared" si="23"/>
        <v>0</v>
      </c>
      <c r="AD98" s="46"/>
      <c r="AE98" s="21">
        <f t="shared" si="24"/>
        <v>0</v>
      </c>
      <c r="AF98" s="22">
        <f t="shared" si="25"/>
        <v>0</v>
      </c>
      <c r="AG98" s="50">
        <f t="shared" si="26"/>
        <v>0</v>
      </c>
      <c r="AH98" s="46"/>
      <c r="AI98" s="21">
        <f>IF(AZ98="No",0,IF(O98="NA",0,IF(Q98=O98,0,IF(O98=Data!$E$2,Data!$J$2,IF(O98=Data!$E$3,Data!$J$3,IF(O98=Data!$E$4,Data!$J$4,IF(O98=Data!$E$5,Data!$J$5,IF(O98=Data!$E$6,Data!$J$6,IF(O98=Data!$E$7,Data!$J$7,IF(O98=Data!$E$8,Data!$J$8,IF(O98=Data!$E$9,Data!$J$9,IF(O98=Data!$E$10,Data!$I$10,IF(O98=Data!$E$11,Data!$J$11,IF(O98=Data!$E$12,Data!$J$12,IF(O98=Data!$E$13,Data!$J$13,IF(O98=Data!$E$14,Data!$J$14,IF(O98=Data!$E$15,Data!$J$15,IF(O98=Data!$E$16,Data!$J$16,IF(O98=Data!$E$17,Data!$J$17,IF(O98=Data!$E$18,Data!J$18,0))))))))))))))))))))*$AV$3</f>
        <v>0</v>
      </c>
      <c r="AJ98" s="23">
        <f>IF(AZ98="No",0,IF(O98="NA",0,IF(O98=Data!$E$2,Data!$K$2,IF(O98=Data!$E$3,Data!$K$3,IF(O98=Data!$E$4,Data!$K$4,IF(O98=Data!$E$5,Data!$K$5,IF(O98=Data!$E$6,Data!$K$6,IF(O98=Data!$E$7,Data!$K$7,IF(O98=Data!$E$8,Data!$K$8,IF(O98=Data!$E$9,Data!$K$9,IF(O98=Data!$E$10,Data!$K$10,IF(O98=Data!$E$11,Data!$K$11,IF(O98=Data!$E$12,Data!$K$12,IF(O98=Data!$E$13,Data!$K$13,IF(O98=Data!$E$14,Data!$K$14,IF(O98=Data!$E$15,Data!$K$15,IF(O98=Data!$E$16,Data!$K$16,IF(O98=Data!$E$17,Data!$K$17,IF(O98=Data!$E$18,Data!K$18,0)))))))))))))))))))*$AV$3</f>
        <v>0</v>
      </c>
      <c r="AK98" s="23">
        <f t="shared" si="27"/>
        <v>0</v>
      </c>
      <c r="AL98" s="22">
        <f t="shared" si="28"/>
        <v>0</v>
      </c>
      <c r="AM98" s="22">
        <f t="shared" si="29"/>
        <v>0</v>
      </c>
      <c r="AN98" s="23"/>
      <c r="AO98" s="120"/>
      <c r="AP98" s="25"/>
      <c r="AQ98" s="25"/>
      <c r="AR98" s="9"/>
      <c r="AS98" s="9"/>
      <c r="AT98" s="5"/>
      <c r="AX98" s="168"/>
      <c r="AY98" s="143" t="str">
        <f t="shared" si="30"/>
        <v>No</v>
      </c>
      <c r="AZ98" s="144" t="str">
        <f t="shared" si="31"/>
        <v>No</v>
      </c>
      <c r="BA98" s="150"/>
      <c r="BB98" s="146">
        <f>IF(Q98="NA",0,IF(N98="No",0,IF(O98=Data!$E$2,Data!$L$2,IF(O98=Data!$E$3,Data!$L$3,IF(O98=Data!$E$4,Data!$L$4,IF(O98=Data!$E$5,Data!$L$5,IF(O98=Data!$E$6,Data!$L$6,IF(O98=Data!$E$7,Data!$L$7,IF(O98=Data!$E$8,Data!$L$8,IF(O98=Data!$E$9,Data!$L$9,IF(O98=Data!$E$10,Data!$L$10,IF(O98=Data!$E$11,Data!$L$11,IF(O98=Data!$E$12,Data!$L$12,IF(O98=Data!$E$13,Data!$L$13,IF(O98=Data!$E$14,Data!$L$14,IF(O98=Data!$E$15,Data!$L$15,IF(O98=Data!$E$16,Data!$L$16,IF(O98=Data!$E$17,Data!$L$17,IF(O98=Data!$E$18,Data!L$18,0)))))))))))))))))))</f>
        <v>0</v>
      </c>
      <c r="BC98" s="147">
        <f>IF(Q98="NA",0,IF(AY98="No",0,IF(N98="Yes",0,IF(P98=Data!$E$2,Data!$L$2,IF(P98=Data!$E$3,Data!$L$3,IF(P98=Data!$E$4,Data!$L$4,IF(P98=Data!$E$5,Data!$L$5,IF(P98=Data!$E$6,Data!$L$6,IF(P98=Data!$E$7,Data!$L$7,IF(P98=Data!$E$8,Data!$L$8,IF(P98=Data!$E$9,Data!$L$9,IF(P98=Data!$E$10,Data!$L$10,IF(P98=Data!$E$11,Data!$L$11,IF(P98=Data!$E$12,Data!$L$12*(EXP(-29.6/R98)),IF(P98=Data!$E$13,Data!$L$13,IF(P98=Data!$E$14,Data!$L$14*(EXP(-29.6/R98)),IF(P98=Data!$E$15,Data!$L$15,IF(P98=Data!$E$16,Data!$L$16,IF(P98=Data!$E$17,Data!$L$17,IF(P98=Data!$E$18,Data!L$18,0))))))))))))))))))))</f>
        <v>0</v>
      </c>
      <c r="BD98" s="148"/>
      <c r="BE98" s="146"/>
      <c r="BF98" s="148">
        <f t="shared" si="19"/>
        <v>0</v>
      </c>
      <c r="BG98" s="148">
        <f t="shared" si="20"/>
        <v>1</v>
      </c>
      <c r="BH98" s="148">
        <f t="shared" si="21"/>
        <v>1</v>
      </c>
      <c r="BI98" s="148">
        <f>IF(S98=0,0,IF(AND(Q98=Data!$E$12,S98-$AV$3&gt;0),(((Data!$M$12*(EXP(-29.6/S98)))-(Data!$M$12*(EXP(-29.6/(S98-$AV$3)))))),IF(AND(Q98=Data!$E$12,S98-$AV$3&lt;0.5),(Data!$M$12*(EXP(-29.6/S98))),IF(AND(Q98=Data!$E$12,S98&lt;=1),((Data!$M$12*(EXP(-29.6/S98)))),IF(Q98=Data!$E$13,(Data!$M$13),IF(AND(Q98=Data!$E$14,S98-$AV$3&gt;0),(((Data!$M$14*(EXP(-29.6/S98)))-(Data!$M$14*(EXP(-29.6/(S98-$AV$3)))))),IF(AND(Q98=Data!$E$14,S98-$AV$3&lt;1),(Data!$M$14*(EXP(-29.6/S98))),IF(AND(Q98=Data!$E$14,S98&lt;=1),((Data!$M$14*(EXP(-29.6/S98)))),IF(Q98=Data!$E$15,Data!$M$15,IF(Q98=Data!$E$16,Data!$M$16,IF(Q98=Data!$E$17,Data!$M$17,IF(Q98=Data!$E$18,Data!$M$18,0))))))))))))</f>
        <v>0</v>
      </c>
      <c r="BJ98" s="148">
        <f>IF(Q98=Data!$E$12,BI98*0.32,IF(Q98=Data!$E$13,0,IF(Q98=Data!$E$14,BI98*0.32,IF(Q98=Data!$E$15,0,IF(Q98=Data!$E$16,0,IF(Q98=Data!$E$17,0,IF(Q98=Data!$E$18,0,0)))))))</f>
        <v>0</v>
      </c>
      <c r="BK98" s="148">
        <f>IF(Q98=Data!$E$12,Data!$P$12*$AV$3,IF(Q98=Data!$E$13,Data!$P$13*$AV$3,IF(Q98=Data!$E$14,Data!$P$14*$AV$3,IF(Q98=Data!$E$15,Data!$P$15*$AV$3,IF(Q98=Data!$E$16,Data!$P$16*$AV$3,IF(Q98=Data!$E$17,Data!$P$17*$AV$3,IF(Q98=Data!$E$18,Data!$P$18*$AV$3,0)))))))</f>
        <v>0</v>
      </c>
      <c r="BL98" s="147">
        <f>IF(O98=Data!$E$2,Data!$O$2,IF(O98=Data!$E$3,Data!$O$3,IF(O98=Data!$E$4,Data!$O$4,IF(O98=Data!$E$5,Data!$O$5,IF(O98=Data!$E$6,Data!$O$6,IF(O98=Data!$E$7,Data!$O$7,IF(O98=Data!$E$8,Data!$O$8,IF(O98=Data!$E$9,Data!$O$9,IF(O98=Data!$E$10,Data!$O$10,IF(O98=Data!$E$11,Data!$O$11,IF(O98=Data!$E$12,Data!$O$12,IF(O98=Data!$E$13,Data!$O$13,IF(O98=Data!$E$14,Data!$O$14,IF(O98=Data!$E$15,Data!$O$15,IF(O98=Data!$E$16,Data!$O$16,IF(O98=Data!$E$18,Data!$O$18,IF(O98=Data!$E$18,Data!$O$18,0)))))))))))))))))</f>
        <v>0</v>
      </c>
      <c r="BM98" s="169"/>
      <c r="BN98" s="169"/>
      <c r="BO98" s="169"/>
      <c r="BP98" s="169"/>
    </row>
    <row r="99" spans="10:68" x14ac:dyDescent="0.3">
      <c r="J99" s="36" t="s">
        <v>110</v>
      </c>
      <c r="K99" s="108"/>
      <c r="L99" s="108"/>
      <c r="M99" s="108" t="s">
        <v>3</v>
      </c>
      <c r="N99" s="108" t="s">
        <v>1</v>
      </c>
      <c r="O99" s="109" t="s">
        <v>124</v>
      </c>
      <c r="P99" s="109" t="s">
        <v>124</v>
      </c>
      <c r="Q99" s="110" t="s">
        <v>124</v>
      </c>
      <c r="R99" s="111"/>
      <c r="S99" s="111"/>
      <c r="T99" s="112"/>
      <c r="U99" s="20"/>
      <c r="V99" s="21">
        <f>IF(AZ99="No",0,IF(O99="NA",0,IF(O99=Data!$E$2,Data!$F$2,IF(O99=Data!$E$3,Data!$F$3,IF(O99=Data!$E$4,Data!$F$4,IF(O99=Data!$E$5,Data!$F$5,IF(O99=Data!$E$6,Data!$F$6,IF(O99=Data!$E$7,Data!$F$7,IF(O99=Data!$E$8,Data!$F$8,IF(O99=Data!$E$9,Data!$F$9,IF(O99=Data!$E$10,Data!$F$10,IF(O99=Data!$E$11,Data!$F$11,IF(O99=Data!E108,Data!$F$12,IF(O99=Data!E109,Data!$F$13,IF(O99=Data!E110,Data!$F$14,IF(O99=Data!E111,Data!$F$15,IF(O99=Data!E112,Data!$F$16,IF(O99=Data!E114,Data!F$18,0))))))))))))))))))*K99*$AV$3</f>
        <v>0</v>
      </c>
      <c r="W99" s="23">
        <f>IF(AZ99="No",0,IF(O99="NA",0,IF(O99=Data!$E$2,Data!$G$2,IF(O99=Data!$E$3,Data!$G$3,IF(O99=Data!$E$4,Data!$G$4,IF(O99=Data!$E$5,Data!$G$5,IF(O99=Data!$E$6,Data!$G$6,IF(O99=Data!$E$7,Data!$G$7,IF(O99=Data!$E$8,Data!$G$8,IF(O99=Data!$E$9,Data!$G$9,IF(O99=Data!$E$10,Data!$G$10,IF(O99=Data!$E$11,Data!$G$11,IF(O99=Data!$E$12,Data!$G$12,IF(O99=Data!$E$13,Data!$G$13,IF(O99=Data!$E$14,Data!$G$14,IF(O99=Data!$E$15,Data!$G$15,IF(O99=Data!$E$16,Data!$G$16,IF(O99=Data!$E$17,Data!$G$17,IF(O99=Data!$E$18,Data!G$18,0))))))))))))))))))*K99*$AV$3)</f>
        <v>0</v>
      </c>
      <c r="X99" s="23">
        <f>IF(AZ99="No",0,IF(O99="NA",0,IF(O99=Data!$E$2,Data!$H$2,IF(O99=Data!$E$3,Data!$H$3,IF(O99=Data!$E$4,Data!$H$4,IF(O99=Data!$E$5,Data!$H$5,IF(O99=Data!$E$6,Data!$H$6,IF(O99=Data!$E$7,Data!$H$7,IF(O99=Data!$E$8,Data!$H$8,IF(O99=Data!$E$9,Data!$H$9,IF(O99=Data!$E$10,Data!$H$10,IF(O99=Data!$E$11,Data!$H$11,IF(O99=Data!$E$12,Data!$H$12,IF(O99=Data!$E$13,Data!$H$13,IF(O99=Data!$E$14,Data!$H$14,IF(O99=Data!$E$15,Data!$H$15,IF(O99=Data!$E$16,Data!$H$16,IF(O99=Data!$E$17,Data!$H$17,IF(O99=Data!$E$18,Data!H$18,0)))))))))))))))))))*K99*$AV$3</f>
        <v>0</v>
      </c>
      <c r="Y99" s="23">
        <f>IF(R99&lt;=1,0,IF(Q99=Data!$E$12,Data!$F$12,IF(Q99=Data!$E$13,Data!$F$13,IF(Q99=Data!$E$14,Data!$F$14,IF(Q99=Data!$E$15,Data!$F$15,IF(Q99=Data!$E$16,Data!$F$16,IF(Q99=Data!$E$17,Data!$F$17,IF(Q99=Data!$E$18,Data!$F$18,0))))))))*K99*IF(R99&lt;AV99,R99,$AV$3)</f>
        <v>0</v>
      </c>
      <c r="Z99" s="23">
        <f>IF(R99&lt;=1,0,IF(Q99=Data!$E$12,Data!$G$12,IF(Q99=Data!$E$13,Data!$G$13,IF(Q99=Data!$E$14,Data!$G$14,IF(Q99=Data!$E$15,Data!$G$15,IF(Q99=Data!$E$16,Data!$G$16,IF(Q99=Data!$E$17,Data!$G$17,IF(Q99=Data!$E$18,Data!$G$18,0))))))))*K99*IF(R99&lt;AV99,R99,$AV$3)</f>
        <v>0</v>
      </c>
      <c r="AA99" s="23">
        <f>IF(R99&lt;=1,0,IF(Q99=Data!$E$12,Data!$H$12,IF(Q99=Data!$E$13,Data!$H$13,IF(Q99=Data!$E$14,Data!$H$14,IF(Q99=Data!$E$15,Data!$H$15,IF(Q99=Data!$E$16,Data!$H$16,IF(Q99=Data!$E$17,Data!$H$17,IF(Q99=Data!$E$18,Data!$H$18,0))))))))*K99*IF(R99&lt;AV99,R99,$AV$3)</f>
        <v>0</v>
      </c>
      <c r="AB99" s="22">
        <f t="shared" si="22"/>
        <v>0</v>
      </c>
      <c r="AC99" s="50">
        <f t="shared" si="23"/>
        <v>0</v>
      </c>
      <c r="AD99" s="46"/>
      <c r="AE99" s="21">
        <f t="shared" si="24"/>
        <v>0</v>
      </c>
      <c r="AF99" s="22">
        <f t="shared" si="25"/>
        <v>0</v>
      </c>
      <c r="AG99" s="50">
        <f t="shared" si="26"/>
        <v>0</v>
      </c>
      <c r="AH99" s="46"/>
      <c r="AI99" s="21">
        <f>IF(AZ99="No",0,IF(O99="NA",0,IF(Q99=O99,0,IF(O99=Data!$E$2,Data!$J$2,IF(O99=Data!$E$3,Data!$J$3,IF(O99=Data!$E$4,Data!$J$4,IF(O99=Data!$E$5,Data!$J$5,IF(O99=Data!$E$6,Data!$J$6,IF(O99=Data!$E$7,Data!$J$7,IF(O99=Data!$E$8,Data!$J$8,IF(O99=Data!$E$9,Data!$J$9,IF(O99=Data!$E$10,Data!$I$10,IF(O99=Data!$E$11,Data!$J$11,IF(O99=Data!$E$12,Data!$J$12,IF(O99=Data!$E$13,Data!$J$13,IF(O99=Data!$E$14,Data!$J$14,IF(O99=Data!$E$15,Data!$J$15,IF(O99=Data!$E$16,Data!$J$16,IF(O99=Data!$E$17,Data!$J$17,IF(O99=Data!$E$18,Data!J$18,0))))))))))))))))))))*$AV$3</f>
        <v>0</v>
      </c>
      <c r="AJ99" s="23">
        <f>IF(AZ99="No",0,IF(O99="NA",0,IF(O99=Data!$E$2,Data!$K$2,IF(O99=Data!$E$3,Data!$K$3,IF(O99=Data!$E$4,Data!$K$4,IF(O99=Data!$E$5,Data!$K$5,IF(O99=Data!$E$6,Data!$K$6,IF(O99=Data!$E$7,Data!$K$7,IF(O99=Data!$E$8,Data!$K$8,IF(O99=Data!$E$9,Data!$K$9,IF(O99=Data!$E$10,Data!$K$10,IF(O99=Data!$E$11,Data!$K$11,IF(O99=Data!$E$12,Data!$K$12,IF(O99=Data!$E$13,Data!$K$13,IF(O99=Data!$E$14,Data!$K$14,IF(O99=Data!$E$15,Data!$K$15,IF(O99=Data!$E$16,Data!$K$16,IF(O99=Data!$E$17,Data!$K$17,IF(O99=Data!$E$18,Data!K$18,0)))))))))))))))))))*$AV$3</f>
        <v>0</v>
      </c>
      <c r="AK99" s="23">
        <f t="shared" si="27"/>
        <v>0</v>
      </c>
      <c r="AL99" s="22">
        <f t="shared" si="28"/>
        <v>0</v>
      </c>
      <c r="AM99" s="22">
        <f t="shared" si="29"/>
        <v>0</v>
      </c>
      <c r="AN99" s="23"/>
      <c r="AO99" s="120"/>
      <c r="AP99" s="25"/>
      <c r="AQ99" s="25"/>
      <c r="AR99" s="9"/>
      <c r="AS99" s="9"/>
      <c r="AT99" s="5"/>
      <c r="AX99" s="168"/>
      <c r="AY99" s="143" t="str">
        <f t="shared" si="30"/>
        <v>No</v>
      </c>
      <c r="AZ99" s="144" t="str">
        <f t="shared" si="31"/>
        <v>No</v>
      </c>
      <c r="BA99" s="150"/>
      <c r="BB99" s="146">
        <f>IF(Q99="NA",0,IF(N99="No",0,IF(O99=Data!$E$2,Data!$L$2,IF(O99=Data!$E$3,Data!$L$3,IF(O99=Data!$E$4,Data!$L$4,IF(O99=Data!$E$5,Data!$L$5,IF(O99=Data!$E$6,Data!$L$6,IF(O99=Data!$E$7,Data!$L$7,IF(O99=Data!$E$8,Data!$L$8,IF(O99=Data!$E$9,Data!$L$9,IF(O99=Data!$E$10,Data!$L$10,IF(O99=Data!$E$11,Data!$L$11,IF(O99=Data!$E$12,Data!$L$12,IF(O99=Data!$E$13,Data!$L$13,IF(O99=Data!$E$14,Data!$L$14,IF(O99=Data!$E$15,Data!$L$15,IF(O99=Data!$E$16,Data!$L$16,IF(O99=Data!$E$17,Data!$L$17,IF(O99=Data!$E$18,Data!L$18,0)))))))))))))))))))</f>
        <v>0</v>
      </c>
      <c r="BC99" s="147">
        <f>IF(Q99="NA",0,IF(AY99="No",0,IF(N99="Yes",0,IF(P99=Data!$E$2,Data!$L$2,IF(P99=Data!$E$3,Data!$L$3,IF(P99=Data!$E$4,Data!$L$4,IF(P99=Data!$E$5,Data!$L$5,IF(P99=Data!$E$6,Data!$L$6,IF(P99=Data!$E$7,Data!$L$7,IF(P99=Data!$E$8,Data!$L$8,IF(P99=Data!$E$9,Data!$L$9,IF(P99=Data!$E$10,Data!$L$10,IF(P99=Data!$E$11,Data!$L$11,IF(P99=Data!$E$12,Data!$L$12*(EXP(-29.6/R99)),IF(P99=Data!$E$13,Data!$L$13,IF(P99=Data!$E$14,Data!$L$14*(EXP(-29.6/R99)),IF(P99=Data!$E$15,Data!$L$15,IF(P99=Data!$E$16,Data!$L$16,IF(P99=Data!$E$17,Data!$L$17,IF(P99=Data!$E$18,Data!L$18,0))))))))))))))))))))</f>
        <v>0</v>
      </c>
      <c r="BD99" s="148"/>
      <c r="BE99" s="146"/>
      <c r="BF99" s="148">
        <f t="shared" si="19"/>
        <v>0</v>
      </c>
      <c r="BG99" s="148">
        <f t="shared" ref="BG99:BG102" si="32">IF(AND(Q99="Mangroves",BF99&lt;=0.49),1,IF(AND(Q99="Mangroves",BF99&gt;0.49,BF99&lt;=0.68),0.35,IF(AND(Q99="Mangroves",BF99&gt;0.68),0.35,1)))</f>
        <v>1</v>
      </c>
      <c r="BH99" s="148">
        <f t="shared" si="21"/>
        <v>1</v>
      </c>
      <c r="BI99" s="148">
        <f>IF(S99=0,0,IF(AND(Q99=Data!$E$12,S99-$AV$3&gt;0),(((Data!$M$12*(EXP(-29.6/S99)))-(Data!$M$12*(EXP(-29.6/(S99-$AV$3)))))),IF(AND(Q99=Data!$E$12,S99-$AV$3&lt;0.5),(Data!$M$12*(EXP(-29.6/S99))),IF(AND(Q99=Data!$E$12,S99&lt;=1),((Data!$M$12*(EXP(-29.6/S99)))),IF(Q99=Data!$E$13,(Data!$M$13),IF(AND(Q99=Data!$E$14,S99-$AV$3&gt;0),(((Data!$M$14*(EXP(-29.6/S99)))-(Data!$M$14*(EXP(-29.6/(S99-$AV$3)))))),IF(AND(Q99=Data!$E$14,S99-$AV$3&lt;1),(Data!$M$14*(EXP(-29.6/S99))),IF(AND(Q99=Data!$E$14,S99&lt;=1),((Data!$M$14*(EXP(-29.6/S99)))),IF(Q99=Data!$E$15,Data!$M$15,IF(Q99=Data!$E$16,Data!$M$16,IF(Q99=Data!$E$17,Data!$M$17,IF(Q99=Data!$E$18,Data!$M$18,0))))))))))))</f>
        <v>0</v>
      </c>
      <c r="BJ99" s="148">
        <f>IF(Q99=Data!$E$12,BI99*0.32,IF(Q99=Data!$E$13,0,IF(Q99=Data!$E$14,BI99*0.32,IF(Q99=Data!$E$15,0,IF(Q99=Data!$E$16,0,IF(Q99=Data!$E$17,0,IF(Q99=Data!$E$18,0,0)))))))</f>
        <v>0</v>
      </c>
      <c r="BK99" s="148">
        <f>IF(Q99=Data!$E$12,Data!$P$12*$AV$3,IF(Q99=Data!$E$13,Data!$P$13*$AV$3,IF(Q99=Data!$E$14,Data!$P$14*$AV$3,IF(Q99=Data!$E$15,Data!$P$15*$AV$3,IF(Q99=Data!$E$16,Data!$P$16*$AV$3,IF(Q99=Data!$E$17,Data!$P$17*$AV$3,IF(Q99=Data!$E$18,Data!$P$18*$AV$3,0)))))))</f>
        <v>0</v>
      </c>
      <c r="BL99" s="147">
        <f>IF(O99=Data!$E$2,Data!$O$2,IF(O99=Data!$E$3,Data!$O$3,IF(O99=Data!$E$4,Data!$O$4,IF(O99=Data!$E$5,Data!$O$5,IF(O99=Data!$E$6,Data!$O$6,IF(O99=Data!$E$7,Data!$O$7,IF(O99=Data!$E$8,Data!$O$8,IF(O99=Data!$E$9,Data!$O$9,IF(O99=Data!$E$10,Data!$O$10,IF(O99=Data!$E$11,Data!$O$11,IF(O99=Data!$E$12,Data!$O$12,IF(O99=Data!$E$13,Data!$O$13,IF(O99=Data!$E$14,Data!$O$14,IF(O99=Data!$E$15,Data!$O$15,IF(O99=Data!$E$16,Data!$O$16,IF(O99=Data!$E$18,Data!$O$18,IF(O99=Data!$E$18,Data!$O$18,0)))))))))))))))))</f>
        <v>0</v>
      </c>
      <c r="BM99" s="169"/>
      <c r="BN99" s="169"/>
      <c r="BO99" s="169"/>
      <c r="BP99" s="169"/>
    </row>
    <row r="100" spans="10:68" x14ac:dyDescent="0.3">
      <c r="J100" s="36" t="s">
        <v>111</v>
      </c>
      <c r="K100" s="108"/>
      <c r="L100" s="108"/>
      <c r="M100" s="108" t="s">
        <v>3</v>
      </c>
      <c r="N100" s="108" t="s">
        <v>1</v>
      </c>
      <c r="O100" s="109" t="s">
        <v>124</v>
      </c>
      <c r="P100" s="109" t="s">
        <v>124</v>
      </c>
      <c r="Q100" s="110" t="s">
        <v>124</v>
      </c>
      <c r="R100" s="111"/>
      <c r="S100" s="111"/>
      <c r="T100" s="112"/>
      <c r="U100" s="20"/>
      <c r="V100" s="21">
        <f>IF(AZ100="No",0,IF(O100="NA",0,IF(O100=Data!$E$2,Data!$F$2,IF(O100=Data!$E$3,Data!$F$3,IF(O100=Data!$E$4,Data!$F$4,IF(O100=Data!$E$5,Data!$F$5,IF(O100=Data!$E$6,Data!$F$6,IF(O100=Data!$E$7,Data!$F$7,IF(O100=Data!$E$8,Data!$F$8,IF(O100=Data!$E$9,Data!$F$9,IF(O100=Data!$E$10,Data!$F$10,IF(O100=Data!$E$11,Data!$F$11,IF(O100=Data!E109,Data!$F$12,IF(O100=Data!E110,Data!$F$13,IF(O100=Data!E111,Data!$F$14,IF(O100=Data!E112,Data!$F$15,IF(O100=Data!E113,Data!$F$16,IF(O100=Data!E115,Data!F$18,0))))))))))))))))))*K100*$AV$3</f>
        <v>0</v>
      </c>
      <c r="W100" s="23">
        <f>IF(AZ100="No",0,IF(O100="NA",0,IF(O100=Data!$E$2,Data!$G$2,IF(O100=Data!$E$3,Data!$G$3,IF(O100=Data!$E$4,Data!$G$4,IF(O100=Data!$E$5,Data!$G$5,IF(O100=Data!$E$6,Data!$G$6,IF(O100=Data!$E$7,Data!$G$7,IF(O100=Data!$E$8,Data!$G$8,IF(O100=Data!$E$9,Data!$G$9,IF(O100=Data!$E$10,Data!$G$10,IF(O100=Data!$E$11,Data!$G$11,IF(O100=Data!$E$12,Data!$G$12,IF(O100=Data!$E$13,Data!$G$13,IF(O100=Data!$E$14,Data!$G$14,IF(O100=Data!$E$15,Data!$G$15,IF(O100=Data!$E$16,Data!$G$16,IF(O100=Data!$E$17,Data!$G$17,IF(O100=Data!$E$18,Data!G$18,0))))))))))))))))))*K100*$AV$3)</f>
        <v>0</v>
      </c>
      <c r="X100" s="23">
        <f>IF(AZ100="No",0,IF(O100="NA",0,IF(O100=Data!$E$2,Data!$H$2,IF(O100=Data!$E$3,Data!$H$3,IF(O100=Data!$E$4,Data!$H$4,IF(O100=Data!$E$5,Data!$H$5,IF(O100=Data!$E$6,Data!$H$6,IF(O100=Data!$E$7,Data!$H$7,IF(O100=Data!$E$8,Data!$H$8,IF(O100=Data!$E$9,Data!$H$9,IF(O100=Data!$E$10,Data!$H$10,IF(O100=Data!$E$11,Data!$H$11,IF(O100=Data!$E$12,Data!$H$12,IF(O100=Data!$E$13,Data!$H$13,IF(O100=Data!$E$14,Data!$H$14,IF(O100=Data!$E$15,Data!$H$15,IF(O100=Data!$E$16,Data!$H$16,IF(O100=Data!$E$17,Data!$H$17,IF(O100=Data!$E$18,Data!H$18,0)))))))))))))))))))*K100*$AV$3</f>
        <v>0</v>
      </c>
      <c r="Y100" s="23">
        <f>IF(R100&lt;=1,0,IF(Q100=Data!$E$12,Data!$F$12,IF(Q100=Data!$E$13,Data!$F$13,IF(Q100=Data!$E$14,Data!$F$14,IF(Q100=Data!$E$15,Data!$F$15,IF(Q100=Data!$E$16,Data!$F$16,IF(Q100=Data!$E$17,Data!$F$17,IF(Q100=Data!$E$18,Data!$F$18,0))))))))*K100*IF(R100&lt;AV100,R100,$AV$3)</f>
        <v>0</v>
      </c>
      <c r="Z100" s="23">
        <f>IF(R100&lt;=1,0,IF(Q100=Data!$E$12,Data!$G$12,IF(Q100=Data!$E$13,Data!$G$13,IF(Q100=Data!$E$14,Data!$G$14,IF(Q100=Data!$E$15,Data!$G$15,IF(Q100=Data!$E$16,Data!$G$16,IF(Q100=Data!$E$17,Data!$G$17,IF(Q100=Data!$E$18,Data!$G$18,0))))))))*K100*IF(R100&lt;AV100,R100,$AV$3)</f>
        <v>0</v>
      </c>
      <c r="AA100" s="23">
        <f>IF(R100&lt;=1,0,IF(Q100=Data!$E$12,Data!$H$12,IF(Q100=Data!$E$13,Data!$H$13,IF(Q100=Data!$E$14,Data!$H$14,IF(Q100=Data!$E$15,Data!$H$15,IF(Q100=Data!$E$16,Data!$H$16,IF(Q100=Data!$E$17,Data!$H$17,IF(Q100=Data!$E$18,Data!$H$18,0))))))))*K100*IF(R100&lt;AV100,R100,$AV$3)</f>
        <v>0</v>
      </c>
      <c r="AB100" s="22">
        <f t="shared" si="22"/>
        <v>0</v>
      </c>
      <c r="AC100" s="50">
        <f t="shared" si="23"/>
        <v>0</v>
      </c>
      <c r="AD100" s="46"/>
      <c r="AE100" s="21">
        <f t="shared" si="24"/>
        <v>0</v>
      </c>
      <c r="AF100" s="22">
        <f t="shared" si="25"/>
        <v>0</v>
      </c>
      <c r="AG100" s="50">
        <f t="shared" si="26"/>
        <v>0</v>
      </c>
      <c r="AH100" s="46"/>
      <c r="AI100" s="21">
        <f>IF(AZ100="No",0,IF(O100="NA",0,IF(Q100=O100,0,IF(O100=Data!$E$2,Data!$J$2,IF(O100=Data!$E$3,Data!$J$3,IF(O100=Data!$E$4,Data!$J$4,IF(O100=Data!$E$5,Data!$J$5,IF(O100=Data!$E$6,Data!$J$6,IF(O100=Data!$E$7,Data!$J$7,IF(O100=Data!$E$8,Data!$J$8,IF(O100=Data!$E$9,Data!$J$9,IF(O100=Data!$E$10,Data!$I$10,IF(O100=Data!$E$11,Data!$J$11,IF(O100=Data!$E$12,Data!$J$12,IF(O100=Data!$E$13,Data!$J$13,IF(O100=Data!$E$14,Data!$J$14,IF(O100=Data!$E$15,Data!$J$15,IF(O100=Data!$E$16,Data!$J$16,IF(O100=Data!$E$17,Data!$J$17,IF(O100=Data!$E$18,Data!J$18,0))))))))))))))))))))*$AV$3</f>
        <v>0</v>
      </c>
      <c r="AJ100" s="23">
        <f>IF(AZ100="No",0,IF(O100="NA",0,IF(O100=Data!$E$2,Data!$K$2,IF(O100=Data!$E$3,Data!$K$3,IF(O100=Data!$E$4,Data!$K$4,IF(O100=Data!$E$5,Data!$K$5,IF(O100=Data!$E$6,Data!$K$6,IF(O100=Data!$E$7,Data!$K$7,IF(O100=Data!$E$8,Data!$K$8,IF(O100=Data!$E$9,Data!$K$9,IF(O100=Data!$E$10,Data!$K$10,IF(O100=Data!$E$11,Data!$K$11,IF(O100=Data!$E$12,Data!$K$12,IF(O100=Data!$E$13,Data!$K$13,IF(O100=Data!$E$14,Data!$K$14,IF(O100=Data!$E$15,Data!$K$15,IF(O100=Data!$E$16,Data!$K$16,IF(O100=Data!$E$17,Data!$K$17,IF(O100=Data!$E$18,Data!K$18,0)))))))))))))))))))*$AV$3</f>
        <v>0</v>
      </c>
      <c r="AK100" s="23">
        <f t="shared" si="27"/>
        <v>0</v>
      </c>
      <c r="AL100" s="22">
        <f t="shared" si="28"/>
        <v>0</v>
      </c>
      <c r="AM100" s="22">
        <f t="shared" si="29"/>
        <v>0</v>
      </c>
      <c r="AN100" s="23"/>
      <c r="AO100" s="120"/>
      <c r="AP100" s="25"/>
      <c r="AQ100" s="25"/>
      <c r="AR100" s="9"/>
      <c r="AS100" s="9"/>
      <c r="AT100" s="5"/>
      <c r="AX100" s="168"/>
      <c r="AY100" s="143" t="str">
        <f t="shared" si="30"/>
        <v>No</v>
      </c>
      <c r="AZ100" s="144" t="str">
        <f t="shared" si="31"/>
        <v>No</v>
      </c>
      <c r="BA100" s="150"/>
      <c r="BB100" s="146">
        <f>IF(Q100="NA",0,IF(N100="No",0,IF(O100=Data!$E$2,Data!$L$2,IF(O100=Data!$E$3,Data!$L$3,IF(O100=Data!$E$4,Data!$L$4,IF(O100=Data!$E$5,Data!$L$5,IF(O100=Data!$E$6,Data!$L$6,IF(O100=Data!$E$7,Data!$L$7,IF(O100=Data!$E$8,Data!$L$8,IF(O100=Data!$E$9,Data!$L$9,IF(O100=Data!$E$10,Data!$L$10,IF(O100=Data!$E$11,Data!$L$11,IF(O100=Data!$E$12,Data!$L$12,IF(O100=Data!$E$13,Data!$L$13,IF(O100=Data!$E$14,Data!$L$14,IF(O100=Data!$E$15,Data!$L$15,IF(O100=Data!$E$16,Data!$L$16,IF(O100=Data!$E$17,Data!$L$17,IF(O100=Data!$E$18,Data!L$18,0)))))))))))))))))))</f>
        <v>0</v>
      </c>
      <c r="BC100" s="147">
        <f>IF(Q100="NA",0,IF(AY100="No",0,IF(N100="Yes",0,IF(P100=Data!$E$2,Data!$L$2,IF(P100=Data!$E$3,Data!$L$3,IF(P100=Data!$E$4,Data!$L$4,IF(P100=Data!$E$5,Data!$L$5,IF(P100=Data!$E$6,Data!$L$6,IF(P100=Data!$E$7,Data!$L$7,IF(P100=Data!$E$8,Data!$L$8,IF(P100=Data!$E$9,Data!$L$9,IF(P100=Data!$E$10,Data!$L$10,IF(P100=Data!$E$11,Data!$L$11,IF(P100=Data!$E$12,Data!$L$12*(EXP(-29.6/R100)),IF(P100=Data!$E$13,Data!$L$13,IF(P100=Data!$E$14,Data!$L$14*(EXP(-29.6/R100)),IF(P100=Data!$E$15,Data!$L$15,IF(P100=Data!$E$16,Data!$L$16,IF(P100=Data!$E$17,Data!$L$17,IF(P100=Data!$E$18,Data!L$18,0))))))))))))))))))))</f>
        <v>0</v>
      </c>
      <c r="BD100" s="148"/>
      <c r="BE100" s="146"/>
      <c r="BF100" s="148">
        <f t="shared" si="19"/>
        <v>0</v>
      </c>
      <c r="BG100" s="148">
        <f t="shared" si="32"/>
        <v>1</v>
      </c>
      <c r="BH100" s="148">
        <f t="shared" si="21"/>
        <v>1</v>
      </c>
      <c r="BI100" s="148">
        <f>IF(S100=0,0,IF(AND(Q100=Data!$E$12,S100-$AV$3&gt;0),(((Data!$M$12*(EXP(-29.6/S100)))-(Data!$M$12*(EXP(-29.6/(S100-$AV$3)))))),IF(AND(Q100=Data!$E$12,S100-$AV$3&lt;0.5),(Data!$M$12*(EXP(-29.6/S100))),IF(AND(Q100=Data!$E$12,S100&lt;=1),((Data!$M$12*(EXP(-29.6/S100)))),IF(Q100=Data!$E$13,(Data!$M$13),IF(AND(Q100=Data!$E$14,S100-$AV$3&gt;0),(((Data!$M$14*(EXP(-29.6/S100)))-(Data!$M$14*(EXP(-29.6/(S100-$AV$3)))))),IF(AND(Q100=Data!$E$14,S100-$AV$3&lt;1),(Data!$M$14*(EXP(-29.6/S100))),IF(AND(Q100=Data!$E$14,S100&lt;=1),((Data!$M$14*(EXP(-29.6/S100)))),IF(Q100=Data!$E$15,Data!$M$15,IF(Q100=Data!$E$16,Data!$M$16,IF(Q100=Data!$E$17,Data!$M$17,IF(Q100=Data!$E$18,Data!$M$18,0))))))))))))</f>
        <v>0</v>
      </c>
      <c r="BJ100" s="148">
        <f>IF(Q100=Data!$E$12,BI100*0.32,IF(Q100=Data!$E$13,0,IF(Q100=Data!$E$14,BI100*0.32,IF(Q100=Data!$E$15,0,IF(Q100=Data!$E$16,0,IF(Q100=Data!$E$17,0,IF(Q100=Data!$E$18,0,0)))))))</f>
        <v>0</v>
      </c>
      <c r="BK100" s="148">
        <f>IF(Q100=Data!$E$12,Data!$P$12*$AV$3,IF(Q100=Data!$E$13,Data!$P$13*$AV$3,IF(Q100=Data!$E$14,Data!$P$14*$AV$3,IF(Q100=Data!$E$15,Data!$P$15*$AV$3,IF(Q100=Data!$E$16,Data!$P$16*$AV$3,IF(Q100=Data!$E$17,Data!$P$17*$AV$3,IF(Q100=Data!$E$18,Data!$P$18*$AV$3,0)))))))</f>
        <v>0</v>
      </c>
      <c r="BL100" s="147">
        <f>IF(O100=Data!$E$2,Data!$O$2,IF(O100=Data!$E$3,Data!$O$3,IF(O100=Data!$E$4,Data!$O$4,IF(O100=Data!$E$5,Data!$O$5,IF(O100=Data!$E$6,Data!$O$6,IF(O100=Data!$E$7,Data!$O$7,IF(O100=Data!$E$8,Data!$O$8,IF(O100=Data!$E$9,Data!$O$9,IF(O100=Data!$E$10,Data!$O$10,IF(O100=Data!$E$11,Data!$O$11,IF(O100=Data!$E$12,Data!$O$12,IF(O100=Data!$E$13,Data!$O$13,IF(O100=Data!$E$14,Data!$O$14,IF(O100=Data!$E$15,Data!$O$15,IF(O100=Data!$E$16,Data!$O$16,IF(O100=Data!$E$18,Data!$O$18,IF(O100=Data!$E$18,Data!$O$18,0)))))))))))))))))</f>
        <v>0</v>
      </c>
      <c r="BM100" s="169"/>
      <c r="BN100" s="169"/>
      <c r="BO100" s="169"/>
      <c r="BP100" s="169"/>
    </row>
    <row r="101" spans="10:68" x14ac:dyDescent="0.3">
      <c r="J101" s="36" t="s">
        <v>112</v>
      </c>
      <c r="K101" s="108"/>
      <c r="L101" s="108"/>
      <c r="M101" s="108" t="s">
        <v>3</v>
      </c>
      <c r="N101" s="108" t="s">
        <v>1</v>
      </c>
      <c r="O101" s="109" t="s">
        <v>124</v>
      </c>
      <c r="P101" s="109" t="s">
        <v>124</v>
      </c>
      <c r="Q101" s="110" t="s">
        <v>124</v>
      </c>
      <c r="R101" s="111"/>
      <c r="S101" s="111"/>
      <c r="T101" s="112"/>
      <c r="U101" s="20"/>
      <c r="V101" s="21">
        <f>IF(AZ101="No",0,IF(O101="NA",0,IF(O101=Data!$E$2,Data!$F$2,IF(O101=Data!$E$3,Data!$F$3,IF(O101=Data!$E$4,Data!$F$4,IF(O101=Data!$E$5,Data!$F$5,IF(O101=Data!$E$6,Data!$F$6,IF(O101=Data!$E$7,Data!$F$7,IF(O101=Data!$E$8,Data!$F$8,IF(O101=Data!$E$9,Data!$F$9,IF(O101=Data!$E$10,Data!$F$10,IF(O101=Data!$E$11,Data!$F$11,IF(O101=Data!E110,Data!$F$12,IF(O101=Data!E111,Data!$F$13,IF(O101=Data!E112,Data!$F$14,IF(O101=Data!E113,Data!$F$15,IF(O101=Data!E114,Data!$F$16,IF(O101=Data!E116,Data!F$18,0))))))))))))))))))*K101*$AV$3</f>
        <v>0</v>
      </c>
      <c r="W101" s="23">
        <f>IF(AZ101="No",0,IF(O101="NA",0,IF(O101=Data!$E$2,Data!$G$2,IF(O101=Data!$E$3,Data!$G$3,IF(O101=Data!$E$4,Data!$G$4,IF(O101=Data!$E$5,Data!$G$5,IF(O101=Data!$E$6,Data!$G$6,IF(O101=Data!$E$7,Data!$G$7,IF(O101=Data!$E$8,Data!$G$8,IF(O101=Data!$E$9,Data!$G$9,IF(O101=Data!$E$10,Data!$G$10,IF(O101=Data!$E$11,Data!$G$11,IF(O101=Data!$E$12,Data!$G$12,IF(O101=Data!$E$13,Data!$G$13,IF(O101=Data!$E$14,Data!$G$14,IF(O101=Data!$E$15,Data!$G$15,IF(O101=Data!$E$16,Data!$G$16,IF(O101=Data!$E$17,Data!$G$17,IF(O101=Data!$E$18,Data!G$18,0))))))))))))))))))*K101*$AV$3)</f>
        <v>0</v>
      </c>
      <c r="X101" s="23">
        <f>IF(AZ101="No",0,IF(O101="NA",0,IF(O101=Data!$E$2,Data!$H$2,IF(O101=Data!$E$3,Data!$H$3,IF(O101=Data!$E$4,Data!$H$4,IF(O101=Data!$E$5,Data!$H$5,IF(O101=Data!$E$6,Data!$H$6,IF(O101=Data!$E$7,Data!$H$7,IF(O101=Data!$E$8,Data!$H$8,IF(O101=Data!$E$9,Data!$H$9,IF(O101=Data!$E$10,Data!$H$10,IF(O101=Data!$E$11,Data!$H$11,IF(O101=Data!$E$12,Data!$H$12,IF(O101=Data!$E$13,Data!$H$13,IF(O101=Data!$E$14,Data!$H$14,IF(O101=Data!$E$15,Data!$H$15,IF(O101=Data!$E$16,Data!$H$16,IF(O101=Data!$E$17,Data!$H$17,IF(O101=Data!$E$18,Data!H$18,0)))))))))))))))))))*K101*$AV$3</f>
        <v>0</v>
      </c>
      <c r="Y101" s="23">
        <f>IF(R101&lt;=1,0,IF(Q101=Data!$E$12,Data!$F$12,IF(Q101=Data!$E$13,Data!$F$13,IF(Q101=Data!$E$14,Data!$F$14,IF(Q101=Data!$E$15,Data!$F$15,IF(Q101=Data!$E$16,Data!$F$16,IF(Q101=Data!$E$17,Data!$F$17,IF(Q101=Data!$E$18,Data!$F$18,0))))))))*K101*IF(R101&lt;AV101,R101,$AV$3)</f>
        <v>0</v>
      </c>
      <c r="Z101" s="23">
        <f>IF(R101&lt;=1,0,IF(Q101=Data!$E$12,Data!$G$12,IF(Q101=Data!$E$13,Data!$G$13,IF(Q101=Data!$E$14,Data!$G$14,IF(Q101=Data!$E$15,Data!$G$15,IF(Q101=Data!$E$16,Data!$G$16,IF(Q101=Data!$E$17,Data!$G$17,IF(Q101=Data!$E$18,Data!$G$18,0))))))))*K101*IF(R101&lt;AV101,R101,$AV$3)</f>
        <v>0</v>
      </c>
      <c r="AA101" s="23">
        <f>IF(R101&lt;=1,0,IF(Q101=Data!$E$12,Data!$H$12,IF(Q101=Data!$E$13,Data!$H$13,IF(Q101=Data!$E$14,Data!$H$14,IF(Q101=Data!$E$15,Data!$H$15,IF(Q101=Data!$E$16,Data!$H$16,IF(Q101=Data!$E$17,Data!$H$17,IF(Q101=Data!$E$18,Data!$H$18,0))))))))*K101*IF(R101&lt;AV101,R101,$AV$3)</f>
        <v>0</v>
      </c>
      <c r="AB101" s="22">
        <f t="shared" si="22"/>
        <v>0</v>
      </c>
      <c r="AC101" s="50">
        <f t="shared" si="23"/>
        <v>0</v>
      </c>
      <c r="AD101" s="46"/>
      <c r="AE101" s="21">
        <f t="shared" si="24"/>
        <v>0</v>
      </c>
      <c r="AF101" s="22">
        <f t="shared" si="25"/>
        <v>0</v>
      </c>
      <c r="AG101" s="50">
        <f t="shared" si="26"/>
        <v>0</v>
      </c>
      <c r="AH101" s="46"/>
      <c r="AI101" s="21">
        <f>IF(AZ101="No",0,IF(O101="NA",0,IF(Q101=O101,0,IF(O101=Data!$E$2,Data!$J$2,IF(O101=Data!$E$3,Data!$J$3,IF(O101=Data!$E$4,Data!$J$4,IF(O101=Data!$E$5,Data!$J$5,IF(O101=Data!$E$6,Data!$J$6,IF(O101=Data!$E$7,Data!$J$7,IF(O101=Data!$E$8,Data!$J$8,IF(O101=Data!$E$9,Data!$J$9,IF(O101=Data!$E$10,Data!$I$10,IF(O101=Data!$E$11,Data!$J$11,IF(O101=Data!$E$12,Data!$J$12,IF(O101=Data!$E$13,Data!$J$13,IF(O101=Data!$E$14,Data!$J$14,IF(O101=Data!$E$15,Data!$J$15,IF(O101=Data!$E$16,Data!$J$16,IF(O101=Data!$E$17,Data!$J$17,IF(O101=Data!$E$18,Data!J$18,0))))))))))))))))))))*$AV$3</f>
        <v>0</v>
      </c>
      <c r="AJ101" s="23">
        <f>IF(AZ101="No",0,IF(O101="NA",0,IF(O101=Data!$E$2,Data!$K$2,IF(O101=Data!$E$3,Data!$K$3,IF(O101=Data!$E$4,Data!$K$4,IF(O101=Data!$E$5,Data!$K$5,IF(O101=Data!$E$6,Data!$K$6,IF(O101=Data!$E$7,Data!$K$7,IF(O101=Data!$E$8,Data!$K$8,IF(O101=Data!$E$9,Data!$K$9,IF(O101=Data!$E$10,Data!$K$10,IF(O101=Data!$E$11,Data!$K$11,IF(O101=Data!$E$12,Data!$K$12,IF(O101=Data!$E$13,Data!$K$13,IF(O101=Data!$E$14,Data!$K$14,IF(O101=Data!$E$15,Data!$K$15,IF(O101=Data!$E$16,Data!$K$16,IF(O101=Data!$E$17,Data!$K$17,IF(O101=Data!$E$18,Data!K$18,0)))))))))))))))))))*$AV$3</f>
        <v>0</v>
      </c>
      <c r="AK101" s="23">
        <f t="shared" si="27"/>
        <v>0</v>
      </c>
      <c r="AL101" s="22">
        <f t="shared" si="28"/>
        <v>0</v>
      </c>
      <c r="AM101" s="22">
        <f t="shared" si="29"/>
        <v>0</v>
      </c>
      <c r="AN101" s="23"/>
      <c r="AO101" s="120"/>
      <c r="AP101" s="25"/>
      <c r="AQ101" s="25"/>
      <c r="AR101" s="9"/>
      <c r="AS101" s="9"/>
      <c r="AT101" s="5"/>
      <c r="AX101" s="168"/>
      <c r="AY101" s="143" t="str">
        <f t="shared" si="30"/>
        <v>No</v>
      </c>
      <c r="AZ101" s="144" t="str">
        <f t="shared" si="31"/>
        <v>No</v>
      </c>
      <c r="BA101" s="150"/>
      <c r="BB101" s="146">
        <f>IF(Q101="NA",0,IF(N101="No",0,IF(O101=Data!$E$2,Data!$L$2,IF(O101=Data!$E$3,Data!$L$3,IF(O101=Data!$E$4,Data!$L$4,IF(O101=Data!$E$5,Data!$L$5,IF(O101=Data!$E$6,Data!$L$6,IF(O101=Data!$E$7,Data!$L$7,IF(O101=Data!$E$8,Data!$L$8,IF(O101=Data!$E$9,Data!$L$9,IF(O101=Data!$E$10,Data!$L$10,IF(O101=Data!$E$11,Data!$L$11,IF(O101=Data!$E$12,Data!$L$12,IF(O101=Data!$E$13,Data!$L$13,IF(O101=Data!$E$14,Data!$L$14,IF(O101=Data!$E$15,Data!$L$15,IF(O101=Data!$E$16,Data!$L$16,IF(O101=Data!$E$17,Data!$L$17,IF(O101=Data!$E$18,Data!L$18,0)))))))))))))))))))</f>
        <v>0</v>
      </c>
      <c r="BC101" s="147">
        <f>IF(Q101="NA",0,IF(AY101="No",0,IF(N101="Yes",0,IF(P101=Data!$E$2,Data!$L$2,IF(P101=Data!$E$3,Data!$L$3,IF(P101=Data!$E$4,Data!$L$4,IF(P101=Data!$E$5,Data!$L$5,IF(P101=Data!$E$6,Data!$L$6,IF(P101=Data!$E$7,Data!$L$7,IF(P101=Data!$E$8,Data!$L$8,IF(P101=Data!$E$9,Data!$L$9,IF(P101=Data!$E$10,Data!$L$10,IF(P101=Data!$E$11,Data!$L$11,IF(P101=Data!$E$12,Data!$L$12*(EXP(-29.6/R101)),IF(P101=Data!$E$13,Data!$L$13,IF(P101=Data!$E$14,Data!$L$14*(EXP(-29.6/R101)),IF(P101=Data!$E$15,Data!$L$15,IF(P101=Data!$E$16,Data!$L$16,IF(P101=Data!$E$17,Data!$L$17,IF(P101=Data!$E$18,Data!L$18,0))))))))))))))))))))</f>
        <v>0</v>
      </c>
      <c r="BD101" s="148"/>
      <c r="BE101" s="146"/>
      <c r="BF101" s="148">
        <f t="shared" si="19"/>
        <v>0</v>
      </c>
      <c r="BG101" s="148">
        <f t="shared" si="32"/>
        <v>1</v>
      </c>
      <c r="BH101" s="148">
        <f t="shared" si="21"/>
        <v>1</v>
      </c>
      <c r="BI101" s="148">
        <f>IF(S101=0,0,IF(AND(Q101=Data!$E$12,S101-$AV$3&gt;0),(((Data!$M$12*(EXP(-29.6/S101)))-(Data!$M$12*(EXP(-29.6/(S101-$AV$3)))))),IF(AND(Q101=Data!$E$12,S101-$AV$3&lt;0.5),(Data!$M$12*(EXP(-29.6/S101))),IF(AND(Q101=Data!$E$12,S101&lt;=1),((Data!$M$12*(EXP(-29.6/S101)))),IF(Q101=Data!$E$13,(Data!$M$13),IF(AND(Q101=Data!$E$14,S101-$AV$3&gt;0),(((Data!$M$14*(EXP(-29.6/S101)))-(Data!$M$14*(EXP(-29.6/(S101-$AV$3)))))),IF(AND(Q101=Data!$E$14,S101-$AV$3&lt;1),(Data!$M$14*(EXP(-29.6/S101))),IF(AND(Q101=Data!$E$14,S101&lt;=1),((Data!$M$14*(EXP(-29.6/S101)))),IF(Q101=Data!$E$15,Data!$M$15,IF(Q101=Data!$E$16,Data!$M$16,IF(Q101=Data!$E$17,Data!$M$17,IF(Q101=Data!$E$18,Data!$M$18,0))))))))))))</f>
        <v>0</v>
      </c>
      <c r="BJ101" s="148">
        <f>IF(Q101=Data!$E$12,BI101*0.32,IF(Q101=Data!$E$13,0,IF(Q101=Data!$E$14,BI101*0.32,IF(Q101=Data!$E$15,0,IF(Q101=Data!$E$16,0,IF(Q101=Data!$E$17,0,IF(Q101=Data!$E$18,0,0)))))))</f>
        <v>0</v>
      </c>
      <c r="BK101" s="148">
        <f>IF(Q101=Data!$E$12,Data!$P$12*$AV$3,IF(Q101=Data!$E$13,Data!$P$13*$AV$3,IF(Q101=Data!$E$14,Data!$P$14*$AV$3,IF(Q101=Data!$E$15,Data!$P$15*$AV$3,IF(Q101=Data!$E$16,Data!$P$16*$AV$3,IF(Q101=Data!$E$17,Data!$P$17*$AV$3,IF(Q101=Data!$E$18,Data!$P$18*$AV$3,0)))))))</f>
        <v>0</v>
      </c>
      <c r="BL101" s="147">
        <f>IF(O101=Data!$E$2,Data!$O$2,IF(O101=Data!$E$3,Data!$O$3,IF(O101=Data!$E$4,Data!$O$4,IF(O101=Data!$E$5,Data!$O$5,IF(O101=Data!$E$6,Data!$O$6,IF(O101=Data!$E$7,Data!$O$7,IF(O101=Data!$E$8,Data!$O$8,IF(O101=Data!$E$9,Data!$O$9,IF(O101=Data!$E$10,Data!$O$10,IF(O101=Data!$E$11,Data!$O$11,IF(O101=Data!$E$12,Data!$O$12,IF(O101=Data!$E$13,Data!$O$13,IF(O101=Data!$E$14,Data!$O$14,IF(O101=Data!$E$15,Data!$O$15,IF(O101=Data!$E$16,Data!$O$16,IF(O101=Data!$E$18,Data!$O$18,IF(O101=Data!$E$18,Data!$O$18,0)))))))))))))))))</f>
        <v>0</v>
      </c>
      <c r="BM101" s="169"/>
      <c r="BN101" s="169"/>
      <c r="BO101" s="169"/>
      <c r="BP101" s="169"/>
    </row>
    <row r="102" spans="10:68" ht="15" thickBot="1" x14ac:dyDescent="0.35">
      <c r="J102" s="37" t="s">
        <v>113</v>
      </c>
      <c r="K102" s="113"/>
      <c r="L102" s="113"/>
      <c r="M102" s="113" t="s">
        <v>3</v>
      </c>
      <c r="N102" s="113" t="s">
        <v>1</v>
      </c>
      <c r="O102" s="86" t="s">
        <v>124</v>
      </c>
      <c r="P102" s="86" t="s">
        <v>124</v>
      </c>
      <c r="Q102" s="114" t="s">
        <v>124</v>
      </c>
      <c r="R102" s="115"/>
      <c r="S102" s="115"/>
      <c r="T102" s="116"/>
      <c r="U102" s="20"/>
      <c r="V102" s="21">
        <f>IF(AZ102="No",0,IF(O102="NA",0,IF(O102=Data!$E$2,Data!$F$2,IF(O102=Data!$E$3,Data!$F$3,IF(O102=Data!$E$4,Data!$F$4,IF(O102=Data!$E$5,Data!$F$5,IF(O102=Data!$E$6,Data!$F$6,IF(O102=Data!$E$7,Data!$F$7,IF(O102=Data!$E$8,Data!$F$8,IF(O102=Data!$E$9,Data!$F$9,IF(O102=Data!$E$10,Data!$F$10,IF(O102=Data!$E$11,Data!$F$11,IF(O102=Data!E111,Data!$F$12,IF(O102=Data!E112,Data!$F$13,IF(O102=Data!E113,Data!$F$14,IF(O102=Data!E114,Data!$F$15,IF(O102=Data!E115,Data!$F$16,IF(O102=Data!E117,Data!F$18,0))))))))))))))))))*K102*$AV$3</f>
        <v>0</v>
      </c>
      <c r="W102" s="23">
        <f>IF(AZ102="No",0,IF(O102="NA",0,IF(O102=Data!$E$2,Data!$G$2,IF(O102=Data!$E$3,Data!$G$3,IF(O102=Data!$E$4,Data!$G$4,IF(O102=Data!$E$5,Data!$G$5,IF(O102=Data!$E$6,Data!$G$6,IF(O102=Data!$E$7,Data!$G$7,IF(O102=Data!$E$8,Data!$G$8,IF(O102=Data!$E$9,Data!$G$9,IF(O102=Data!$E$10,Data!$G$10,IF(O102=Data!$E$11,Data!$G$11,IF(O102=Data!$E$12,Data!$G$12,IF(O102=Data!$E$13,Data!$G$13,IF(O102=Data!$E$14,Data!$G$14,IF(O102=Data!$E$15,Data!$G$15,IF(O102=Data!$E$16,Data!$G$16,IF(O102=Data!$E$17,Data!$G$17,IF(O102=Data!$E$18,Data!G$18,0))))))))))))))))))*K102*$AV$3)</f>
        <v>0</v>
      </c>
      <c r="X102" s="23">
        <f>IF(AZ102="No",0,IF(O102="NA",0,IF(O102=Data!$E$2,Data!$H$2,IF(O102=Data!$E$3,Data!$H$3,IF(O102=Data!$E$4,Data!$H$4,IF(O102=Data!$E$5,Data!$H$5,IF(O102=Data!$E$6,Data!$H$6,IF(O102=Data!$E$7,Data!$H$7,IF(O102=Data!$E$8,Data!$H$8,IF(O102=Data!$E$9,Data!$H$9,IF(O102=Data!$E$10,Data!$H$10,IF(O102=Data!$E$11,Data!$H$11,IF(O102=Data!$E$12,Data!$H$12,IF(O102=Data!$E$13,Data!$H$13,IF(O102=Data!$E$14,Data!$H$14,IF(O102=Data!$E$15,Data!$H$15,IF(O102=Data!$E$16,Data!$H$16,IF(O102=Data!$E$17,Data!$H$17,IF(O102=Data!$E$18,Data!H$18,0)))))))))))))))))))*K102*$AV$3</f>
        <v>0</v>
      </c>
      <c r="Y102" s="23">
        <f>IF(R102&lt;=1,0,IF(Q102=Data!$E$12,Data!$F$12,IF(Q102=Data!$E$13,Data!$F$13,IF(Q102=Data!$E$14,Data!$F$14,IF(Q102=Data!$E$15,Data!$F$15,IF(Q102=Data!$E$16,Data!$F$16,IF(Q102=Data!$E$17,Data!$F$17,IF(Q102=Data!$E$18,Data!$F$18,0))))))))*K102*IF(R102&lt;AV102,R102,$AV$3)</f>
        <v>0</v>
      </c>
      <c r="Z102" s="23">
        <f>IF(R102&lt;=1,0,IF(Q102=Data!$E$12,Data!$G$12,IF(Q102=Data!$E$13,Data!$G$13,IF(Q102=Data!$E$14,Data!$G$14,IF(Q102=Data!$E$15,Data!$G$15,IF(Q102=Data!$E$16,Data!$G$16,IF(Q102=Data!$E$17,Data!$G$17,IF(Q102=Data!$E$18,Data!$G$18,0))))))))*K102*IF(R102&lt;AV102,R102,$AV$3)</f>
        <v>0</v>
      </c>
      <c r="AA102" s="23">
        <f>IF(R102&lt;=1,0,IF(Q102=Data!$E$12,Data!$H$12,IF(Q102=Data!$E$13,Data!$H$13,IF(Q102=Data!$E$14,Data!$H$14,IF(Q102=Data!$E$15,Data!$H$15,IF(Q102=Data!$E$16,Data!$H$16,IF(Q102=Data!$E$17,Data!$H$17,IF(Q102=Data!$E$18,Data!$H$18,0))))))))*K102*IF(R102&lt;AV102,R102,$AV$3)</f>
        <v>0</v>
      </c>
      <c r="AB102" s="22">
        <f t="shared" si="22"/>
        <v>0</v>
      </c>
      <c r="AC102" s="50">
        <f t="shared" si="23"/>
        <v>0</v>
      </c>
      <c r="AD102" s="46"/>
      <c r="AE102" s="21">
        <f t="shared" si="24"/>
        <v>0</v>
      </c>
      <c r="AF102" s="22">
        <f t="shared" si="25"/>
        <v>0</v>
      </c>
      <c r="AG102" s="50">
        <f t="shared" si="26"/>
        <v>0</v>
      </c>
      <c r="AH102" s="46"/>
      <c r="AI102" s="21">
        <f>IF(AZ102="No",0,IF(O102="NA",0,IF(Q102=O102,0,IF(O102=Data!$E$2,Data!$J$2,IF(O102=Data!$E$3,Data!$J$3,IF(O102=Data!$E$4,Data!$J$4,IF(O102=Data!$E$5,Data!$J$5,IF(O102=Data!$E$6,Data!$J$6,IF(O102=Data!$E$7,Data!$J$7,IF(O102=Data!$E$8,Data!$J$8,IF(O102=Data!$E$9,Data!$J$9,IF(O102=Data!$E$10,Data!$I$10,IF(O102=Data!$E$11,Data!$J$11,IF(O102=Data!$E$12,Data!$J$12,IF(O102=Data!$E$13,Data!$J$13,IF(O102=Data!$E$14,Data!$J$14,IF(O102=Data!$E$15,Data!$J$15,IF(O102=Data!$E$16,Data!$J$16,IF(O102=Data!$E$17,Data!$J$17,IF(O102=Data!$E$18,Data!J$18,0))))))))))))))))))))*$AV$3</f>
        <v>0</v>
      </c>
      <c r="AJ102" s="23">
        <f>IF(AZ102="No",0,IF(O102="NA",0,IF(O102=Data!$E$2,Data!$K$2,IF(O102=Data!$E$3,Data!$K$3,IF(O102=Data!$E$4,Data!$K$4,IF(O102=Data!$E$5,Data!$K$5,IF(O102=Data!$E$6,Data!$K$6,IF(O102=Data!$E$7,Data!$K$7,IF(O102=Data!$E$8,Data!$K$8,IF(O102=Data!$E$9,Data!$K$9,IF(O102=Data!$E$10,Data!$K$10,IF(O102=Data!$E$11,Data!$K$11,IF(O102=Data!$E$12,Data!$K$12,IF(O102=Data!$E$13,Data!$K$13,IF(O102=Data!$E$14,Data!$K$14,IF(O102=Data!$E$15,Data!$K$15,IF(O102=Data!$E$16,Data!$K$16,IF(O102=Data!$E$17,Data!$K$17,IF(O102=Data!$E$18,Data!K$18,0)))))))))))))))))))*$AV$3</f>
        <v>0</v>
      </c>
      <c r="AK102" s="23">
        <f t="shared" si="27"/>
        <v>0</v>
      </c>
      <c r="AL102" s="22">
        <f t="shared" si="28"/>
        <v>0</v>
      </c>
      <c r="AM102" s="22">
        <f t="shared" si="29"/>
        <v>0</v>
      </c>
      <c r="AN102" s="23"/>
      <c r="AO102" s="120"/>
      <c r="AP102" s="25"/>
      <c r="AQ102" s="25"/>
      <c r="AR102" s="9"/>
      <c r="AS102" s="9"/>
      <c r="AT102" s="5"/>
      <c r="AX102" s="168"/>
      <c r="AY102" s="143" t="str">
        <f t="shared" si="30"/>
        <v>No</v>
      </c>
      <c r="AZ102" s="144" t="str">
        <f t="shared" si="31"/>
        <v>No</v>
      </c>
      <c r="BA102" s="150"/>
      <c r="BB102" s="146">
        <f>IF(Q102="NA",0,IF(N102="No",0,IF(O102=Data!$E$2,Data!$L$2,IF(O102=Data!$E$3,Data!$L$3,IF(O102=Data!$E$4,Data!$L$4,IF(O102=Data!$E$5,Data!$L$5,IF(O102=Data!$E$6,Data!$L$6,IF(O102=Data!$E$7,Data!$L$7,IF(O102=Data!$E$8,Data!$L$8,IF(O102=Data!$E$9,Data!$L$9,IF(O102=Data!$E$10,Data!$L$10,IF(O102=Data!$E$11,Data!$L$11,IF(O102=Data!$E$12,Data!$L$12,IF(O102=Data!$E$13,Data!$L$13,IF(O102=Data!$E$14,Data!$L$14,IF(O102=Data!$E$15,Data!$L$15,IF(O102=Data!$E$16,Data!$L$16,IF(O102=Data!$E$17,Data!$L$17,IF(O102=Data!$E$18,Data!L$18,0)))))))))))))))))))</f>
        <v>0</v>
      </c>
      <c r="BC102" s="147">
        <f>IF(Q102="NA",0,IF(AY102="No",0,IF(N102="Yes",0,IF(P102=Data!$E$2,Data!$L$2,IF(P102=Data!$E$3,Data!$L$3,IF(P102=Data!$E$4,Data!$L$4,IF(P102=Data!$E$5,Data!$L$5,IF(P102=Data!$E$6,Data!$L$6,IF(P102=Data!$E$7,Data!$L$7,IF(P102=Data!$E$8,Data!$L$8,IF(P102=Data!$E$9,Data!$L$9,IF(P102=Data!$E$10,Data!$L$10,IF(P102=Data!$E$11,Data!$L$11,IF(P102=Data!$E$12,Data!$L$12*(EXP(-29.6/R102)),IF(P102=Data!$E$13,Data!$L$13,IF(P102=Data!$E$14,Data!$L$14*(EXP(-29.6/R102)),IF(P102=Data!$E$15,Data!$L$15,IF(P102=Data!$E$16,Data!$L$16,IF(P102=Data!$E$17,Data!$L$17,IF(P102=Data!$E$18,Data!L$18,0))))))))))))))))))))</f>
        <v>0</v>
      </c>
      <c r="BD102" s="148"/>
      <c r="BE102" s="171"/>
      <c r="BF102" s="172">
        <f t="shared" si="19"/>
        <v>0</v>
      </c>
      <c r="BG102" s="172">
        <f t="shared" si="32"/>
        <v>1</v>
      </c>
      <c r="BH102" s="172">
        <f t="shared" si="21"/>
        <v>1</v>
      </c>
      <c r="BI102" s="148">
        <f>IF(S102=0,0,IF(AND(Q102=Data!$E$12,S102-$AV$3&gt;0),(((Data!$M$12*(EXP(-29.6/S102)))-(Data!$M$12*(EXP(-29.6/(S102-$AV$3)))))),IF(AND(Q102=Data!$E$12,S102-$AV$3&lt;0.5),(Data!$M$12*(EXP(-29.6/S102))),IF(AND(Q102=Data!$E$12,S102&lt;=1),((Data!$M$12*(EXP(-29.6/S102)))),IF(Q102=Data!$E$13,(Data!$M$13),IF(AND(Q102=Data!$E$14,S102-$AV$3&gt;0),(((Data!$M$14*(EXP(-29.6/S102)))-(Data!$M$14*(EXP(-29.6/(S102-$AV$3)))))),IF(AND(Q102=Data!$E$14,S102-$AV$3&lt;1),(Data!$M$14*(EXP(-29.6/S102))),IF(AND(Q102=Data!$E$14,S102&lt;=1),((Data!$M$14*(EXP(-29.6/S102)))),IF(Q102=Data!$E$15,Data!$M$15,IF(Q102=Data!$E$16,Data!$M$16,IF(Q102=Data!$E$17,Data!$M$17,IF(Q102=Data!$E$18,Data!$M$18,0))))))))))))</f>
        <v>0</v>
      </c>
      <c r="BJ102" s="148">
        <f>IF(Q102=Data!$E$12,BI102*0.32,IF(Q102=Data!$E$13,0,IF(Q102=Data!$E$14,BI102*0.32,IF(Q102=Data!$E$15,0,IF(Q102=Data!$E$16,0,IF(Q102=Data!$E$17,0,IF(Q102=Data!$E$18,0,0)))))))</f>
        <v>0</v>
      </c>
      <c r="BK102" s="148">
        <f>IF(Q102=Data!$E$12,Data!$P$12*$AV$3,IF(Q102=Data!$E$13,Data!$P$13*$AV$3,IF(Q102=Data!$E$14,Data!$P$14*$AV$3,IF(Q102=Data!$E$15,Data!$P$15*$AV$3,IF(Q102=Data!$E$16,Data!$P$16*$AV$3,IF(Q102=Data!$E$17,Data!$P$17*$AV$3,IF(Q102=Data!$E$18,Data!$P$18*$AV$3,0)))))))</f>
        <v>0</v>
      </c>
      <c r="BL102" s="147">
        <f>IF(O102=Data!$E$2,Data!$O$2,IF(O102=Data!$E$3,Data!$O$3,IF(O102=Data!$E$4,Data!$O$4,IF(O102=Data!$E$5,Data!$O$5,IF(O102=Data!$E$6,Data!$O$6,IF(O102=Data!$E$7,Data!$O$7,IF(O102=Data!$E$8,Data!$O$8,IF(O102=Data!$E$9,Data!$O$9,IF(O102=Data!$E$10,Data!$O$10,IF(O102=Data!$E$11,Data!$O$11,IF(O102=Data!$E$12,Data!$O$12,IF(O102=Data!$E$13,Data!$O$13,IF(O102=Data!$E$14,Data!$O$14,IF(O102=Data!$E$15,Data!$O$15,IF(O102=Data!$E$16,Data!$O$16,IF(O102=Data!$E$18,Data!$O$18,IF(O102=Data!$E$18,Data!$O$18,0)))))))))))))))))</f>
        <v>0</v>
      </c>
      <c r="BM102" s="169"/>
      <c r="BN102" s="169"/>
      <c r="BO102" s="169"/>
      <c r="BP102" s="169"/>
    </row>
  </sheetData>
  <sheetProtection algorithmName="SHA-256" hashValue="e+hB0i8r6hGUsqhWnIuKD2R2l8Ertj5aymZlZvFi5dw=" saltValue="Ix5d3YCKk2sS2ssKpRwwvA=="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Data!$B$6:$B$7</xm:f>
          </x14:formula1>
          <xm:sqref>C3</xm:sqref>
        </x14:dataValidation>
        <x14:dataValidation type="list" allowBlank="1" showInputMessage="1" showErrorMessage="1" xr:uid="{00000000-0002-0000-0100-000001000000}">
          <x14:formula1>
            <xm:f>Data!$B$10:$B$109</xm:f>
          </x14:formula1>
          <xm:sqref>J3:J102</xm:sqref>
        </x14:dataValidation>
        <x14:dataValidation type="list" allowBlank="1" showInputMessage="1" showErrorMessage="1" xr:uid="{00000000-0002-0000-0100-000002000000}">
          <x14:formula1>
            <xm:f>Data!$B$1:$B$2</xm:f>
          </x14:formula1>
          <xm:sqref>D3 M3:N102</xm:sqref>
        </x14:dataValidation>
        <x14:dataValidation type="list" allowBlank="1" showInputMessage="1" showErrorMessage="1" xr:uid="{00000000-0002-0000-0100-000003000000}">
          <x14:formula1>
            <xm:f>Data!$E$2:$E$18</xm:f>
          </x14:formula1>
          <xm:sqref>O3:Q102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02"/>
  <sheetViews>
    <sheetView showGridLines="0" workbookViewId="0"/>
  </sheetViews>
  <sheetFormatPr defaultColWidth="9.21875" defaultRowHeight="14.4" x14ac:dyDescent="0.3"/>
  <cols>
    <col min="1" max="1" width="22.5546875" style="89" customWidth="1"/>
    <col min="2" max="2" width="21.77734375" style="89" customWidth="1"/>
    <col min="3" max="3" width="27.77734375" style="90" customWidth="1"/>
    <col min="4" max="4" width="17.77734375" style="90" customWidth="1"/>
    <col min="5" max="5" width="24.44140625" style="90" bestFit="1" customWidth="1"/>
    <col min="6" max="6" width="6.21875" style="12" customWidth="1"/>
    <col min="7" max="7" width="28" style="12" customWidth="1"/>
    <col min="8" max="8" width="24.44140625" style="90" customWidth="1"/>
    <col min="9" max="9" width="6.21875" style="13" customWidth="1"/>
    <col min="10" max="10" width="15" style="12" customWidth="1"/>
    <col min="11" max="11" width="15.44140625" style="90" customWidth="1"/>
    <col min="12" max="12" width="18.77734375" style="90" customWidth="1"/>
    <col min="13" max="13" width="16.77734375" style="90" customWidth="1"/>
    <col min="14" max="14" width="19.77734375" style="90" customWidth="1"/>
    <col min="15" max="15" width="16.21875" style="90" customWidth="1"/>
    <col min="16" max="16" width="22.5546875" style="90" customWidth="1"/>
    <col min="17" max="17" width="18.21875" style="90" customWidth="1"/>
    <col min="18" max="20" width="18.5546875" style="90" customWidth="1"/>
    <col min="21" max="21" width="5.77734375" style="16" customWidth="1"/>
    <col min="22" max="22" width="27.21875" style="12" customWidth="1"/>
    <col min="23" max="26" width="17.77734375" style="12" customWidth="1"/>
    <col min="27" max="27" width="18.77734375" style="17" customWidth="1"/>
    <col min="28" max="28" width="23" style="17" customWidth="1"/>
    <col min="29" max="29" width="22.77734375" style="12" customWidth="1"/>
    <col min="30" max="30" width="5.77734375" customWidth="1"/>
    <col min="31" max="32" width="18.21875" customWidth="1"/>
    <col min="33" max="33" width="22.77734375" style="12" customWidth="1"/>
    <col min="34" max="34" width="6.21875" customWidth="1"/>
    <col min="35" max="35" width="22" style="15" customWidth="1"/>
    <col min="36" max="36" width="18" style="15" customWidth="1"/>
    <col min="37" max="38" width="18.77734375" customWidth="1"/>
    <col min="39" max="39" width="22.77734375" style="12" customWidth="1"/>
    <col min="40" max="40" width="5.21875" style="12" customWidth="1"/>
    <col min="41" max="41" width="27.77734375" style="89" customWidth="1"/>
    <col min="42" max="42" width="6.21875" style="17" customWidth="1"/>
    <col min="43" max="43" width="19.77734375" style="9" customWidth="1"/>
    <col min="44" max="45" width="19" style="17" customWidth="1"/>
    <col min="46" max="46" width="24.77734375" style="17" customWidth="1"/>
    <col min="47" max="47" width="26.5546875" style="9" customWidth="1"/>
    <col min="48" max="48" width="25" style="167" hidden="1" customWidth="1"/>
    <col min="49" max="49" width="16.21875" style="167" hidden="1" customWidth="1"/>
    <col min="50" max="50" width="4.77734375" style="167" hidden="1" customWidth="1"/>
    <col min="51" max="52" width="19.21875" style="173" hidden="1" customWidth="1"/>
    <col min="53" max="53" width="6.21875" style="174" hidden="1" customWidth="1"/>
    <col min="54" max="54" width="18.77734375" style="174" hidden="1" customWidth="1"/>
    <col min="55" max="55" width="20.21875" style="169" hidden="1" customWidth="1"/>
    <col min="56" max="56" width="4.21875" style="174" hidden="1" customWidth="1"/>
    <col min="57" max="57" width="16.77734375" style="174" hidden="1" customWidth="1"/>
    <col min="58" max="58" width="14.21875" style="174" hidden="1" customWidth="1"/>
    <col min="59" max="60" width="13" style="174" hidden="1" customWidth="1"/>
    <col min="61" max="61" width="20" style="174" hidden="1" customWidth="1"/>
    <col min="62" max="62" width="18.77734375" style="174" hidden="1" customWidth="1"/>
    <col min="63" max="64" width="19.5546875" style="174" hidden="1" customWidth="1"/>
    <col min="65" max="65" width="9.21875" style="174" hidden="1" customWidth="1"/>
    <col min="66" max="66" width="23.44140625" style="174" hidden="1" customWidth="1"/>
    <col min="67" max="67" width="17.21875" style="174" hidden="1" customWidth="1"/>
    <col min="68" max="68" width="15.21875" style="175" hidden="1" customWidth="1"/>
    <col min="69" max="16384" width="9.21875" style="17"/>
  </cols>
  <sheetData>
    <row r="1" spans="1:73" ht="75" customHeight="1" thickBot="1" x14ac:dyDescent="0.35">
      <c r="A1" s="88" t="s">
        <v>141</v>
      </c>
      <c r="G1" s="75" t="s">
        <v>210</v>
      </c>
      <c r="H1" s="101"/>
      <c r="J1" s="72" t="s">
        <v>221</v>
      </c>
      <c r="K1" s="100"/>
      <c r="L1" s="107"/>
      <c r="M1" s="107"/>
      <c r="N1" s="107"/>
      <c r="O1" s="100"/>
      <c r="P1" s="100"/>
      <c r="Q1" s="100"/>
      <c r="R1" s="100" t="s">
        <v>215</v>
      </c>
      <c r="S1" s="100"/>
      <c r="T1" s="100"/>
      <c r="V1" s="57" t="s">
        <v>179</v>
      </c>
      <c r="W1" s="73" t="s">
        <v>182</v>
      </c>
      <c r="AA1" s="58"/>
      <c r="AB1" s="58"/>
      <c r="AD1" s="17"/>
      <c r="AE1" s="74" t="s">
        <v>183</v>
      </c>
      <c r="AF1" s="17"/>
      <c r="AH1" s="17"/>
      <c r="AI1" s="74" t="s">
        <v>184</v>
      </c>
      <c r="AJ1" s="17"/>
      <c r="AK1" s="17"/>
      <c r="AL1" s="17"/>
      <c r="AO1" s="117" t="s">
        <v>180</v>
      </c>
      <c r="AP1" s="14"/>
      <c r="AQ1" s="76" t="s">
        <v>211</v>
      </c>
      <c r="AR1" s="58"/>
      <c r="AS1" s="58"/>
      <c r="AU1" s="18"/>
      <c r="AV1" s="121" t="s">
        <v>181</v>
      </c>
      <c r="AW1" s="122"/>
      <c r="AX1" s="123"/>
      <c r="AY1" s="124"/>
      <c r="AZ1" s="124"/>
      <c r="BA1" s="125"/>
      <c r="BB1" s="126"/>
      <c r="BC1" s="126"/>
      <c r="BD1" s="126"/>
      <c r="BE1" s="126"/>
      <c r="BF1" s="125"/>
      <c r="BG1" s="125"/>
      <c r="BH1" s="125"/>
      <c r="BI1" s="126"/>
      <c r="BJ1" s="126"/>
      <c r="BK1" s="125"/>
      <c r="BL1" s="125"/>
      <c r="BM1" s="126"/>
      <c r="BN1" s="125"/>
      <c r="BO1" s="125"/>
      <c r="BP1" s="125"/>
      <c r="BQ1" s="9"/>
      <c r="BR1" s="9"/>
      <c r="BS1" s="9"/>
      <c r="BT1" s="9"/>
      <c r="BU1" s="9"/>
    </row>
    <row r="2" spans="1:73" s="69" customFormat="1" ht="97.5" customHeight="1" thickBot="1" x14ac:dyDescent="0.45">
      <c r="A2" s="91" t="s">
        <v>126</v>
      </c>
      <c r="B2" s="92" t="s">
        <v>125</v>
      </c>
      <c r="C2" s="93" t="s">
        <v>192</v>
      </c>
      <c r="D2" s="93" t="s">
        <v>136</v>
      </c>
      <c r="E2" s="94" t="s">
        <v>131</v>
      </c>
      <c r="F2" s="70"/>
      <c r="G2" s="59" t="s">
        <v>134</v>
      </c>
      <c r="H2" s="102" t="s">
        <v>193</v>
      </c>
      <c r="I2" s="71"/>
      <c r="J2" s="62" t="s">
        <v>116</v>
      </c>
      <c r="K2" s="93" t="s">
        <v>194</v>
      </c>
      <c r="L2" s="93" t="s">
        <v>132</v>
      </c>
      <c r="M2" s="93" t="s">
        <v>175</v>
      </c>
      <c r="N2" s="93" t="s">
        <v>145</v>
      </c>
      <c r="O2" s="93" t="s">
        <v>121</v>
      </c>
      <c r="P2" s="93" t="s">
        <v>151</v>
      </c>
      <c r="Q2" s="93" t="s">
        <v>117</v>
      </c>
      <c r="R2" s="93" t="s">
        <v>222</v>
      </c>
      <c r="S2" s="93" t="s">
        <v>216</v>
      </c>
      <c r="T2" s="94" t="s">
        <v>214</v>
      </c>
      <c r="U2" s="70"/>
      <c r="V2" s="62" t="s">
        <v>195</v>
      </c>
      <c r="W2" s="60" t="s">
        <v>196</v>
      </c>
      <c r="X2" s="60" t="s">
        <v>197</v>
      </c>
      <c r="Y2" s="60" t="s">
        <v>198</v>
      </c>
      <c r="Z2" s="60" t="s">
        <v>199</v>
      </c>
      <c r="AA2" s="60" t="s">
        <v>200</v>
      </c>
      <c r="AB2" s="61" t="s">
        <v>201</v>
      </c>
      <c r="AC2" s="63" t="s">
        <v>220</v>
      </c>
      <c r="AD2" s="71"/>
      <c r="AE2" s="62" t="s">
        <v>202</v>
      </c>
      <c r="AF2" s="61" t="s">
        <v>203</v>
      </c>
      <c r="AG2" s="63" t="s">
        <v>219</v>
      </c>
      <c r="AH2" s="71"/>
      <c r="AI2" s="62" t="s">
        <v>204</v>
      </c>
      <c r="AJ2" s="60" t="s">
        <v>205</v>
      </c>
      <c r="AK2" s="60" t="s">
        <v>213</v>
      </c>
      <c r="AL2" s="61" t="s">
        <v>217</v>
      </c>
      <c r="AM2" s="61" t="s">
        <v>218</v>
      </c>
      <c r="AN2" s="70"/>
      <c r="AO2" s="118" t="s">
        <v>206</v>
      </c>
      <c r="AP2" s="70"/>
      <c r="AQ2" s="64" t="s">
        <v>207</v>
      </c>
      <c r="AR2" s="65" t="s">
        <v>208</v>
      </c>
      <c r="AS2" s="65" t="s">
        <v>212</v>
      </c>
      <c r="AT2" s="66" t="s">
        <v>209</v>
      </c>
      <c r="AU2" s="67"/>
      <c r="AV2" s="127" t="s">
        <v>114</v>
      </c>
      <c r="AW2" s="128"/>
      <c r="AX2" s="129"/>
      <c r="AY2" s="130" t="s">
        <v>118</v>
      </c>
      <c r="AZ2" s="131" t="s">
        <v>135</v>
      </c>
      <c r="BA2" s="132"/>
      <c r="BB2" s="133" t="s">
        <v>167</v>
      </c>
      <c r="BC2" s="134" t="s">
        <v>168</v>
      </c>
      <c r="BD2" s="135"/>
      <c r="BE2" s="133" t="s">
        <v>122</v>
      </c>
      <c r="BF2" s="136" t="s">
        <v>123</v>
      </c>
      <c r="BG2" s="136" t="s">
        <v>119</v>
      </c>
      <c r="BH2" s="136" t="s">
        <v>120</v>
      </c>
      <c r="BI2" s="137" t="s">
        <v>169</v>
      </c>
      <c r="BJ2" s="137" t="s">
        <v>170</v>
      </c>
      <c r="BK2" s="137" t="s">
        <v>223</v>
      </c>
      <c r="BL2" s="138" t="s">
        <v>224</v>
      </c>
      <c r="BM2" s="139"/>
      <c r="BN2" s="133"/>
      <c r="BO2" s="136" t="s">
        <v>166</v>
      </c>
      <c r="BP2" s="134" t="s">
        <v>133</v>
      </c>
      <c r="BQ2" s="68"/>
      <c r="BR2" s="68"/>
      <c r="BS2" s="68"/>
      <c r="BT2" s="68"/>
      <c r="BU2" s="68"/>
    </row>
    <row r="3" spans="1:73" s="11" customFormat="1" ht="16.2" thickBot="1" x14ac:dyDescent="0.35">
      <c r="A3" s="84"/>
      <c r="B3" s="85"/>
      <c r="C3" s="86" t="s">
        <v>12</v>
      </c>
      <c r="D3" s="86" t="s">
        <v>3</v>
      </c>
      <c r="E3" s="87"/>
      <c r="F3" s="24"/>
      <c r="G3" s="38" t="s">
        <v>171</v>
      </c>
      <c r="H3" s="103">
        <v>0</v>
      </c>
      <c r="I3" s="19"/>
      <c r="J3" s="77" t="s">
        <v>13</v>
      </c>
      <c r="K3" s="108"/>
      <c r="L3" s="108"/>
      <c r="M3" s="108" t="s">
        <v>3</v>
      </c>
      <c r="N3" s="108" t="s">
        <v>1</v>
      </c>
      <c r="O3" s="109" t="s">
        <v>124</v>
      </c>
      <c r="P3" s="109" t="s">
        <v>124</v>
      </c>
      <c r="Q3" s="110" t="s">
        <v>124</v>
      </c>
      <c r="R3" s="176"/>
      <c r="S3" s="176"/>
      <c r="T3" s="177"/>
      <c r="U3" s="20"/>
      <c r="V3" s="21">
        <f>IF(AZ3="No",0,IF(O3="NA",0,IF(O3=Data!$E$2,Data!$F$22,IF(O3=Data!$E$3,Data!$F$23,IF(O3=Data!$E$4,Data!$F$24,IF(O3=Data!$E$5,Data!$F$25,IF(O3=Data!$E$6,Data!$F$26,IF(O3=Data!$E$7,Data!$F$27,IF(O3=Data!$E$8,Data!$F$28,IF(O3=Data!$E$9,Data!$F$29,IF(O3=Data!$E$10,Data!$F$30,IF(O3=Data!$E$11,Data!$F$31,IF(O3=Data!E12,Data!$F$32,IF(O3=Data!E13,Data!$F$33,IF(O3=Data!E14,Data!$F$34,IF(O3=Data!E15,Data!$F$35,IF(O3=Data!E16,Data!$F$36,IF(O3=Data!E17,Data!$F$37,IF(O3=Data!E18,Data!F$38,0)))))))))))))))))))*K3*$AV$3</f>
        <v>0</v>
      </c>
      <c r="W3" s="23">
        <f>IF(AZ3="No",0,IF(O3="NA",0,IF(O3=Data!$E$2,Data!$G$22,IF(O3=Data!$E$3,Data!$G$23,IF(O3=Data!$E$4,Data!$G$24,IF(O3=Data!$E$5,Data!$G$25,IF(O3=Data!$E$6,Data!$G$26,IF(O3=Data!$E$7,Data!$G$27,IF(O3=Data!$E$8,Data!$G$28,IF(O3=Data!$E$9,Data!$G$29,IF(O3=Data!$E$10,Data!$G$30,IF(O3=Data!$E$11,Data!$G$31,IF(O3=Data!$E$12,Data!$G$32,IF(O3=Data!$E$13,Data!$G$33,IF(O3=Data!$E$14,Data!$G$34,IF(O3=Data!$E$15,Data!$G$35,IF(O3=Data!$E$16,Data!$G$36,IF(O3=Data!$E$17,Data!G$37,IF(O3=Data!$E$18,Data!G$38,0)))))))))))))))))))*K3*$AV$3</f>
        <v>0</v>
      </c>
      <c r="X3" s="23">
        <f>IF(AZ3="No",0,IF(O3="NA",0,IF(O3=Data!$E$2,Data!$H$22,IF(O3=Data!$E$3,Data!$H$23,IF(O3=Data!$E$4,Data!$H$24,IF(O3=Data!$E$5,Data!$H$25,IF(O3=Data!$E$6,Data!$H$26,IF(O3=Data!$E$7,Data!$H$27,IF(O3=Data!$E$8,Data!$H$28,IF(O3=Data!$E$9,Data!$H$29,IF(O3=Data!$E$10,Data!$H$30,IF(O3=Data!$E$11,Data!$H$31,IF(O3=Data!$E$12,Data!$H$32,IF(O3=Data!$E$13,Data!$H$33,IF(O3=Data!$E$14,Data!$H$34,IF(O3=Data!$E$15,Data!$H$35,IF(O3=Data!$E$16,Data!$H$36,IF(O3=Data!$E$17,Data!H$37,IF(O3=Data!$E$18,Data!H$38,0)))))))))))))))))))*K3*$AV$3</f>
        <v>0</v>
      </c>
      <c r="Y3" s="23">
        <f>IF(R3&lt;=1,0,IF(Q3=Data!$E$12,Data!$F$32,IF(Q3=Data!$E$13,Data!$F$33,IF(Q3=Data!$E$14,Data!$F$34,IF(Q3=Data!$E$15,Data!$F$35,IF(Q3=Data!$E$16,Data!$F$36,IF(Q3=Data!$E$17,Data!$F$37,IF(Q3=Data!$E$18,Data!$F$38,0))))))))*K3*IF(R3&lt;AV3,R3,$AV$3)</f>
        <v>0</v>
      </c>
      <c r="Z3" s="23">
        <f>IF(R3&lt;=1,0,IF(Q3=Data!$E$12,Data!$G$32,IF(Q3=Data!$E$13,Data!$G$33,IF(Q3=Data!$E$14,Data!$G$34,IF(Q3=Data!$E$15,Data!$G$35,IF(Q3=Data!$E$16,Data!$G$36,IF(Q3=Data!$E$17,Data!$G$37,IF(Q3=Data!$E$18,Data!$G$38,0))))))))*K3*IF(R3&lt;AV3,R3,$AV$3)</f>
        <v>0</v>
      </c>
      <c r="AA3" s="23">
        <f>IF(R3&lt;=1,0,IF(Q3=Data!$E$12,Data!$H$32,IF(Q3=Data!$E$13,Data!$H$33,IF(Q3=Data!$E$14,Data!$H$34,IF(Q3=Data!$E$15,Data!$H$35,IF(Q3=Data!$E$16,Data!$H$36,IF(Q3=Data!$E$17,Data!$H$37,IF(Q3=Data!$E$18,Data!$H$38,0))))))))*K3*IF(R3&lt;AV3,R3,$AV$3)</f>
        <v>0</v>
      </c>
      <c r="AB3" s="22">
        <f>(BC3+BB3)*K3</f>
        <v>0</v>
      </c>
      <c r="AC3" s="50">
        <f>(V3+W3+X3)-(AA3+Z3+Y3+AB3)</f>
        <v>0</v>
      </c>
      <c r="AD3" s="13"/>
      <c r="AE3" s="21">
        <f t="shared" ref="AE3:AE66" si="0">BI3*BG3*K3</f>
        <v>0</v>
      </c>
      <c r="AF3" s="22">
        <f t="shared" ref="AF3:AF66" si="1">BJ3*BG3*K3</f>
        <v>0</v>
      </c>
      <c r="AG3" s="50">
        <f t="shared" ref="AG3:AG66" si="2">AE3+AF3</f>
        <v>0</v>
      </c>
      <c r="AH3" s="13"/>
      <c r="AI3" s="21">
        <f>IF(AZ3="No",0,IF(O3="NA",0,IF(Q3=O3,0,IF(O3=Data!$E$2,Data!$J$22,IF(O3=Data!$E$3,Data!$J$23,IF(O3=Data!$E$4,Data!$J$24,IF(O3=Data!$E$5,Data!$J$25,IF(O3=Data!$E$6,Data!$J$26,IF(O3=Data!$E$7,Data!$J$27,IF(O3=Data!$E$8,Data!$J$28,IF(O3=Data!$E$9,Data!$J$29,IF(O3=Data!$E$10,Data!$I$30,IF(O3=Data!$E$11,Data!$J$31,IF(O3=Data!$E$12,Data!$J$32,IF(O3=Data!$E$13,Data!$J$33,IF(O3=Data!$E$14,Data!$J$34,IF(O3=Data!$E$15,Data!$J$35,IF(O3=Data!$E$16,Data!$J$36,IF(O3=Data!$E$17,Data!J$37,IF(O3=Data!$E$18,Data!J$38,0))))))))))))))))))))*$AV$3</f>
        <v>0</v>
      </c>
      <c r="AJ3" s="23">
        <f>IF(AZ3="No",0,IF(O3="NA",0,IF(O3=Data!$E$2,Data!$K$22,IF(O3=Data!$E$3,Data!$K$23,IF(O3=Data!$E$4,Data!$K$24,IF(O3=Data!$E$5,Data!$K$25,IF(O3=Data!$E$6,Data!$K$26,IF(O3=Data!$E$7,Data!$K$27,IF(O3=Data!$E$8,Data!$K$28,IF(O3=Data!$E$9,Data!$K$29,IF(O3=Data!$E$10,Data!$K$30,IF(O3=Data!$E$11,Data!$K$31,IF(O3=Data!$E$12,Data!$K$32,IF(O3=Data!$E$13,Data!$K$33,IF(O3=Data!$E$14,Data!$K$34,IF(O3=Data!$E$15,Data!$K$35,IF(O3=Data!$E$16,Data!$K$36,IF(O3=Data!$E$17,Data!K$37,IF(O3=Data!$E$18,Data!K$38,0)))))))))))))))))))*$AV$3</f>
        <v>0</v>
      </c>
      <c r="AK3" s="23">
        <f>BK3*BH3*K3</f>
        <v>0</v>
      </c>
      <c r="AL3" s="22">
        <f>0.5*BL3*T3</f>
        <v>0</v>
      </c>
      <c r="AM3" s="22">
        <f>AK3+AJ3-AI3-AL3</f>
        <v>0</v>
      </c>
      <c r="AN3" s="23"/>
      <c r="AO3" s="119"/>
      <c r="AP3" s="20"/>
      <c r="AQ3" s="47">
        <f>IF(AV3=0,0,SUM(AC3:AC102))</f>
        <v>0</v>
      </c>
      <c r="AR3" s="48">
        <f>SUM(AG3:AG102)+SUM(AM3:AM102)</f>
        <v>0</v>
      </c>
      <c r="AS3" s="48">
        <f>SUM(BP3:BP6)</f>
        <v>0</v>
      </c>
      <c r="AT3" s="49">
        <f>IF(AND(D3="No",C3="100 year permanence period"),AR3*0.95,AR3*0.75)+IF(AO3&gt;0,-AO3,AO3)+(AQ3-AS3)</f>
        <v>0</v>
      </c>
      <c r="AU3" s="26"/>
      <c r="AV3" s="140">
        <f>IF(A3=0,0,IF(B3=0,0,(YEARFRAC(A3,B3,3))))</f>
        <v>0</v>
      </c>
      <c r="AW3" s="141"/>
      <c r="AX3" s="142"/>
      <c r="AY3" s="143" t="str">
        <f>IF(S3&lt;R3,"Yes",IF(Q3="NA","No",IF(P3=Q3,"No",IF(AND(N3="Yes",O3=Q3),"No","Yes"))))</f>
        <v>No</v>
      </c>
      <c r="AZ3" s="144" t="str">
        <f t="shared" ref="AZ3:AZ66" si="3">M3</f>
        <v>No</v>
      </c>
      <c r="BA3" s="145"/>
      <c r="BB3" s="146">
        <f>IF(Q3="NA",0,IF(N3="No",0,IF(O3=Data!$E$2,Data!$L$22,IF(O3=Data!$E$3,Data!$L$23,IF(O3=Data!$E$4,Data!$L$24,IF(O3=Data!$E$5,Data!$L$25,IF(O3=Data!$E$6,Data!$L$26,IF(O3=Data!$E$7,Data!$L$27,IF(O3=Data!$E$8,Data!$L$28,IF(O3=Data!$E$9,Data!$L$29,IF(O3=Data!$E$10,Data!$L$30,IF(O3=Data!$E$11,Data!$L$31,IF(O3=Data!$E$12,Data!$L$32,IF(O3=Data!$E$13,Data!$L$33,IF(O3=Data!$E$14,Data!$L$34,IF(O3=Data!$E$15,Data!$L$35,IF(O3=Data!$E$16,Data!$L$36,IF(O3=Data!$E$17,Data!L$37,IF(O3=Data!$E$18,Data!L$38,0)))))))))))))))))))</f>
        <v>0</v>
      </c>
      <c r="BC3" s="147">
        <f>IF(Q3="NA",0,IF(AY3="No",0,IF(N3="Yes",0,IF(P3=Data!$E$2,Data!$L$22,IF(P3=Data!$E$3,Data!$L$23,IF(P3=Data!$E$4,Data!$L$24,IF(P3=Data!$E$5,Data!$L$25,IF(P3=Data!$E$6,Data!$L$26,IF(P3=Data!$E$7,Data!$L$27,IF(P3=Data!$E$8,Data!$L$28,IF(P3=Data!$E$9,Data!$L$29,IF(P3=Data!$E$10,Data!$L$30,IF(P3=Data!$E$11,Data!$L$31,IF(P3=Data!$E$12,Data!$L$32*(EXP(-29.6/R3)),IF(P3=Data!$E$13,Data!$L$33,IF(P3=Data!$E$14,Data!$L$34*(EXP(-29.6/R3)),IF(P3=Data!$E$15,Data!$L$35,IF(P3=Data!$E$16,Data!$L$36,IF(P3=Data!$E$17,Data!L$37,IF(P3=Data!$E$18,Data!L$38,0))))))))))))))))))))</f>
        <v>0</v>
      </c>
      <c r="BD3" s="148"/>
      <c r="BE3" s="149">
        <f>$E$3/2</f>
        <v>0</v>
      </c>
      <c r="BF3" s="148">
        <f t="shared" ref="BF3:BF66" si="4">IF($E$3=0,0,IF($BE$3&lt;=$AV$6,0,(L3-$AV$6)/($BE$3-$AV$6)))</f>
        <v>0</v>
      </c>
      <c r="BG3" s="148">
        <f>IF(AND(Q3="Mangroves",BF3&gt;0.32),0.7,1)</f>
        <v>1</v>
      </c>
      <c r="BH3" s="148">
        <f>IF(BF3=0.7,0.7,1)</f>
        <v>1</v>
      </c>
      <c r="BI3" s="148">
        <f>IF(S3=0,0,IF(AND(Q3=Data!$E$12,S3-$AV$3&gt;0),(((Data!$M$32*(EXP(-29.6/S3)))-(Data!$M$32*(EXP(-29.6/(S3-$AV$3)))))),IF(AND(Q3=Data!$E$12,S3-$AV$3&lt;0.5),(Data!$M$32*(EXP(-29.6/S3))),IF(AND(Q3=Data!$E$12,S3&lt;=1),((Data!$M$32*(EXP(-29.6/S3)))),IF(Q3=Data!$E$13,(Data!$M$33),IF(AND(Q3=Data!$E$14,S3-$AV$3&gt;0),(((Data!$M$34*(EXP(-29.6/S3)))-(Data!$M$34*(EXP(-29.6/(S3-$AV$3)))))),IF(AND(Q3=Data!$E$14,S3-$AV$3&lt;1),(Data!$M$34*(EXP(-29.6/S3))),IF(AND(Q3=Data!$E$14,S3&lt;=1),((Data!$M$34*(EXP(-29.6/S3)))),IF(Q3=Data!$E$15,Data!$M$35,IF(Q3=Data!$E$16,Data!$M$36,IF(Q3=Data!$E$17,Data!$M$37,IF(Q3=Data!$E$18,Data!$M$38,0))))))))))))</f>
        <v>0</v>
      </c>
      <c r="BJ3" s="148">
        <f>IF(Q3=Data!$E$12,BI3*0.32,IF(Q3=Data!$E$13,0,IF(Q3=Data!$E$14,BI3*0.32,IF(Q3=Data!$E$15,0,IF(Q3=Data!$E$16,0,IF(Q3=Data!$E$17,0,IF(Q3=Data!$E$18,0,0)))))))</f>
        <v>0</v>
      </c>
      <c r="BK3" s="148">
        <f>IF(Q3=Data!$E$12,Data!$P$32*$AV$3,IF(Q3=Data!$E$13,Data!$P$33*$AV$3,IF(Q3=Data!$E$14,Data!$P$34*$AV$3,IF(Q3=Data!$E$15,Data!$P$35*$AV$3,IF(Q3=Data!$E$16,Data!$P$36*$AV$3,IF(Q3=Data!$E$17,Data!$P$37*$AV$3,IF(Q3=Data!$E$18,Data!$P$38*$AV$3,0)))))))</f>
        <v>0</v>
      </c>
      <c r="BL3" s="147">
        <f>IF(O3=Data!$E$2,Data!$O$22,IF(O3=Data!$E$3,Data!$O$23,IF(O3=Data!$E$4,Data!$O$24,IF(O3=Data!$E$5,Data!$O$25,IF(O3=Data!$E$6,Data!$O$26,IF(O3=Data!$E$7,Data!$O$27,IF(O3=Data!$E$8,Data!$O$28,IF(O3=Data!$E$9,Data!$O$29,IF(O3=Data!$E$10,Data!$O$30,IF(O3=Data!$E$11,Data!$O$31,IF(O3=Data!$E$12,Data!$O$32,IF(O3=Data!$E$13,Data!$O$33,IF(O3=Data!$E$14,Data!$O$34,IF(O3=Data!$E$15,Data!$O$35,IF(O3=Data!$E$16,Data!$O$36,IF(O3=Data!$E$17,Data!$O$37,IF(O3=Data!$E$18,Data!$O$38,0)))))))))))))))))</f>
        <v>0</v>
      </c>
      <c r="BM3" s="150"/>
      <c r="BN3" s="151" t="s">
        <v>152</v>
      </c>
      <c r="BO3" s="152">
        <f>Data!U2</f>
        <v>2.3837400000000004</v>
      </c>
      <c r="BP3" s="153">
        <f>BO3*H3</f>
        <v>0</v>
      </c>
      <c r="BQ3" s="19"/>
      <c r="BR3"/>
      <c r="BS3" s="19"/>
      <c r="BT3" s="19"/>
      <c r="BU3" s="19"/>
    </row>
    <row r="4" spans="1:73" s="11" customFormat="1" ht="15" thickBot="1" x14ac:dyDescent="0.35">
      <c r="A4" s="95"/>
      <c r="B4" s="96"/>
      <c r="C4" s="97"/>
      <c r="D4" s="97"/>
      <c r="E4" s="97"/>
      <c r="F4" s="24"/>
      <c r="G4" s="38" t="s">
        <v>172</v>
      </c>
      <c r="H4" s="103">
        <v>0</v>
      </c>
      <c r="I4" s="24"/>
      <c r="J4" s="36" t="s">
        <v>14</v>
      </c>
      <c r="K4" s="108"/>
      <c r="L4" s="108"/>
      <c r="M4" s="108" t="s">
        <v>3</v>
      </c>
      <c r="N4" s="108" t="s">
        <v>1</v>
      </c>
      <c r="O4" s="109" t="s">
        <v>124</v>
      </c>
      <c r="P4" s="109" t="s">
        <v>124</v>
      </c>
      <c r="Q4" s="110" t="s">
        <v>124</v>
      </c>
      <c r="R4" s="176"/>
      <c r="S4" s="176"/>
      <c r="T4" s="112"/>
      <c r="U4" s="20"/>
      <c r="V4" s="21">
        <f>IF(AZ4="No",0,IF(O4="NA",0,IF(O4=Data!$E$2,Data!$F$22,IF(O4=Data!$E$3,Data!$F$23,IF(O4=Data!$E$4,Data!$F$24,IF(O4=Data!$E$5,Data!$F$25,IF(O4=Data!$E$6,Data!$F$26,IF(O4=Data!$E$7,Data!$F$27,IF(O4=Data!$E$8,Data!$F$28,IF(O4=Data!$E$9,Data!$F$29,IF(O4=Data!$E$10,Data!$F$30,IF(O4=Data!$E$11,Data!$F$31,IF(O4=Data!E13,Data!$F$32,IF(O4=Data!E14,Data!$F$33,IF(O4=Data!E15,Data!$F$34,IF(O4=Data!E16,Data!$F$35,IF(O4=Data!E17,Data!$F$36,IF(O4=Data!E18,Data!$F$37,IF(O4=Data!E19,Data!F$38,0)))))))))))))))))))*K4*$AV$3</f>
        <v>0</v>
      </c>
      <c r="W4" s="23">
        <f>IF(AZ4="No",0,IF(O4="NA",0,IF(O4=Data!$E$2,Data!$G$22,IF(O4=Data!$E$3,Data!$G$23,IF(O4=Data!$E$4,Data!$G$24,IF(O4=Data!$E$5,Data!$G$25,IF(O4=Data!$E$6,Data!$G$26,IF(O4=Data!$E$7,Data!$G$27,IF(O4=Data!$E$8,Data!$G$28,IF(O4=Data!$E$9,Data!$G$29,IF(O4=Data!$E$10,Data!$G$30,IF(O4=Data!$E$11,Data!$G$31,IF(O4=Data!$E$12,Data!$G$32,IF(O4=Data!$E$13,Data!$G$33,IF(O4=Data!$E$14,Data!$G$34,IF(O4=Data!$E$15,Data!$G$35,IF(O4=Data!$E$16,Data!$G$36,IF(O4=Data!$E$17,Data!G$37,IF(O4=Data!$E$18,Data!G$38,0)))))))))))))))))))*K4*$AV$3</f>
        <v>0</v>
      </c>
      <c r="X4" s="23">
        <f>IF(AZ4="No",0,IF(O4="NA",0,IF(O4=Data!$E$2,Data!$H$22,IF(O4=Data!$E$3,Data!$H$23,IF(O4=Data!$E$4,Data!$H$24,IF(O4=Data!$E$5,Data!$H$25,IF(O4=Data!$E$6,Data!$H$26,IF(O4=Data!$E$7,Data!$H$27,IF(O4=Data!$E$8,Data!$H$28,IF(O4=Data!$E$9,Data!$H$29,IF(O4=Data!$E$10,Data!$H$30,IF(O4=Data!$E$11,Data!$H$31,IF(O4=Data!$E$12,Data!$H$32,IF(O4=Data!$E$13,Data!$H$33,IF(O4=Data!$E$14,Data!$H$34,IF(O4=Data!$E$15,Data!$H$35,IF(O4=Data!$E$16,Data!$H$36,IF(O4=Data!$E$17,Data!H$37,IF(O4=Data!$E$18,Data!H$38,0)))))))))))))))))))*K4*$AV$3</f>
        <v>0</v>
      </c>
      <c r="Y4" s="23">
        <f>IF(R4&lt;=1,0,IF(Q4=Data!$E$12,Data!$F$32,IF(Q4=Data!$E$13,Data!$F$33,IF(Q4=Data!$E$14,Data!$F$34,IF(Q4=Data!$E$15,Data!$F$35,IF(Q4=Data!$E$16,Data!$F$36,IF(Q4=Data!$E$17,Data!$F$37,IF(Q4=Data!$E$18,Data!$F$38,0))))))))*K4*IF(R4&lt;AV4,R4,$AV$3)</f>
        <v>0</v>
      </c>
      <c r="Z4" s="23">
        <f>IF(R4&lt;=1,0,IF(Q4=Data!$E$12,Data!$G$32,IF(Q4=Data!$E$13,Data!$G$33,IF(Q4=Data!$E$14,Data!$G$34,IF(Q4=Data!$E$15,Data!$G$35,IF(Q4=Data!$E$16,Data!$G$36,IF(Q4=Data!$E$17,Data!$G$37,IF(Q4=Data!$E$18,Data!$G$38,0))))))))*K4*IF(R4&lt;AV4,R4,$AV$3)</f>
        <v>0</v>
      </c>
      <c r="AA4" s="23">
        <f>IF(R4&lt;=1,0,IF(Q4=Data!$E$12,Data!$H$32,IF(Q4=Data!$E$13,Data!$H$33,IF(Q4=Data!$E$14,Data!$H$34,IF(Q4=Data!$E$15,Data!$H$35,IF(Q4=Data!$E$16,Data!$H$36,IF(Q4=Data!$E$17,Data!$H$37,IF(Q4=Data!$E$18,Data!$H$38,0))))))))*K4*IF(R4&lt;AV4,R4,$AV$3)</f>
        <v>0</v>
      </c>
      <c r="AB4" s="22">
        <f t="shared" ref="AB4:AB67" si="5">(BC4+BB4)*K4</f>
        <v>0</v>
      </c>
      <c r="AC4" s="50">
        <f t="shared" ref="AC4:AC67" si="6">(V4+W4+X4)-(AA4+Z4+Y4+AB4)</f>
        <v>0</v>
      </c>
      <c r="AD4" s="13"/>
      <c r="AE4" s="21">
        <f t="shared" si="0"/>
        <v>0</v>
      </c>
      <c r="AF4" s="22">
        <f t="shared" si="1"/>
        <v>0</v>
      </c>
      <c r="AG4" s="50">
        <f t="shared" si="2"/>
        <v>0</v>
      </c>
      <c r="AH4" s="13"/>
      <c r="AI4" s="21">
        <f>IF(AZ4="No",0,IF(O4="NA",0,IF(Q4=O4,0,IF(O4=Data!$E$2,Data!$J$22,IF(O4=Data!$E$3,Data!$J$23,IF(O4=Data!$E$4,Data!$J$24,IF(O4=Data!$E$5,Data!$J$25,IF(O4=Data!$E$6,Data!$J$26,IF(O4=Data!$E$7,Data!$J$27,IF(O4=Data!$E$8,Data!$J$28,IF(O4=Data!$E$9,Data!$J$29,IF(O4=Data!$E$10,Data!$I$30,IF(O4=Data!$E$11,Data!$J$31,IF(O4=Data!$E$12,Data!$J$32,IF(O4=Data!$E$13,Data!$J$33,IF(O4=Data!$E$14,Data!$J$34,IF(O4=Data!$E$15,Data!$J$35,IF(O4=Data!$E$16,Data!$J$36,IF(O4=Data!$E$17,Data!J$37,IF(O4=Data!$E$18,Data!J$38,0))))))))))))))))))))*$AV$3</f>
        <v>0</v>
      </c>
      <c r="AJ4" s="23">
        <f>IF(AZ4="No",0,IF(O4="NA",0,IF(O4=Data!$E$2,Data!$K$22,IF(O4=Data!$E$3,Data!$K$23,IF(O4=Data!$E$4,Data!$K$24,IF(O4=Data!$E$5,Data!$K$25,IF(O4=Data!$E$6,Data!$K$26,IF(O4=Data!$E$7,Data!$K$27,IF(O4=Data!$E$8,Data!$K$28,IF(O4=Data!$E$9,Data!$K$29,IF(O4=Data!$E$10,Data!$K$30,IF(O4=Data!$E$11,Data!$K$31,IF(O4=Data!$E$12,Data!$K$32,IF(O4=Data!$E$13,Data!$K$33,IF(O4=Data!$E$14,Data!$K$34,IF(O4=Data!$E$15,Data!$K$35,IF(O4=Data!$E$16,Data!$K$36,IF(O4=Data!$E$17,Data!K$37,IF(O4=Data!$E$18,Data!K$38,0)))))))))))))))))))*$AV$3</f>
        <v>0</v>
      </c>
      <c r="AK4" s="23">
        <f t="shared" ref="AK4:AK67" si="7">BK4*BH4*K4</f>
        <v>0</v>
      </c>
      <c r="AL4" s="22">
        <f t="shared" ref="AL4:AL67" si="8">0.5*BL4*T4</f>
        <v>0</v>
      </c>
      <c r="AM4" s="22">
        <f t="shared" ref="AM4:AM67" si="9">AK4+AJ4-AI4-AL4</f>
        <v>0</v>
      </c>
      <c r="AN4" s="23"/>
      <c r="AO4" s="120"/>
      <c r="AP4" s="25"/>
      <c r="AQ4" s="25"/>
      <c r="AR4" s="19"/>
      <c r="AS4" s="19"/>
      <c r="AU4" s="19"/>
      <c r="AV4" s="141"/>
      <c r="AW4" s="141"/>
      <c r="AX4" s="142"/>
      <c r="AY4" s="143" t="str">
        <f t="shared" ref="AY4:AY67" si="10">IF(S4&lt;R4,"Yes",IF(Q4="NA","No",IF(P4=Q4,"No",IF(AND(N4="Yes",O4=Q4),"No","Yes"))))</f>
        <v>No</v>
      </c>
      <c r="AZ4" s="144" t="str">
        <f t="shared" si="3"/>
        <v>No</v>
      </c>
      <c r="BA4" s="145"/>
      <c r="BB4" s="146">
        <f>IF(Q4="NA",0,IF(N4="No",0,IF(O4=Data!$E$2,Data!$L$22,IF(O4=Data!$E$3,Data!$L$23,IF(O4=Data!$E$4,Data!$L$24,IF(O4=Data!$E$5,Data!$L$25,IF(O4=Data!$E$6,Data!$L$26,IF(O4=Data!$E$7,Data!$L$27,IF(O4=Data!$E$8,Data!$L$28,IF(O4=Data!$E$9,Data!$L$29,IF(O4=Data!$E$10,Data!$L$30,IF(O4=Data!$E$11,Data!$L$31,IF(O4=Data!$E$12,Data!$L$32,IF(O4=Data!$E$13,Data!$L$33,IF(O4=Data!$E$14,Data!$L$34,IF(O4=Data!$E$15,Data!$L$35,IF(O4=Data!$E$16,Data!$L$36,IF(O4=Data!$E$17,Data!L$37,IF(O4=Data!$E$18,Data!L$38,0)))))))))))))))))))</f>
        <v>0</v>
      </c>
      <c r="BC4" s="147">
        <f>IF(Q4="NA",0,IF(AY4="No",0,IF(N4="Yes",0,IF(P4=Data!$E$2,Data!$L$22,IF(P4=Data!$E$3,Data!$L$23,IF(P4=Data!$E$4,Data!$L$24,IF(P4=Data!$E$5,Data!$L$25,IF(P4=Data!$E$6,Data!$L$26,IF(P4=Data!$E$7,Data!$L$27,IF(P4=Data!$E$8,Data!$L$28,IF(P4=Data!$E$9,Data!$L$29,IF(P4=Data!$E$10,Data!$L$30,IF(P4=Data!$E$11,Data!$L$31,IF(P4=Data!$E$12,Data!$L$32*(EXP(-29.6/R4)),IF(P4=Data!$E$13,Data!$L$33,IF(P4=Data!$E$14,Data!$L$34*(EXP(-29.6/R4)),IF(P4=Data!$E$15,Data!$L$35,IF(P4=Data!$E$16,Data!$L$36,IF(P4=Data!$E$17,Data!L$37,IF(P4=Data!$E$18,Data!L$38,0))))))))))))))))))))</f>
        <v>0</v>
      </c>
      <c r="BD4" s="148"/>
      <c r="BE4" s="146"/>
      <c r="BF4" s="148">
        <f t="shared" si="4"/>
        <v>0</v>
      </c>
      <c r="BG4" s="148">
        <f t="shared" ref="BG4:BG67" si="11">IF(AND(Q4="Mangroves",BF4&gt;0.32),0.7,1)</f>
        <v>1</v>
      </c>
      <c r="BH4" s="148">
        <f t="shared" ref="BH4:BH67" si="12">IF(BF4=0.7,0.7,1)</f>
        <v>1</v>
      </c>
      <c r="BI4" s="148">
        <f>IF(S4=0,0,IF(AND(Q4=Data!$E$12,S4-$AV$3&gt;0),(((Data!$M$32*(EXP(-29.6/S4)))-(Data!$M$32*(EXP(-29.6/(S4-$AV$3)))))),IF(AND(Q4=Data!$E$12,S4-$AV$3&lt;0.5),(Data!$M$32*(EXP(-29.6/S4))),IF(AND(Q4=Data!$E$12,S4&lt;=1),((Data!$M$32*(EXP(-29.6/S4)))),IF(Q4=Data!$E$13,(Data!$M$33),IF(AND(Q4=Data!$E$14,S4-$AV$3&gt;0),(((Data!$M$34*(EXP(-29.6/S4)))-(Data!$M$34*(EXP(-29.6/(S4-$AV$3)))))),IF(AND(Q4=Data!$E$14,S4-$AV$3&lt;1),(Data!$M$34*(EXP(-29.6/S4))),IF(AND(Q4=Data!$E$14,S4&lt;=1),((Data!$M$34*(EXP(-29.6/S4)))),IF(Q4=Data!$E$15,Data!$M$35,IF(Q4=Data!$E$16,Data!$M$36,IF(Q4=Data!$E$17,Data!$M$37,IF(Q4=Data!$E$18,Data!$M$38,0))))))))))))</f>
        <v>0</v>
      </c>
      <c r="BJ4" s="148">
        <f>IF(Q4=Data!$E$12,BI4*0.32,IF(Q4=Data!$E$13,0,IF(Q4=Data!$E$14,BI4*0.32,IF(Q4=Data!$E$15,0,IF(Q4=Data!$E$16,0,IF(Q4=Data!$E$17,0,IF(Q4=Data!$E$18,0,0)))))))</f>
        <v>0</v>
      </c>
      <c r="BK4" s="148">
        <f>IF(Q4=Data!$E$12,Data!$P$32*$AV$3,IF(Q4=Data!$E$13,Data!$P$33*$AV$3,IF(Q4=Data!$E$14,Data!$P$34*$AV$3,IF(Q4=Data!$E$15,Data!$P$35*$AV$3,IF(Q4=Data!$E$16,Data!$P$36*$AV$3,IF(Q4=Data!$E$17,Data!$P$37*$AV$3,IF(Q4=Data!$E$18,Data!$P$38*$AV$3,0)))))))</f>
        <v>0</v>
      </c>
      <c r="BL4" s="147">
        <f>IF(O4=Data!$E$2,Data!$O$22,IF(O4=Data!$E$3,Data!$O$23,IF(O4=Data!$E$4,Data!$O$24,IF(O4=Data!$E$5,Data!$O$25,IF(O4=Data!$E$6,Data!$O$26,IF(O4=Data!$E$7,Data!$O$27,IF(O4=Data!$E$8,Data!$O$28,IF(O4=Data!$E$9,Data!$O$29,IF(O4=Data!$E$10,Data!$O$30,IF(O4=Data!$E$11,Data!$O$31,IF(O4=Data!$E$12,Data!$O$32,IF(O4=Data!$E$13,Data!$O$33,IF(O4=Data!$E$14,Data!$O$34,IF(O4=Data!$E$15,Data!$O$35,IF(O4=Data!$E$16,Data!$O$36,IF(O4=Data!$E$17,Data!$O$37,IF(O4=Data!$E$18,Data!$O$38,0)))))))))))))))))</f>
        <v>0</v>
      </c>
      <c r="BM4" s="150"/>
      <c r="BN4" s="151" t="s">
        <v>153</v>
      </c>
      <c r="BO4" s="152">
        <f>Data!U3</f>
        <v>2.3126040000000003</v>
      </c>
      <c r="BP4" s="153">
        <f>BO4*H4</f>
        <v>0</v>
      </c>
      <c r="BQ4" s="19"/>
      <c r="BR4" s="19"/>
      <c r="BS4" s="19"/>
      <c r="BT4" s="19"/>
      <c r="BU4" s="19"/>
    </row>
    <row r="5" spans="1:73" s="11" customFormat="1" x14ac:dyDescent="0.3">
      <c r="A5" s="95"/>
      <c r="B5" s="96"/>
      <c r="C5" s="97"/>
      <c r="D5" s="97"/>
      <c r="E5" s="97"/>
      <c r="F5" s="24"/>
      <c r="G5" s="38" t="s">
        <v>173</v>
      </c>
      <c r="H5" s="103">
        <v>0</v>
      </c>
      <c r="I5" s="24"/>
      <c r="J5" s="36" t="s">
        <v>15</v>
      </c>
      <c r="K5" s="108"/>
      <c r="L5" s="108"/>
      <c r="M5" s="108" t="s">
        <v>3</v>
      </c>
      <c r="N5" s="108" t="s">
        <v>1</v>
      </c>
      <c r="O5" s="109" t="s">
        <v>124</v>
      </c>
      <c r="P5" s="109" t="s">
        <v>124</v>
      </c>
      <c r="Q5" s="110" t="s">
        <v>124</v>
      </c>
      <c r="R5" s="111"/>
      <c r="S5" s="111"/>
      <c r="T5" s="112"/>
      <c r="U5" s="20"/>
      <c r="V5" s="21">
        <f>IF(AZ5="No",0,IF(O5="NA",0,IF(O5=Data!$E$2,Data!$F$22,IF(O5=Data!$E$3,Data!$F$23,IF(O5=Data!$E$4,Data!$F$24,IF(O5=Data!$E$5,Data!$F$25,IF(O5=Data!$E$6,Data!$F$26,IF(O5=Data!$E$7,Data!$F$27,IF(O5=Data!$E$8,Data!$F$28,IF(O5=Data!$E$9,Data!$F$29,IF(O5=Data!$E$10,Data!$F$30,IF(O5=Data!$E$11,Data!$F$31,IF(O5=Data!E14,Data!$F$32,IF(O5=Data!E15,Data!$F$33,IF(O5=Data!E16,Data!$F$34,IF(O5=Data!E17,Data!$F$35,IF(O5=Data!E18,Data!$F$36,IF(O5=Data!E19,Data!$F$37,IF(O5=Data!E20,Data!F$38,0)))))))))))))))))))*K5*$AV$3</f>
        <v>0</v>
      </c>
      <c r="W5" s="23">
        <f>IF(AZ5="No",0,IF(O5="NA",0,IF(O5=Data!$E$2,Data!$G$22,IF(O5=Data!$E$3,Data!$G$23,IF(O5=Data!$E$4,Data!$G$24,IF(O5=Data!$E$5,Data!$G$25,IF(O5=Data!$E$6,Data!$G$26,IF(O5=Data!$E$7,Data!$G$27,IF(O5=Data!$E$8,Data!$G$28,IF(O5=Data!$E$9,Data!$G$29,IF(O5=Data!$E$10,Data!$G$30,IF(O5=Data!$E$11,Data!$G$31,IF(O5=Data!$E$12,Data!$G$32,IF(O5=Data!$E$13,Data!$G$33,IF(O5=Data!$E$14,Data!$G$34,IF(O5=Data!$E$15,Data!$G$35,IF(O5=Data!$E$16,Data!$G$36,IF(O5=Data!$E$17,Data!G$37,IF(O5=Data!$E$18,Data!G$38,0)))))))))))))))))))*K5*$AV$3</f>
        <v>0</v>
      </c>
      <c r="X5" s="23">
        <f>IF(AZ5="No",0,IF(O5="NA",0,IF(O5=Data!$E$2,Data!$H$22,IF(O5=Data!$E$3,Data!$H$23,IF(O5=Data!$E$4,Data!$H$24,IF(O5=Data!$E$5,Data!$H$25,IF(O5=Data!$E$6,Data!$H$26,IF(O5=Data!$E$7,Data!$H$27,IF(O5=Data!$E$8,Data!$H$28,IF(O5=Data!$E$9,Data!$H$29,IF(O5=Data!$E$10,Data!$H$30,IF(O5=Data!$E$11,Data!$H$31,IF(O5=Data!$E$12,Data!$H$32,IF(O5=Data!$E$13,Data!$H$33,IF(O5=Data!$E$14,Data!$H$34,IF(O5=Data!$E$15,Data!$H$35,IF(O5=Data!$E$16,Data!$H$36,IF(O5=Data!$E$17,Data!H$37,IF(O5=Data!$E$18,Data!H$38,0)))))))))))))))))))*K5*$AV$3</f>
        <v>0</v>
      </c>
      <c r="Y5" s="23">
        <f>IF(R5&lt;=1,0,IF(Q5=Data!$E$12,Data!$F$32,IF(Q5=Data!$E$13,Data!$F$33,IF(Q5=Data!$E$14,Data!$F$34,IF(Q5=Data!$E$15,Data!$F$35,IF(Q5=Data!$E$16,Data!$F$36,IF(Q5=Data!$E$17,Data!$F$37,IF(Q5=Data!$E$18,Data!$F$38,0))))))))*K5*IF(R5&lt;AV5,R5,$AV$3)</f>
        <v>0</v>
      </c>
      <c r="Z5" s="23">
        <f>IF(R5&lt;=1,0,IF(Q5=Data!$E$12,Data!$G$32,IF(Q5=Data!$E$13,Data!$G$33,IF(Q5=Data!$E$14,Data!$G$34,IF(Q5=Data!$E$15,Data!$G$35,IF(Q5=Data!$E$16,Data!$G$36,IF(Q5=Data!$E$17,Data!$G$37,IF(Q5=Data!$E$18,Data!$G$38,0))))))))*K5*IF(R5&lt;AV5,R5,$AV$3)</f>
        <v>0</v>
      </c>
      <c r="AA5" s="23">
        <f>IF(R5&lt;=1,0,IF(Q5=Data!$E$12,Data!$H$32,IF(Q5=Data!$E$13,Data!$H$33,IF(Q5=Data!$E$14,Data!$H$34,IF(Q5=Data!$E$15,Data!$H$35,IF(Q5=Data!$E$16,Data!$H$36,IF(Q5=Data!$E$17,Data!$H$37,IF(Q5=Data!$E$18,Data!$H$38,0))))))))*K5*IF(R5&lt;AV5,R5,$AV$3)</f>
        <v>0</v>
      </c>
      <c r="AB5" s="22">
        <f t="shared" si="5"/>
        <v>0</v>
      </c>
      <c r="AC5" s="50">
        <f t="shared" si="6"/>
        <v>0</v>
      </c>
      <c r="AD5" s="13"/>
      <c r="AE5" s="21">
        <f t="shared" si="0"/>
        <v>0</v>
      </c>
      <c r="AF5" s="22">
        <f t="shared" si="1"/>
        <v>0</v>
      </c>
      <c r="AG5" s="50">
        <f t="shared" si="2"/>
        <v>0</v>
      </c>
      <c r="AH5" s="13"/>
      <c r="AI5" s="21">
        <f>IF(AZ5="No",0,IF(O5="NA",0,IF(Q5=O5,0,IF(O5=Data!$E$2,Data!$J$22,IF(O5=Data!$E$3,Data!$J$23,IF(O5=Data!$E$4,Data!$J$24,IF(O5=Data!$E$5,Data!$J$25,IF(O5=Data!$E$6,Data!$J$26,IF(O5=Data!$E$7,Data!$J$27,IF(O5=Data!$E$8,Data!$J$28,IF(O5=Data!$E$9,Data!$J$29,IF(O5=Data!$E$10,Data!$I$30,IF(O5=Data!$E$11,Data!$J$31,IF(O5=Data!$E$12,Data!$J$32,IF(O5=Data!$E$13,Data!$J$33,IF(O5=Data!$E$14,Data!$J$34,IF(O5=Data!$E$15,Data!$J$35,IF(O5=Data!$E$16,Data!$J$36,IF(O5=Data!$E$17,Data!J$37,IF(O5=Data!$E$18,Data!J$38,0))))))))))))))))))))*$AV$3</f>
        <v>0</v>
      </c>
      <c r="AJ5" s="23">
        <f>IF(AZ5="No",0,IF(O5="NA",0,IF(O5=Data!$E$2,Data!$K$22,IF(O5=Data!$E$3,Data!$K$23,IF(O5=Data!$E$4,Data!$K$24,IF(O5=Data!$E$5,Data!$K$25,IF(O5=Data!$E$6,Data!$K$26,IF(O5=Data!$E$7,Data!$K$27,IF(O5=Data!$E$8,Data!$K$28,IF(O5=Data!$E$9,Data!$K$29,IF(O5=Data!$E$10,Data!$K$30,IF(O5=Data!$E$11,Data!$K$31,IF(O5=Data!$E$12,Data!$K$32,IF(O5=Data!$E$13,Data!$K$33,IF(O5=Data!$E$14,Data!$K$34,IF(O5=Data!$E$15,Data!$K$35,IF(O5=Data!$E$16,Data!$K$36,IF(O5=Data!$E$17,Data!K$37,IF(O5=Data!$E$18,Data!K$38,0)))))))))))))))))))*$AV$3</f>
        <v>0</v>
      </c>
      <c r="AK5" s="23">
        <f t="shared" si="7"/>
        <v>0</v>
      </c>
      <c r="AL5" s="22">
        <f t="shared" si="8"/>
        <v>0</v>
      </c>
      <c r="AM5" s="22">
        <f t="shared" si="9"/>
        <v>0</v>
      </c>
      <c r="AN5" s="23"/>
      <c r="AO5" s="120"/>
      <c r="AP5" s="25"/>
      <c r="AQ5" s="25"/>
      <c r="AR5" s="19"/>
      <c r="AS5" s="19"/>
      <c r="AU5" s="19"/>
      <c r="AV5" s="154" t="s">
        <v>115</v>
      </c>
      <c r="AW5" s="141"/>
      <c r="AX5" s="155"/>
      <c r="AY5" s="143" t="str">
        <f t="shared" si="10"/>
        <v>No</v>
      </c>
      <c r="AZ5" s="144" t="str">
        <f t="shared" si="3"/>
        <v>No</v>
      </c>
      <c r="BA5" s="145"/>
      <c r="BB5" s="146">
        <f>IF(Q5="NA",0,IF(N5="No",0,IF(O5=Data!$E$2,Data!$L$22,IF(O5=Data!$E$3,Data!$L$23,IF(O5=Data!$E$4,Data!$L$24,IF(O5=Data!$E$5,Data!$L$25,IF(O5=Data!$E$6,Data!$L$26,IF(O5=Data!$E$7,Data!$L$27,IF(O5=Data!$E$8,Data!$L$28,IF(O5=Data!$E$9,Data!$L$29,IF(O5=Data!$E$10,Data!$L$30,IF(O5=Data!$E$11,Data!$L$31,IF(O5=Data!$E$12,Data!$L$32,IF(O5=Data!$E$13,Data!$L$33,IF(O5=Data!$E$14,Data!$L$34,IF(O5=Data!$E$15,Data!$L$35,IF(O5=Data!$E$16,Data!$L$36,IF(O5=Data!$E$17,Data!L$37,IF(O5=Data!$E$18,Data!L$38,0)))))))))))))))))))</f>
        <v>0</v>
      </c>
      <c r="BC5" s="147">
        <f>IF(Q5="NA",0,IF(AY5="No",0,IF(N5="Yes",0,IF(P5=Data!$E$2,Data!$L$22,IF(P5=Data!$E$3,Data!$L$23,IF(P5=Data!$E$4,Data!$L$24,IF(P5=Data!$E$5,Data!$L$25,IF(P5=Data!$E$6,Data!$L$26,IF(P5=Data!$E$7,Data!$L$27,IF(P5=Data!$E$8,Data!$L$28,IF(P5=Data!$E$9,Data!$L$29,IF(P5=Data!$E$10,Data!$L$30,IF(P5=Data!$E$11,Data!$L$31,IF(P5=Data!$E$12,Data!$L$32*(EXP(-29.6/R5)),IF(P5=Data!$E$13,Data!$L$33,IF(P5=Data!$E$14,Data!$L$34*(EXP(-29.6/R5)),IF(P5=Data!$E$15,Data!$L$35,IF(P5=Data!$E$16,Data!$L$36,IF(P5=Data!$E$17,Data!L$37,IF(P5=Data!$E$18,Data!L$38,0))))))))))))))))))))</f>
        <v>0</v>
      </c>
      <c r="BD5" s="148"/>
      <c r="BE5" s="146"/>
      <c r="BF5" s="148">
        <f t="shared" si="4"/>
        <v>0</v>
      </c>
      <c r="BG5" s="148">
        <f t="shared" si="11"/>
        <v>1</v>
      </c>
      <c r="BH5" s="148">
        <f t="shared" si="12"/>
        <v>1</v>
      </c>
      <c r="BI5" s="148">
        <f>IF(S5=0,0,IF(AND(Q5=Data!$E$12,S5-$AV$3&gt;0),(((Data!$M$32*(EXP(-29.6/S5)))-(Data!$M$32*(EXP(-29.6/(S5-$AV$3)))))),IF(AND(Q5=Data!$E$12,S5-$AV$3&lt;0.5),(Data!$M$32*(EXP(-29.6/S5))),IF(AND(Q5=Data!$E$12,S5&lt;=1),((Data!$M$32*(EXP(-29.6/S5)))),IF(Q5=Data!$E$13,(Data!$M$33),IF(AND(Q5=Data!$E$14,S5-$AV$3&gt;0),(((Data!$M$34*(EXP(-29.6/S5)))-(Data!$M$34*(EXP(-29.6/(S5-$AV$3)))))),IF(AND(Q5=Data!$E$14,S5-$AV$3&lt;1),(Data!$M$34*(EXP(-29.6/S5))),IF(AND(Q5=Data!$E$14,S5&lt;=1),((Data!$M$34*(EXP(-29.6/S5)))),IF(Q5=Data!$E$15,Data!$M$35,IF(Q5=Data!$E$16,Data!$M$36,IF(Q5=Data!$E$17,Data!$M$37,IF(Q5=Data!$E$18,Data!$M$38,0))))))))))))</f>
        <v>0</v>
      </c>
      <c r="BJ5" s="148">
        <f>IF(Q5=Data!$E$12,BI5*0.32,IF(Q5=Data!$E$13,0,IF(Q5=Data!$E$14,BI5*0.32,IF(Q5=Data!$E$15,0,IF(Q5=Data!$E$16,0,IF(Q5=Data!$E$17,0,IF(Q5=Data!$E$18,0,0)))))))</f>
        <v>0</v>
      </c>
      <c r="BK5" s="148">
        <f>IF(Q5=Data!$E$12,Data!$P$32*$AV$3,IF(Q5=Data!$E$13,Data!$P$33*$AV$3,IF(Q5=Data!$E$14,Data!$P$34*$AV$3,IF(Q5=Data!$E$15,Data!$P$35*$AV$3,IF(Q5=Data!$E$16,Data!$P$36*$AV$3,IF(Q5=Data!$E$17,Data!$P$37*$AV$3,IF(Q5=Data!$E$18,Data!$P$38*$AV$3,0)))))))</f>
        <v>0</v>
      </c>
      <c r="BL5" s="147">
        <f>IF(O5=Data!$E$2,Data!$O$22,IF(O5=Data!$E$3,Data!$O$23,IF(O5=Data!$E$4,Data!$O$24,IF(O5=Data!$E$5,Data!$O$25,IF(O5=Data!$E$6,Data!$O$26,IF(O5=Data!$E$7,Data!$O$27,IF(O5=Data!$E$8,Data!$O$28,IF(O5=Data!$E$9,Data!$O$29,IF(O5=Data!$E$10,Data!$O$30,IF(O5=Data!$E$11,Data!$O$31,IF(O5=Data!$E$12,Data!$O$32,IF(O5=Data!$E$13,Data!$O$33,IF(O5=Data!$E$14,Data!$O$34,IF(O5=Data!$E$15,Data!$O$35,IF(O5=Data!$E$16,Data!$O$36,IF(O5=Data!$E$17,Data!$O$37,IF(O5=Data!$E$18,Data!$O$38,0)))))))))))))))))</f>
        <v>0</v>
      </c>
      <c r="BM5" s="150"/>
      <c r="BN5" s="151" t="s">
        <v>154</v>
      </c>
      <c r="BO5" s="152">
        <f>Data!U4</f>
        <v>2.7213000000000003</v>
      </c>
      <c r="BP5" s="153">
        <f>BO5*H5</f>
        <v>0</v>
      </c>
      <c r="BQ5" s="19"/>
      <c r="BR5" s="19"/>
      <c r="BS5" s="19"/>
      <c r="BT5" s="19"/>
      <c r="BU5" s="19"/>
    </row>
    <row r="6" spans="1:73" s="11" customFormat="1" ht="15" thickBot="1" x14ac:dyDescent="0.35">
      <c r="A6" s="98"/>
      <c r="B6" s="96"/>
      <c r="C6" s="97"/>
      <c r="D6" s="97"/>
      <c r="E6" s="97"/>
      <c r="F6" s="24"/>
      <c r="G6" s="39" t="s">
        <v>174</v>
      </c>
      <c r="H6" s="87">
        <v>0</v>
      </c>
      <c r="I6" s="24"/>
      <c r="J6" s="36" t="s">
        <v>17</v>
      </c>
      <c r="K6" s="108"/>
      <c r="L6" s="108"/>
      <c r="M6" s="108" t="s">
        <v>3</v>
      </c>
      <c r="N6" s="108" t="s">
        <v>1</v>
      </c>
      <c r="O6" s="109" t="s">
        <v>124</v>
      </c>
      <c r="P6" s="109" t="s">
        <v>124</v>
      </c>
      <c r="Q6" s="110" t="s">
        <v>124</v>
      </c>
      <c r="R6" s="111"/>
      <c r="S6" s="111"/>
      <c r="T6" s="112"/>
      <c r="U6" s="20"/>
      <c r="V6" s="21">
        <f>IF(AZ6="No",0,IF(O6="NA",0,IF(O6=Data!$E$2,Data!$F$22,IF(O6=Data!$E$3,Data!$F$23,IF(O6=Data!$E$4,Data!$F$24,IF(O6=Data!$E$5,Data!$F$25,IF(O6=Data!$E$6,Data!$F$26,IF(O6=Data!$E$7,Data!$F$27,IF(O6=Data!$E$8,Data!$F$28,IF(O6=Data!$E$9,Data!$F$29,IF(O6=Data!$E$10,Data!$F$30,IF(O6=Data!$E$11,Data!$F$31,IF(O6=Data!E15,Data!$F$32,IF(O6=Data!E16,Data!$F$33,IF(O6=Data!E17,Data!$F$34,IF(O6=Data!E18,Data!$F$35,IF(O6=Data!E19,Data!$F$36,IF(O6=Data!E20,Data!$F$37,IF(O6=Data!E21,Data!F$38,0)))))))))))))))))))*K6*$AV$3</f>
        <v>0</v>
      </c>
      <c r="W6" s="23">
        <f>IF(AZ6="No",0,IF(O6="NA",0,IF(O6=Data!$E$2,Data!$G$22,IF(O6=Data!$E$3,Data!$G$23,IF(O6=Data!$E$4,Data!$G$24,IF(O6=Data!$E$5,Data!$G$25,IF(O6=Data!$E$6,Data!$G$26,IF(O6=Data!$E$7,Data!$G$27,IF(O6=Data!$E$8,Data!$G$28,IF(O6=Data!$E$9,Data!$G$29,IF(O6=Data!$E$10,Data!$G$30,IF(O6=Data!$E$11,Data!$G$31,IF(O6=Data!$E$12,Data!$G$32,IF(O6=Data!$E$13,Data!$G$33,IF(O6=Data!$E$14,Data!$G$34,IF(O6=Data!$E$15,Data!$G$35,IF(O6=Data!$E$16,Data!$G$36,IF(O6=Data!$E$17,Data!G$37,IF(O6=Data!$E$18,Data!G$38,0)))))))))))))))))))*K6*$AV$3</f>
        <v>0</v>
      </c>
      <c r="X6" s="23">
        <f>IF(AZ6="No",0,IF(O6="NA",0,IF(O6=Data!$E$2,Data!$H$22,IF(O6=Data!$E$3,Data!$H$23,IF(O6=Data!$E$4,Data!$H$24,IF(O6=Data!$E$5,Data!$H$25,IF(O6=Data!$E$6,Data!$H$26,IF(O6=Data!$E$7,Data!$H$27,IF(O6=Data!$E$8,Data!$H$28,IF(O6=Data!$E$9,Data!$H$29,IF(O6=Data!$E$10,Data!$H$30,IF(O6=Data!$E$11,Data!$H$31,IF(O6=Data!$E$12,Data!$H$32,IF(O6=Data!$E$13,Data!$H$33,IF(O6=Data!$E$14,Data!$H$34,IF(O6=Data!$E$15,Data!$H$35,IF(O6=Data!$E$16,Data!$H$36,IF(O6=Data!$E$17,Data!H$37,IF(O6=Data!$E$18,Data!H$38,0)))))))))))))))))))*K6*$AV$3</f>
        <v>0</v>
      </c>
      <c r="Y6" s="23">
        <f>IF(R6&lt;=1,0,IF(Q6=Data!$E$12,Data!$F$32,IF(Q6=Data!$E$13,Data!$F$33,IF(Q6=Data!$E$14,Data!$F$34,IF(Q6=Data!$E$15,Data!$F$35,IF(Q6=Data!$E$16,Data!$F$36,IF(Q6=Data!$E$17,Data!$F$37,IF(Q6=Data!$E$18,Data!$F$38,0))))))))*K6*IF(R6&lt;AV6,R6,$AV$3)</f>
        <v>0</v>
      </c>
      <c r="Z6" s="23">
        <f>IF(R6&lt;=1,0,IF(Q6=Data!$E$12,Data!$G$32,IF(Q6=Data!$E$13,Data!$G$33,IF(Q6=Data!$E$14,Data!$G$34,IF(Q6=Data!$E$15,Data!$G$35,IF(Q6=Data!$E$16,Data!$G$36,IF(Q6=Data!$E$17,Data!$G$37,IF(Q6=Data!$E$18,Data!$G$38,0))))))))*K6*IF(R6&lt;AV6,R6,$AV$3)</f>
        <v>0</v>
      </c>
      <c r="AA6" s="23">
        <f>IF(R6&lt;=1,0,IF(Q6=Data!$E$12,Data!$H$32,IF(Q6=Data!$E$13,Data!$H$33,IF(Q6=Data!$E$14,Data!$H$34,IF(Q6=Data!$E$15,Data!$H$35,IF(Q6=Data!$E$16,Data!$H$36,IF(Q6=Data!$E$17,Data!$H$37,IF(Q6=Data!$E$18,Data!$H$38,0))))))))*K6*IF(R6&lt;AV6,R6,$AV$3)</f>
        <v>0</v>
      </c>
      <c r="AB6" s="22">
        <f t="shared" si="5"/>
        <v>0</v>
      </c>
      <c r="AC6" s="50">
        <f t="shared" si="6"/>
        <v>0</v>
      </c>
      <c r="AD6" s="13"/>
      <c r="AE6" s="21">
        <f t="shared" si="0"/>
        <v>0</v>
      </c>
      <c r="AF6" s="22">
        <f t="shared" si="1"/>
        <v>0</v>
      </c>
      <c r="AG6" s="50">
        <f t="shared" si="2"/>
        <v>0</v>
      </c>
      <c r="AH6" s="13"/>
      <c r="AI6" s="21">
        <f>IF(AZ6="No",0,IF(O6="NA",0,IF(Q6=O6,0,IF(O6=Data!$E$2,Data!$J$22,IF(O6=Data!$E$3,Data!$J$23,IF(O6=Data!$E$4,Data!$J$24,IF(O6=Data!$E$5,Data!$J$25,IF(O6=Data!$E$6,Data!$J$26,IF(O6=Data!$E$7,Data!$J$27,IF(O6=Data!$E$8,Data!$J$28,IF(O6=Data!$E$9,Data!$J$29,IF(O6=Data!$E$10,Data!$I$30,IF(O6=Data!$E$11,Data!$J$31,IF(O6=Data!$E$12,Data!$J$32,IF(O6=Data!$E$13,Data!$J$33,IF(O6=Data!$E$14,Data!$J$34,IF(O6=Data!$E$15,Data!$J$35,IF(O6=Data!$E$16,Data!$J$36,IF(O6=Data!$E$17,Data!J$37,IF(O6=Data!$E$18,Data!J$38,0))))))))))))))))))))*$AV$3</f>
        <v>0</v>
      </c>
      <c r="AJ6" s="23">
        <f>IF(AZ6="No",0,IF(O6="NA",0,IF(O6=Data!$E$2,Data!$K$22,IF(O6=Data!$E$3,Data!$K$23,IF(O6=Data!$E$4,Data!$K$24,IF(O6=Data!$E$5,Data!$K$25,IF(O6=Data!$E$6,Data!$K$26,IF(O6=Data!$E$7,Data!$K$27,IF(O6=Data!$E$8,Data!$K$28,IF(O6=Data!$E$9,Data!$K$29,IF(O6=Data!$E$10,Data!$K$30,IF(O6=Data!$E$11,Data!$K$31,IF(O6=Data!$E$12,Data!$K$32,IF(O6=Data!$E$13,Data!$K$33,IF(O6=Data!$E$14,Data!$K$34,IF(O6=Data!$E$15,Data!$K$35,IF(O6=Data!$E$16,Data!$K$36,IF(O6=Data!$E$17,Data!K$37,IF(O6=Data!$E$18,Data!K$38,0)))))))))))))))))))*$AV$3</f>
        <v>0</v>
      </c>
      <c r="AK6" s="23">
        <f t="shared" si="7"/>
        <v>0</v>
      </c>
      <c r="AL6" s="22">
        <f t="shared" si="8"/>
        <v>0</v>
      </c>
      <c r="AM6" s="22">
        <f t="shared" si="9"/>
        <v>0</v>
      </c>
      <c r="AN6" s="23"/>
      <c r="AO6" s="120"/>
      <c r="AP6" s="25"/>
      <c r="AQ6" s="25"/>
      <c r="AR6" s="19"/>
      <c r="AS6" s="19"/>
      <c r="AU6" s="19"/>
      <c r="AV6" s="156">
        <v>0</v>
      </c>
      <c r="AW6" s="141"/>
      <c r="AX6" s="155"/>
      <c r="AY6" s="143" t="str">
        <f t="shared" si="10"/>
        <v>No</v>
      </c>
      <c r="AZ6" s="144" t="str">
        <f t="shared" si="3"/>
        <v>No</v>
      </c>
      <c r="BA6" s="145"/>
      <c r="BB6" s="146">
        <f>IF(Q6="NA",0,IF(N6="No",0,IF(O6=Data!$E$2,Data!$L$22,IF(O6=Data!$E$3,Data!$L$23,IF(O6=Data!$E$4,Data!$L$24,IF(O6=Data!$E$5,Data!$L$25,IF(O6=Data!$E$6,Data!$L$26,IF(O6=Data!$E$7,Data!$L$27,IF(O6=Data!$E$8,Data!$L$28,IF(O6=Data!$E$9,Data!$L$29,IF(O6=Data!$E$10,Data!$L$30,IF(O6=Data!$E$11,Data!$L$31,IF(O6=Data!$E$12,Data!$L$32,IF(O6=Data!$E$13,Data!$L$33,IF(O6=Data!$E$14,Data!$L$34,IF(O6=Data!$E$15,Data!$L$35,IF(O6=Data!$E$16,Data!$L$36,IF(O6=Data!$E$17,Data!L$37,IF(O6=Data!$E$18,Data!L$38,0)))))))))))))))))))</f>
        <v>0</v>
      </c>
      <c r="BC6" s="147">
        <f>IF(Q6="NA",0,IF(AY6="No",0,IF(N6="Yes",0,IF(P6=Data!$E$2,Data!$L$22,IF(P6=Data!$E$3,Data!$L$23,IF(P6=Data!$E$4,Data!$L$24,IF(P6=Data!$E$5,Data!$L$25,IF(P6=Data!$E$6,Data!$L$26,IF(P6=Data!$E$7,Data!$L$27,IF(P6=Data!$E$8,Data!$L$28,IF(P6=Data!$E$9,Data!$L$29,IF(P6=Data!$E$10,Data!$L$30,IF(P6=Data!$E$11,Data!$L$31,IF(P6=Data!$E$12,Data!$L$32*(EXP(-29.6/R6)),IF(P6=Data!$E$13,Data!$L$33,IF(P6=Data!$E$14,Data!$L$34*(EXP(-29.6/R6)),IF(P6=Data!$E$15,Data!$L$35,IF(P6=Data!$E$16,Data!$L$36,IF(P6=Data!$E$17,Data!L$37,IF(P6=Data!$E$18,Data!L$38,0))))))))))))))))))))</f>
        <v>0</v>
      </c>
      <c r="BD6" s="148"/>
      <c r="BE6" s="146"/>
      <c r="BF6" s="148">
        <f t="shared" si="4"/>
        <v>0</v>
      </c>
      <c r="BG6" s="148">
        <f t="shared" si="11"/>
        <v>1</v>
      </c>
      <c r="BH6" s="148">
        <f t="shared" si="12"/>
        <v>1</v>
      </c>
      <c r="BI6" s="148">
        <f>IF(S6=0,0,IF(AND(Q6=Data!$E$12,S6-$AV$3&gt;0),(((Data!$M$32*(EXP(-29.6/S6)))-(Data!$M$32*(EXP(-29.6/(S6-$AV$3)))))),IF(AND(Q6=Data!$E$12,S6-$AV$3&lt;0.5),(Data!$M$32*(EXP(-29.6/S6))),IF(AND(Q6=Data!$E$12,S6&lt;=1),((Data!$M$32*(EXP(-29.6/S6)))),IF(Q6=Data!$E$13,(Data!$M$33),IF(AND(Q6=Data!$E$14,S6-$AV$3&gt;0),(((Data!$M$34*(EXP(-29.6/S6)))-(Data!$M$34*(EXP(-29.6/(S6-$AV$3)))))),IF(AND(Q6=Data!$E$14,S6-$AV$3&lt;1),(Data!$M$34*(EXP(-29.6/S6))),IF(AND(Q6=Data!$E$14,S6&lt;=1),((Data!$M$34*(EXP(-29.6/S6)))),IF(Q6=Data!$E$15,Data!$M$35,IF(Q6=Data!$E$16,Data!$M$36,IF(Q6=Data!$E$17,Data!$M$37,IF(Q6=Data!$E$18,Data!$M$38,0))))))))))))</f>
        <v>0</v>
      </c>
      <c r="BJ6" s="148">
        <f>IF(Q6=Data!$E$12,BI6*0.32,IF(Q6=Data!$E$13,0,IF(Q6=Data!$E$14,BI6*0.32,IF(Q6=Data!$E$15,0,IF(Q6=Data!$E$16,0,IF(Q6=Data!$E$17,0,IF(Q6=Data!$E$18,0,0)))))))</f>
        <v>0</v>
      </c>
      <c r="BK6" s="148">
        <f>IF(Q6=Data!$E$12,Data!$P$32*$AV$3,IF(Q6=Data!$E$13,Data!$P$33*$AV$3,IF(Q6=Data!$E$14,Data!$P$34*$AV$3,IF(Q6=Data!$E$15,Data!$P$35*$AV$3,IF(Q6=Data!$E$16,Data!$P$36*$AV$3,IF(Q6=Data!$E$17,Data!$P$37*$AV$3,IF(Q6=Data!$E$18,Data!$P$38*$AV$3,0)))))))</f>
        <v>0</v>
      </c>
      <c r="BL6" s="147">
        <f>IF(O6=Data!$E$2,Data!$O$22,IF(O6=Data!$E$3,Data!$O$23,IF(O6=Data!$E$4,Data!$O$24,IF(O6=Data!$E$5,Data!$O$25,IF(O6=Data!$E$6,Data!$O$26,IF(O6=Data!$E$7,Data!$O$27,IF(O6=Data!$E$8,Data!$O$28,IF(O6=Data!$E$9,Data!$O$29,IF(O6=Data!$E$10,Data!$O$30,IF(O6=Data!$E$11,Data!$O$31,IF(O6=Data!$E$12,Data!$O$32,IF(O6=Data!$E$13,Data!$O$33,IF(O6=Data!$E$14,Data!$O$34,IF(O6=Data!$E$15,Data!$O$35,IF(O6=Data!$E$16,Data!$O$36,IF(O6=Data!$E$17,Data!$O$37,IF(O6=Data!$E$18,Data!$O$38,0)))))))))))))))))</f>
        <v>0</v>
      </c>
      <c r="BM6" s="150"/>
      <c r="BN6" s="151" t="s">
        <v>155</v>
      </c>
      <c r="BO6" s="152">
        <f>Data!U5</f>
        <v>2.721686</v>
      </c>
      <c r="BP6" s="153">
        <f>BO6*H6</f>
        <v>0</v>
      </c>
      <c r="BQ6" s="19"/>
      <c r="BR6" s="19"/>
      <c r="BS6" s="19"/>
      <c r="BT6" s="19"/>
      <c r="BU6" s="19"/>
    </row>
    <row r="7" spans="1:73" s="11" customFormat="1" ht="15" thickBot="1" x14ac:dyDescent="0.35">
      <c r="A7" s="98"/>
      <c r="B7" s="96"/>
      <c r="C7" s="97"/>
      <c r="D7" s="97"/>
      <c r="E7" s="97"/>
      <c r="F7" s="24"/>
      <c r="G7" s="12"/>
      <c r="H7" s="104"/>
      <c r="I7" s="24"/>
      <c r="J7" s="36" t="s">
        <v>18</v>
      </c>
      <c r="K7" s="108"/>
      <c r="L7" s="108"/>
      <c r="M7" s="108" t="s">
        <v>3</v>
      </c>
      <c r="N7" s="108" t="s">
        <v>1</v>
      </c>
      <c r="O7" s="109" t="s">
        <v>124</v>
      </c>
      <c r="P7" s="109" t="s">
        <v>124</v>
      </c>
      <c r="Q7" s="110" t="s">
        <v>124</v>
      </c>
      <c r="R7" s="111"/>
      <c r="S7" s="111"/>
      <c r="T7" s="112"/>
      <c r="U7" s="20"/>
      <c r="V7" s="21">
        <f>IF(AZ7="No",0,IF(O7="NA",0,IF(O7=Data!$E$2,Data!$F$22,IF(O7=Data!$E$3,Data!$F$23,IF(O7=Data!$E$4,Data!$F$24,IF(O7=Data!$E$5,Data!$F$25,IF(O7=Data!$E$6,Data!$F$26,IF(O7=Data!$E$7,Data!$F$27,IF(O7=Data!$E$8,Data!$F$28,IF(O7=Data!$E$9,Data!$F$29,IF(O7=Data!$E$10,Data!$F$30,IF(O7=Data!$E$11,Data!$F$31,IF(O7=Data!E16,Data!$F$32,IF(O7=Data!E17,Data!$F$33,IF(O7=Data!E18,Data!$F$34,IF(O7=Data!E19,Data!$F$35,IF(O7=Data!E20,Data!$F$36,IF(O7=Data!E21,Data!$F$37,IF(O7=Data!E22,Data!F$38,0)))))))))))))))))))*K7*$AV$3</f>
        <v>0</v>
      </c>
      <c r="W7" s="23">
        <f>IF(AZ7="No",0,IF(O7="NA",0,IF(O7=Data!$E$2,Data!$G$22,IF(O7=Data!$E$3,Data!$G$23,IF(O7=Data!$E$4,Data!$G$24,IF(O7=Data!$E$5,Data!$G$25,IF(O7=Data!$E$6,Data!$G$26,IF(O7=Data!$E$7,Data!$G$27,IF(O7=Data!$E$8,Data!$G$28,IF(O7=Data!$E$9,Data!$G$29,IF(O7=Data!$E$10,Data!$G$30,IF(O7=Data!$E$11,Data!$G$31,IF(O7=Data!$E$12,Data!$G$32,IF(O7=Data!$E$13,Data!$G$33,IF(O7=Data!$E$14,Data!$G$34,IF(O7=Data!$E$15,Data!$G$35,IF(O7=Data!$E$16,Data!$G$36,IF(O7=Data!$E$17,Data!G$37,IF(O7=Data!$E$18,Data!G$38,0)))))))))))))))))))*K7*$AV$3</f>
        <v>0</v>
      </c>
      <c r="X7" s="23">
        <f>IF(AZ7="No",0,IF(O7="NA",0,IF(O7=Data!$E$2,Data!$H$22,IF(O7=Data!$E$3,Data!$H$23,IF(O7=Data!$E$4,Data!$H$24,IF(O7=Data!$E$5,Data!$H$25,IF(O7=Data!$E$6,Data!$H$26,IF(O7=Data!$E$7,Data!$H$27,IF(O7=Data!$E$8,Data!$H$28,IF(O7=Data!$E$9,Data!$H$29,IF(O7=Data!$E$10,Data!$H$30,IF(O7=Data!$E$11,Data!$H$31,IF(O7=Data!$E$12,Data!$H$32,IF(O7=Data!$E$13,Data!$H$33,IF(O7=Data!$E$14,Data!$H$34,IF(O7=Data!$E$15,Data!$H$35,IF(O7=Data!$E$16,Data!$H$36,IF(O7=Data!$E$17,Data!H$37,IF(O7=Data!$E$18,Data!H$38,0)))))))))))))))))))*K7*$AV$3</f>
        <v>0</v>
      </c>
      <c r="Y7" s="23">
        <f>IF(R7&lt;=1,0,IF(Q7=Data!$E$12,Data!$F$32,IF(Q7=Data!$E$13,Data!$F$33,IF(Q7=Data!$E$14,Data!$F$34,IF(Q7=Data!$E$15,Data!$F$35,IF(Q7=Data!$E$16,Data!$F$36,IF(Q7=Data!$E$17,Data!$F$37,IF(Q7=Data!$E$18,Data!$F$38,0))))))))*K7*IF(R7&lt;AV7,R7,$AV$3)</f>
        <v>0</v>
      </c>
      <c r="Z7" s="23">
        <f>IF(R7&lt;=1,0,IF(Q7=Data!$E$12,Data!$G$32,IF(Q7=Data!$E$13,Data!$G$33,IF(Q7=Data!$E$14,Data!$G$34,IF(Q7=Data!$E$15,Data!$G$35,IF(Q7=Data!$E$16,Data!$G$36,IF(Q7=Data!$E$17,Data!$G$37,IF(Q7=Data!$E$18,Data!$G$38,0))))))))*K7*IF(R7&lt;AV7,R7,$AV$3)</f>
        <v>0</v>
      </c>
      <c r="AA7" s="23">
        <f>IF(R7&lt;=1,0,IF(Q7=Data!$E$12,Data!$H$32,IF(Q7=Data!$E$13,Data!$H$33,IF(Q7=Data!$E$14,Data!$H$34,IF(Q7=Data!$E$15,Data!$H$35,IF(Q7=Data!$E$16,Data!$H$36,IF(Q7=Data!$E$17,Data!$H$37,IF(Q7=Data!$E$18,Data!$H$38,0))))))))*K7*IF(R7&lt;AV7,R7,$AV$3)</f>
        <v>0</v>
      </c>
      <c r="AB7" s="22">
        <f t="shared" si="5"/>
        <v>0</v>
      </c>
      <c r="AC7" s="50">
        <f t="shared" si="6"/>
        <v>0</v>
      </c>
      <c r="AD7" s="13"/>
      <c r="AE7" s="21">
        <f t="shared" si="0"/>
        <v>0</v>
      </c>
      <c r="AF7" s="22">
        <f t="shared" si="1"/>
        <v>0</v>
      </c>
      <c r="AG7" s="50">
        <f t="shared" si="2"/>
        <v>0</v>
      </c>
      <c r="AH7" s="13"/>
      <c r="AI7" s="21">
        <f>IF(AZ7="No",0,IF(O7="NA",0,IF(Q7=O7,0,IF(O7=Data!$E$2,Data!$J$22,IF(O7=Data!$E$3,Data!$J$23,IF(O7=Data!$E$4,Data!$J$24,IF(O7=Data!$E$5,Data!$J$25,IF(O7=Data!$E$6,Data!$J$26,IF(O7=Data!$E$7,Data!$J$27,IF(O7=Data!$E$8,Data!$J$28,IF(O7=Data!$E$9,Data!$J$29,IF(O7=Data!$E$10,Data!$I$30,IF(O7=Data!$E$11,Data!$J$31,IF(O7=Data!$E$12,Data!$J$32,IF(O7=Data!$E$13,Data!$J$33,IF(O7=Data!$E$14,Data!$J$34,IF(O7=Data!$E$15,Data!$J$35,IF(O7=Data!$E$16,Data!$J$36,IF(O7=Data!$E$17,Data!J$37,IF(O7=Data!$E$18,Data!J$38,0))))))))))))))))))))*$AV$3</f>
        <v>0</v>
      </c>
      <c r="AJ7" s="23">
        <f>IF(AZ7="No",0,IF(O7="NA",0,IF(O7=Data!$E$2,Data!$K$22,IF(O7=Data!$E$3,Data!$K$23,IF(O7=Data!$E$4,Data!$K$24,IF(O7=Data!$E$5,Data!$K$25,IF(O7=Data!$E$6,Data!$K$26,IF(O7=Data!$E$7,Data!$K$27,IF(O7=Data!$E$8,Data!$K$28,IF(O7=Data!$E$9,Data!$K$29,IF(O7=Data!$E$10,Data!$K$30,IF(O7=Data!$E$11,Data!$K$31,IF(O7=Data!$E$12,Data!$K$32,IF(O7=Data!$E$13,Data!$K$33,IF(O7=Data!$E$14,Data!$K$34,IF(O7=Data!$E$15,Data!$K$35,IF(O7=Data!$E$16,Data!$K$36,IF(O7=Data!$E$17,Data!K$37,IF(O7=Data!$E$18,Data!K$38,0)))))))))))))))))))*$AV$3</f>
        <v>0</v>
      </c>
      <c r="AK7" s="23">
        <f t="shared" si="7"/>
        <v>0</v>
      </c>
      <c r="AL7" s="22">
        <f t="shared" si="8"/>
        <v>0</v>
      </c>
      <c r="AM7" s="22">
        <f t="shared" si="9"/>
        <v>0</v>
      </c>
      <c r="AN7" s="23"/>
      <c r="AO7" s="120"/>
      <c r="AP7" s="25"/>
      <c r="AQ7" s="25"/>
      <c r="AR7" s="19"/>
      <c r="AS7" s="19"/>
      <c r="AU7" s="19"/>
      <c r="AV7" s="141"/>
      <c r="AW7" s="141"/>
      <c r="AX7" s="155"/>
      <c r="AY7" s="143" t="str">
        <f t="shared" si="10"/>
        <v>No</v>
      </c>
      <c r="AZ7" s="144" t="str">
        <f t="shared" si="3"/>
        <v>No</v>
      </c>
      <c r="BA7" s="145"/>
      <c r="BB7" s="146">
        <f>IF(Q7="NA",0,IF(N7="No",0,IF(O7=Data!$E$2,Data!$L$22,IF(O7=Data!$E$3,Data!$L$23,IF(O7=Data!$E$4,Data!$L$24,IF(O7=Data!$E$5,Data!$L$25,IF(O7=Data!$E$6,Data!$L$26,IF(O7=Data!$E$7,Data!$L$27,IF(O7=Data!$E$8,Data!$L$28,IF(O7=Data!$E$9,Data!$L$29,IF(O7=Data!$E$10,Data!$L$30,IF(O7=Data!$E$11,Data!$L$31,IF(O7=Data!$E$12,Data!$L$32,IF(O7=Data!$E$13,Data!$L$33,IF(O7=Data!$E$14,Data!$L$34,IF(O7=Data!$E$15,Data!$L$35,IF(O7=Data!$E$16,Data!$L$36,IF(O7=Data!$E$17,Data!L$37,IF(O7=Data!$E$18,Data!L$38,0)))))))))))))))))))</f>
        <v>0</v>
      </c>
      <c r="BC7" s="147">
        <f>IF(Q7="NA",0,IF(AY7="No",0,IF(N7="Yes",0,IF(P7=Data!$E$2,Data!$L$22,IF(P7=Data!$E$3,Data!$L$23,IF(P7=Data!$E$4,Data!$L$24,IF(P7=Data!$E$5,Data!$L$25,IF(P7=Data!$E$6,Data!$L$26,IF(P7=Data!$E$7,Data!$L$27,IF(P7=Data!$E$8,Data!$L$28,IF(P7=Data!$E$9,Data!$L$29,IF(P7=Data!$E$10,Data!$L$30,IF(P7=Data!$E$11,Data!$L$31,IF(P7=Data!$E$12,Data!$L$32*(EXP(-29.6/R7)),IF(P7=Data!$E$13,Data!$L$33,IF(P7=Data!$E$14,Data!$L$34*(EXP(-29.6/R7)),IF(P7=Data!$E$15,Data!$L$35,IF(P7=Data!$E$16,Data!$L$36,IF(P7=Data!$E$17,Data!L$37,IF(P7=Data!$E$18,Data!L$38,0))))))))))))))))))))</f>
        <v>0</v>
      </c>
      <c r="BD7" s="148"/>
      <c r="BE7" s="146"/>
      <c r="BF7" s="148">
        <f t="shared" si="4"/>
        <v>0</v>
      </c>
      <c r="BG7" s="148">
        <f t="shared" si="11"/>
        <v>1</v>
      </c>
      <c r="BH7" s="148">
        <f t="shared" si="12"/>
        <v>1</v>
      </c>
      <c r="BI7" s="148">
        <f>IF(S7=0,0,IF(AND(Q7=Data!$E$12,S7-$AV$3&gt;0),(((Data!$M$32*(EXP(-29.6/S7)))-(Data!$M$32*(EXP(-29.6/(S7-$AV$3)))))),IF(AND(Q7=Data!$E$12,S7-$AV$3&lt;0.5),(Data!$M$32*(EXP(-29.6/S7))),IF(AND(Q7=Data!$E$12,S7&lt;=1),((Data!$M$32*(EXP(-29.6/S7)))),IF(Q7=Data!$E$13,(Data!$M$33),IF(AND(Q7=Data!$E$14,S7-$AV$3&gt;0),(((Data!$M$34*(EXP(-29.6/S7)))-(Data!$M$34*(EXP(-29.6/(S7-$AV$3)))))),IF(AND(Q7=Data!$E$14,S7-$AV$3&lt;1),(Data!$M$34*(EXP(-29.6/S7))),IF(AND(Q7=Data!$E$14,S7&lt;=1),((Data!$M$34*(EXP(-29.6/S7)))),IF(Q7=Data!$E$15,Data!$M$35,IF(Q7=Data!$E$16,Data!$M$36,IF(Q7=Data!$E$17,Data!$M$37,IF(Q7=Data!$E$18,Data!$M$38,0))))))))))))</f>
        <v>0</v>
      </c>
      <c r="BJ7" s="148">
        <f>IF(Q7=Data!$E$12,BI7*0.32,IF(Q7=Data!$E$13,0,IF(Q7=Data!$E$14,BI7*0.32,IF(Q7=Data!$E$15,0,IF(Q7=Data!$E$16,0,IF(Q7=Data!$E$17,0,IF(Q7=Data!$E$18,0,0)))))))</f>
        <v>0</v>
      </c>
      <c r="BK7" s="148">
        <f>IF(Q7=Data!$E$12,Data!$P$32*$AV$3,IF(Q7=Data!$E$13,Data!$P$33*$AV$3,IF(Q7=Data!$E$14,Data!$P$34*$AV$3,IF(Q7=Data!$E$15,Data!$P$35*$AV$3,IF(Q7=Data!$E$16,Data!$P$36*$AV$3,IF(Q7=Data!$E$17,Data!$P$37*$AV$3,IF(Q7=Data!$E$18,Data!$P$38*$AV$3,0)))))))</f>
        <v>0</v>
      </c>
      <c r="BL7" s="147">
        <f>IF(O7=Data!$E$2,Data!$O$22,IF(O7=Data!$E$3,Data!$O$23,IF(O7=Data!$E$4,Data!$O$24,IF(O7=Data!$E$5,Data!$O$25,IF(O7=Data!$E$6,Data!$O$26,IF(O7=Data!$E$7,Data!$O$27,IF(O7=Data!$E$8,Data!$O$28,IF(O7=Data!$E$9,Data!$O$29,IF(O7=Data!$E$10,Data!$O$30,IF(O7=Data!$E$11,Data!$O$31,IF(O7=Data!$E$12,Data!$O$32,IF(O7=Data!$E$13,Data!$O$33,IF(O7=Data!$E$14,Data!$O$34,IF(O7=Data!$E$15,Data!$O$35,IF(O7=Data!$E$16,Data!$O$36,IF(O7=Data!$E$17,Data!$O$37,IF(O7=Data!$E$18,Data!$O$38,0)))))))))))))))))</f>
        <v>0</v>
      </c>
      <c r="BM7" s="150"/>
      <c r="BN7" s="151"/>
      <c r="BO7" s="157"/>
      <c r="BP7" s="153"/>
      <c r="BQ7" s="19"/>
      <c r="BR7" s="19"/>
      <c r="BS7" s="19"/>
      <c r="BT7" s="19"/>
      <c r="BU7" s="19"/>
    </row>
    <row r="8" spans="1:73" s="11" customFormat="1" ht="15" thickBot="1" x14ac:dyDescent="0.35">
      <c r="A8" s="98"/>
      <c r="B8" s="96"/>
      <c r="C8" s="97"/>
      <c r="D8" s="97"/>
      <c r="E8" s="97"/>
      <c r="F8" s="24"/>
      <c r="G8" s="12"/>
      <c r="H8" s="105"/>
      <c r="I8" s="24"/>
      <c r="J8" s="36" t="s">
        <v>19</v>
      </c>
      <c r="K8" s="108"/>
      <c r="L8" s="108"/>
      <c r="M8" s="108" t="s">
        <v>3</v>
      </c>
      <c r="N8" s="108" t="s">
        <v>1</v>
      </c>
      <c r="O8" s="109" t="s">
        <v>124</v>
      </c>
      <c r="P8" s="109" t="s">
        <v>124</v>
      </c>
      <c r="Q8" s="110" t="s">
        <v>124</v>
      </c>
      <c r="R8" s="111"/>
      <c r="S8" s="111"/>
      <c r="T8" s="112"/>
      <c r="U8" s="20"/>
      <c r="V8" s="21">
        <f>IF(AZ8="No",0,IF(O8="NA",0,IF(O8=Data!$E$2,Data!$F$22,IF(O8=Data!$E$3,Data!$F$23,IF(O8=Data!$E$4,Data!$F$24,IF(O8=Data!$E$5,Data!$F$25,IF(O8=Data!$E$6,Data!$F$26,IF(O8=Data!$E$7,Data!$F$27,IF(O8=Data!$E$8,Data!$F$28,IF(O8=Data!$E$9,Data!$F$29,IF(O8=Data!$E$10,Data!$F$30,IF(O8=Data!$E$11,Data!$F$31,IF(O8=Data!E17,Data!$F$32,IF(O8=Data!E18,Data!$F$33,IF(O8=Data!E19,Data!$F$34,IF(O8=Data!E20,Data!$F$35,IF(O8=Data!E21,Data!$F$36,IF(O8=Data!E22,Data!$F$37,IF(O8=Data!E23,Data!F$38,0)))))))))))))))))))*K8*$AV$3</f>
        <v>0</v>
      </c>
      <c r="W8" s="23">
        <f>IF(AZ8="No",0,IF(O8="NA",0,IF(O8=Data!$E$2,Data!$G$22,IF(O8=Data!$E$3,Data!$G$23,IF(O8=Data!$E$4,Data!$G$24,IF(O8=Data!$E$5,Data!$G$25,IF(O8=Data!$E$6,Data!$G$26,IF(O8=Data!$E$7,Data!$G$27,IF(O8=Data!$E$8,Data!$G$28,IF(O8=Data!$E$9,Data!$G$29,IF(O8=Data!$E$10,Data!$G$30,IF(O8=Data!$E$11,Data!$G$31,IF(O8=Data!$E$12,Data!$G$32,IF(O8=Data!$E$13,Data!$G$33,IF(O8=Data!$E$14,Data!$G$34,IF(O8=Data!$E$15,Data!$G$35,IF(O8=Data!$E$16,Data!$G$36,IF(O8=Data!$E$17,Data!G$37,IF(O8=Data!$E$18,Data!G$38,0)))))))))))))))))))*K8*$AV$3</f>
        <v>0</v>
      </c>
      <c r="X8" s="23">
        <f>IF(AZ8="No",0,IF(O8="NA",0,IF(O8=Data!$E$2,Data!$H$22,IF(O8=Data!$E$3,Data!$H$23,IF(O8=Data!$E$4,Data!$H$24,IF(O8=Data!$E$5,Data!$H$25,IF(O8=Data!$E$6,Data!$H$26,IF(O8=Data!$E$7,Data!$H$27,IF(O8=Data!$E$8,Data!$H$28,IF(O8=Data!$E$9,Data!$H$29,IF(O8=Data!$E$10,Data!$H$30,IF(O8=Data!$E$11,Data!$H$31,IF(O8=Data!$E$12,Data!$H$32,IF(O8=Data!$E$13,Data!$H$33,IF(O8=Data!$E$14,Data!$H$34,IF(O8=Data!$E$15,Data!$H$35,IF(O8=Data!$E$16,Data!$H$36,IF(O8=Data!$E$17,Data!H$37,IF(O8=Data!$E$18,Data!H$38,0)))))))))))))))))))*K8*$AV$3</f>
        <v>0</v>
      </c>
      <c r="Y8" s="23">
        <f>IF(R8&lt;=1,0,IF(Q8=Data!$E$12,Data!$F$32,IF(Q8=Data!$E$13,Data!$F$33,IF(Q8=Data!$E$14,Data!$F$34,IF(Q8=Data!$E$15,Data!$F$35,IF(Q8=Data!$E$16,Data!$F$36,IF(Q8=Data!$E$17,Data!$F$37,IF(Q8=Data!$E$18,Data!$F$38,0))))))))*K8*IF(R8&lt;AV8,R8,$AV$3)</f>
        <v>0</v>
      </c>
      <c r="Z8" s="23">
        <f>IF(R8&lt;=1,0,IF(Q8=Data!$E$12,Data!$G$32,IF(Q8=Data!$E$13,Data!$G$33,IF(Q8=Data!$E$14,Data!$G$34,IF(Q8=Data!$E$15,Data!$G$35,IF(Q8=Data!$E$16,Data!$G$36,IF(Q8=Data!$E$17,Data!$G$37,IF(Q8=Data!$E$18,Data!$G$38,0))))))))*K8*IF(R8&lt;AV8,R8,$AV$3)</f>
        <v>0</v>
      </c>
      <c r="AA8" s="23">
        <f>IF(R8&lt;=1,0,IF(Q8=Data!$E$12,Data!$H$32,IF(Q8=Data!$E$13,Data!$H$33,IF(Q8=Data!$E$14,Data!$H$34,IF(Q8=Data!$E$15,Data!$H$35,IF(Q8=Data!$E$16,Data!$H$36,IF(Q8=Data!$E$17,Data!$H$37,IF(Q8=Data!$E$18,Data!$H$38,0))))))))*K8*IF(R8&lt;AV8,R8,$AV$3)</f>
        <v>0</v>
      </c>
      <c r="AB8" s="22">
        <f t="shared" si="5"/>
        <v>0</v>
      </c>
      <c r="AC8" s="50">
        <f t="shared" si="6"/>
        <v>0</v>
      </c>
      <c r="AD8" s="13"/>
      <c r="AE8" s="21">
        <f t="shared" si="0"/>
        <v>0</v>
      </c>
      <c r="AF8" s="22">
        <f t="shared" si="1"/>
        <v>0</v>
      </c>
      <c r="AG8" s="50">
        <f t="shared" si="2"/>
        <v>0</v>
      </c>
      <c r="AH8" s="13"/>
      <c r="AI8" s="21">
        <f>IF(AZ8="No",0,IF(O8="NA",0,IF(Q8=O8,0,IF(O8=Data!$E$2,Data!$J$22,IF(O8=Data!$E$3,Data!$J$23,IF(O8=Data!$E$4,Data!$J$24,IF(O8=Data!$E$5,Data!$J$25,IF(O8=Data!$E$6,Data!$J$26,IF(O8=Data!$E$7,Data!$J$27,IF(O8=Data!$E$8,Data!$J$28,IF(O8=Data!$E$9,Data!$J$29,IF(O8=Data!$E$10,Data!$I$30,IF(O8=Data!$E$11,Data!$J$31,IF(O8=Data!$E$12,Data!$J$32,IF(O8=Data!$E$13,Data!$J$33,IF(O8=Data!$E$14,Data!$J$34,IF(O8=Data!$E$15,Data!$J$35,IF(O8=Data!$E$16,Data!$J$36,IF(O8=Data!$E$17,Data!J$37,IF(O8=Data!$E$18,Data!J$38,0))))))))))))))))))))*$AV$3</f>
        <v>0</v>
      </c>
      <c r="AJ8" s="23">
        <f>IF(AZ8="No",0,IF(O8="NA",0,IF(O8=Data!$E$2,Data!$K$22,IF(O8=Data!$E$3,Data!$K$23,IF(O8=Data!$E$4,Data!$K$24,IF(O8=Data!$E$5,Data!$K$25,IF(O8=Data!$E$6,Data!$K$26,IF(O8=Data!$E$7,Data!$K$27,IF(O8=Data!$E$8,Data!$K$28,IF(O8=Data!$E$9,Data!$K$29,IF(O8=Data!$E$10,Data!$K$30,IF(O8=Data!$E$11,Data!$K$31,IF(O8=Data!$E$12,Data!$K$32,IF(O8=Data!$E$13,Data!$K$33,IF(O8=Data!$E$14,Data!$K$34,IF(O8=Data!$E$15,Data!$K$35,IF(O8=Data!$E$16,Data!$K$36,IF(O8=Data!$E$17,Data!K$37,IF(O8=Data!$E$18,Data!K$38,0)))))))))))))))))))*$AV$3</f>
        <v>0</v>
      </c>
      <c r="AK8" s="23">
        <f t="shared" si="7"/>
        <v>0</v>
      </c>
      <c r="AL8" s="22">
        <f t="shared" si="8"/>
        <v>0</v>
      </c>
      <c r="AM8" s="22">
        <f t="shared" si="9"/>
        <v>0</v>
      </c>
      <c r="AN8" s="23"/>
      <c r="AO8" s="120"/>
      <c r="AP8" s="25"/>
      <c r="AQ8" s="25"/>
      <c r="AR8" s="19"/>
      <c r="AS8" s="19"/>
      <c r="AU8" s="19"/>
      <c r="AV8" s="158" t="s">
        <v>137</v>
      </c>
      <c r="AW8" s="159" t="s">
        <v>140</v>
      </c>
      <c r="AX8" s="155"/>
      <c r="AY8" s="143" t="str">
        <f t="shared" si="10"/>
        <v>No</v>
      </c>
      <c r="AZ8" s="144" t="str">
        <f t="shared" si="3"/>
        <v>No</v>
      </c>
      <c r="BA8" s="145"/>
      <c r="BB8" s="146">
        <f>IF(Q8="NA",0,IF(N8="No",0,IF(O8=Data!$E$2,Data!$L$22,IF(O8=Data!$E$3,Data!$L$23,IF(O8=Data!$E$4,Data!$L$24,IF(O8=Data!$E$5,Data!$L$25,IF(O8=Data!$E$6,Data!$L$26,IF(O8=Data!$E$7,Data!$L$27,IF(O8=Data!$E$8,Data!$L$28,IF(O8=Data!$E$9,Data!$L$29,IF(O8=Data!$E$10,Data!$L$30,IF(O8=Data!$E$11,Data!$L$31,IF(O8=Data!$E$12,Data!$L$32,IF(O8=Data!$E$13,Data!$L$33,IF(O8=Data!$E$14,Data!$L$34,IF(O8=Data!$E$15,Data!$L$35,IF(O8=Data!$E$16,Data!$L$36,IF(O8=Data!$E$17,Data!L$37,IF(O8=Data!$E$18,Data!L$38,0)))))))))))))))))))</f>
        <v>0</v>
      </c>
      <c r="BC8" s="147">
        <f>IF(Q8="NA",0,IF(AY8="No",0,IF(N8="Yes",0,IF(P8=Data!$E$2,Data!$L$22,IF(P8=Data!$E$3,Data!$L$23,IF(P8=Data!$E$4,Data!$L$24,IF(P8=Data!$E$5,Data!$L$25,IF(P8=Data!$E$6,Data!$L$26,IF(P8=Data!$E$7,Data!$L$27,IF(P8=Data!$E$8,Data!$L$28,IF(P8=Data!$E$9,Data!$L$29,IF(P8=Data!$E$10,Data!$L$30,IF(P8=Data!$E$11,Data!$L$31,IF(P8=Data!$E$12,Data!$L$32*(EXP(-29.6/R8)),IF(P8=Data!$E$13,Data!$L$33,IF(P8=Data!$E$14,Data!$L$34*(EXP(-29.6/R8)),IF(P8=Data!$E$15,Data!$L$35,IF(P8=Data!$E$16,Data!$L$36,IF(P8=Data!$E$17,Data!L$37,IF(P8=Data!$E$18,Data!L$38,0))))))))))))))))))))</f>
        <v>0</v>
      </c>
      <c r="BD8" s="148"/>
      <c r="BE8" s="146"/>
      <c r="BF8" s="148">
        <f t="shared" si="4"/>
        <v>0</v>
      </c>
      <c r="BG8" s="148">
        <f t="shared" si="11"/>
        <v>1</v>
      </c>
      <c r="BH8" s="148">
        <f t="shared" si="12"/>
        <v>1</v>
      </c>
      <c r="BI8" s="148">
        <f>IF(S8=0,0,IF(AND(Q8=Data!$E$12,S8-$AV$3&gt;0),(((Data!$M$32*(EXP(-29.6/S8)))-(Data!$M$32*(EXP(-29.6/(S8-$AV$3)))))),IF(AND(Q8=Data!$E$12,S8-$AV$3&lt;0.5),(Data!$M$32*(EXP(-29.6/S8))),IF(AND(Q8=Data!$E$12,S8&lt;=1),((Data!$M$32*(EXP(-29.6/S8)))),IF(Q8=Data!$E$13,(Data!$M$33),IF(AND(Q8=Data!$E$14,S8-$AV$3&gt;0),(((Data!$M$34*(EXP(-29.6/S8)))-(Data!$M$34*(EXP(-29.6/(S8-$AV$3)))))),IF(AND(Q8=Data!$E$14,S8-$AV$3&lt;1),(Data!$M$34*(EXP(-29.6/S8))),IF(AND(Q8=Data!$E$14,S8&lt;=1),((Data!$M$34*(EXP(-29.6/S8)))),IF(Q8=Data!$E$15,Data!$M$35,IF(Q8=Data!$E$16,Data!$M$36,IF(Q8=Data!$E$17,Data!$M$37,IF(Q8=Data!$E$18,Data!$M$38,0))))))))))))</f>
        <v>0</v>
      </c>
      <c r="BJ8" s="148">
        <f>IF(Q8=Data!$E$12,BI8*0.32,IF(Q8=Data!$E$13,0,IF(Q8=Data!$E$14,BI8*0.32,IF(Q8=Data!$E$15,0,IF(Q8=Data!$E$16,0,IF(Q8=Data!$E$17,0,IF(Q8=Data!$E$18,0,0)))))))</f>
        <v>0</v>
      </c>
      <c r="BK8" s="148">
        <f>IF(Q8=Data!$E$12,Data!$P$32*$AV$3,IF(Q8=Data!$E$13,Data!$P$33*$AV$3,IF(Q8=Data!$E$14,Data!$P$34*$AV$3,IF(Q8=Data!$E$15,Data!$P$35*$AV$3,IF(Q8=Data!$E$16,Data!$P$36*$AV$3,IF(Q8=Data!$E$17,Data!$P$37*$AV$3,IF(Q8=Data!$E$18,Data!$P$38*$AV$3,0)))))))</f>
        <v>0</v>
      </c>
      <c r="BL8" s="147">
        <f>IF(O8=Data!$E$2,Data!$O$22,IF(O8=Data!$E$3,Data!$O$23,IF(O8=Data!$E$4,Data!$O$24,IF(O8=Data!$E$5,Data!$O$25,IF(O8=Data!$E$6,Data!$O$26,IF(O8=Data!$E$7,Data!$O$27,IF(O8=Data!$E$8,Data!$O$28,IF(O8=Data!$E$9,Data!$O$29,IF(O8=Data!$E$10,Data!$O$30,IF(O8=Data!$E$11,Data!$O$31,IF(O8=Data!$E$12,Data!$O$32,IF(O8=Data!$E$13,Data!$O$33,IF(O8=Data!$E$14,Data!$O$34,IF(O8=Data!$E$15,Data!$O$35,IF(O8=Data!$E$16,Data!$O$36,IF(O8=Data!$E$17,Data!$O$37,IF(O8=Data!$E$18,Data!$O$38,0)))))))))))))))))</f>
        <v>0</v>
      </c>
      <c r="BM8" s="150"/>
      <c r="BN8" s="151"/>
      <c r="BO8" s="157"/>
      <c r="BP8" s="153"/>
      <c r="BQ8" s="19"/>
      <c r="BR8" s="19"/>
      <c r="BS8" s="19"/>
      <c r="BT8" s="19"/>
      <c r="BU8" s="19"/>
    </row>
    <row r="9" spans="1:73" s="11" customFormat="1" x14ac:dyDescent="0.3">
      <c r="A9" s="98"/>
      <c r="B9" s="96"/>
      <c r="C9" s="97"/>
      <c r="D9" s="97"/>
      <c r="E9" s="97"/>
      <c r="F9" s="24"/>
      <c r="G9" s="12"/>
      <c r="H9" s="105"/>
      <c r="I9" s="24"/>
      <c r="J9" s="36" t="s">
        <v>20</v>
      </c>
      <c r="K9" s="108"/>
      <c r="L9" s="108"/>
      <c r="M9" s="108" t="s">
        <v>3</v>
      </c>
      <c r="N9" s="108" t="s">
        <v>1</v>
      </c>
      <c r="O9" s="109" t="s">
        <v>124</v>
      </c>
      <c r="P9" s="109" t="s">
        <v>124</v>
      </c>
      <c r="Q9" s="110" t="s">
        <v>124</v>
      </c>
      <c r="R9" s="111"/>
      <c r="S9" s="111"/>
      <c r="T9" s="112"/>
      <c r="U9" s="20"/>
      <c r="V9" s="21">
        <f>IF(AZ9="No",0,IF(O9="NA",0,IF(O9=Data!$E$2,Data!$F$22,IF(O9=Data!$E$3,Data!$F$23,IF(O9=Data!$E$4,Data!$F$24,IF(O9=Data!$E$5,Data!$F$25,IF(O9=Data!$E$6,Data!$F$26,IF(O9=Data!$E$7,Data!$F$27,IF(O9=Data!$E$8,Data!$F$28,IF(O9=Data!$E$9,Data!$F$29,IF(O9=Data!$E$10,Data!$F$30,IF(O9=Data!$E$11,Data!$F$31,IF(O9=Data!E18,Data!$F$32,IF(O9=Data!E19,Data!$F$33,IF(O9=Data!E20,Data!$F$34,IF(O9=Data!E21,Data!$F$35,IF(O9=Data!E22,Data!$F$36,IF(O9=Data!E23,Data!$F$37,IF(O9=Data!E24,Data!F$38,0)))))))))))))))))))*K9*$AV$3</f>
        <v>0</v>
      </c>
      <c r="W9" s="23">
        <f>IF(AZ9="No",0,IF(O9="NA",0,IF(O9=Data!$E$2,Data!$G$22,IF(O9=Data!$E$3,Data!$G$23,IF(O9=Data!$E$4,Data!$G$24,IF(O9=Data!$E$5,Data!$G$25,IF(O9=Data!$E$6,Data!$G$26,IF(O9=Data!$E$7,Data!$G$27,IF(O9=Data!$E$8,Data!$G$28,IF(O9=Data!$E$9,Data!$G$29,IF(O9=Data!$E$10,Data!$G$30,IF(O9=Data!$E$11,Data!$G$31,IF(O9=Data!$E$12,Data!$G$32,IF(O9=Data!$E$13,Data!$G$33,IF(O9=Data!$E$14,Data!$G$34,IF(O9=Data!$E$15,Data!$G$35,IF(O9=Data!$E$16,Data!$G$36,IF(O9=Data!$E$17,Data!G$37,IF(O9=Data!$E$18,Data!G$38,0)))))))))))))))))))*K9*$AV$3</f>
        <v>0</v>
      </c>
      <c r="X9" s="23">
        <f>IF(AZ9="No",0,IF(O9="NA",0,IF(O9=Data!$E$2,Data!$H$22,IF(O9=Data!$E$3,Data!$H$23,IF(O9=Data!$E$4,Data!$H$24,IF(O9=Data!$E$5,Data!$H$25,IF(O9=Data!$E$6,Data!$H$26,IF(O9=Data!$E$7,Data!$H$27,IF(O9=Data!$E$8,Data!$H$28,IF(O9=Data!$E$9,Data!$H$29,IF(O9=Data!$E$10,Data!$H$30,IF(O9=Data!$E$11,Data!$H$31,IF(O9=Data!$E$12,Data!$H$32,IF(O9=Data!$E$13,Data!$H$33,IF(O9=Data!$E$14,Data!$H$34,IF(O9=Data!$E$15,Data!$H$35,IF(O9=Data!$E$16,Data!$H$36,IF(O9=Data!$E$17,Data!H$37,IF(O9=Data!$E$18,Data!H$38,0)))))))))))))))))))*K9*$AV$3</f>
        <v>0</v>
      </c>
      <c r="Y9" s="23">
        <f>IF(R9&lt;=1,0,IF(Q9=Data!$E$12,Data!$F$32,IF(Q9=Data!$E$13,Data!$F$33,IF(Q9=Data!$E$14,Data!$F$34,IF(Q9=Data!$E$15,Data!$F$35,IF(Q9=Data!$E$16,Data!$F$36,IF(Q9=Data!$E$17,Data!$F$37,IF(Q9=Data!$E$18,Data!$F$38,0))))))))*K9*IF(R9&lt;AV9,R9,$AV$3)</f>
        <v>0</v>
      </c>
      <c r="Z9" s="23">
        <f>IF(R9&lt;=1,0,IF(Q9=Data!$E$12,Data!$G$32,IF(Q9=Data!$E$13,Data!$G$33,IF(Q9=Data!$E$14,Data!$G$34,IF(Q9=Data!$E$15,Data!$G$35,IF(Q9=Data!$E$16,Data!$G$36,IF(Q9=Data!$E$17,Data!$G$37,IF(Q9=Data!$E$18,Data!$G$38,0))))))))*K9*IF(R9&lt;AV9,R9,$AV$3)</f>
        <v>0</v>
      </c>
      <c r="AA9" s="23">
        <f>IF(R9&lt;=1,0,IF(Q9=Data!$E$12,Data!$H$32,IF(Q9=Data!$E$13,Data!$H$33,IF(Q9=Data!$E$14,Data!$H$34,IF(Q9=Data!$E$15,Data!$H$35,IF(Q9=Data!$E$16,Data!$H$36,IF(Q9=Data!$E$17,Data!$H$37,IF(Q9=Data!$E$18,Data!$H$38,0))))))))*K9*IF(R9&lt;AV9,R9,$AV$3)</f>
        <v>0</v>
      </c>
      <c r="AB9" s="22">
        <f t="shared" si="5"/>
        <v>0</v>
      </c>
      <c r="AC9" s="50">
        <f t="shared" si="6"/>
        <v>0</v>
      </c>
      <c r="AD9" s="13"/>
      <c r="AE9" s="21">
        <f t="shared" si="0"/>
        <v>0</v>
      </c>
      <c r="AF9" s="22">
        <f t="shared" si="1"/>
        <v>0</v>
      </c>
      <c r="AG9" s="50">
        <f t="shared" si="2"/>
        <v>0</v>
      </c>
      <c r="AH9" s="13"/>
      <c r="AI9" s="21">
        <f>IF(AZ9="No",0,IF(O9="NA",0,IF(Q9=O9,0,IF(O9=Data!$E$2,Data!$J$22,IF(O9=Data!$E$3,Data!$J$23,IF(O9=Data!$E$4,Data!$J$24,IF(O9=Data!$E$5,Data!$J$25,IF(O9=Data!$E$6,Data!$J$26,IF(O9=Data!$E$7,Data!$J$27,IF(O9=Data!$E$8,Data!$J$28,IF(O9=Data!$E$9,Data!$J$29,IF(O9=Data!$E$10,Data!$I$30,IF(O9=Data!$E$11,Data!$J$31,IF(O9=Data!$E$12,Data!$J$32,IF(O9=Data!$E$13,Data!$J$33,IF(O9=Data!$E$14,Data!$J$34,IF(O9=Data!$E$15,Data!$J$35,IF(O9=Data!$E$16,Data!$J$36,IF(O9=Data!$E$17,Data!J$37,IF(O9=Data!$E$18,Data!J$38,0))))))))))))))))))))*$AV$3</f>
        <v>0</v>
      </c>
      <c r="AJ9" s="23">
        <f>IF(AZ9="No",0,IF(O9="NA",0,IF(O9=Data!$E$2,Data!$K$22,IF(O9=Data!$E$3,Data!$K$23,IF(O9=Data!$E$4,Data!$K$24,IF(O9=Data!$E$5,Data!$K$25,IF(O9=Data!$E$6,Data!$K$26,IF(O9=Data!$E$7,Data!$K$27,IF(O9=Data!$E$8,Data!$K$28,IF(O9=Data!$E$9,Data!$K$29,IF(O9=Data!$E$10,Data!$K$30,IF(O9=Data!$E$11,Data!$K$31,IF(O9=Data!$E$12,Data!$K$32,IF(O9=Data!$E$13,Data!$K$33,IF(O9=Data!$E$14,Data!$K$34,IF(O9=Data!$E$15,Data!$K$35,IF(O9=Data!$E$16,Data!$K$36,IF(O9=Data!$E$17,Data!K$37,IF(O9=Data!$E$18,Data!K$38,0)))))))))))))))))))*$AV$3</f>
        <v>0</v>
      </c>
      <c r="AK9" s="23">
        <f t="shared" si="7"/>
        <v>0</v>
      </c>
      <c r="AL9" s="22">
        <f t="shared" si="8"/>
        <v>0</v>
      </c>
      <c r="AM9" s="22">
        <f t="shared" si="9"/>
        <v>0</v>
      </c>
      <c r="AN9" s="23"/>
      <c r="AO9" s="120"/>
      <c r="AP9" s="25"/>
      <c r="AQ9" s="25"/>
      <c r="AR9" s="19"/>
      <c r="AS9" s="19"/>
      <c r="AU9" s="19"/>
      <c r="AV9" s="160" t="s">
        <v>139</v>
      </c>
      <c r="AW9" s="161">
        <v>5</v>
      </c>
      <c r="AX9" s="155"/>
      <c r="AY9" s="143" t="str">
        <f t="shared" si="10"/>
        <v>No</v>
      </c>
      <c r="AZ9" s="144" t="str">
        <f t="shared" si="3"/>
        <v>No</v>
      </c>
      <c r="BA9" s="145"/>
      <c r="BB9" s="146">
        <f>IF(Q9="NA",0,IF(N9="No",0,IF(O9=Data!$E$2,Data!$L$22,IF(O9=Data!$E$3,Data!$L$23,IF(O9=Data!$E$4,Data!$L$24,IF(O9=Data!$E$5,Data!$L$25,IF(O9=Data!$E$6,Data!$L$26,IF(O9=Data!$E$7,Data!$L$27,IF(O9=Data!$E$8,Data!$L$28,IF(O9=Data!$E$9,Data!$L$29,IF(O9=Data!$E$10,Data!$L$30,IF(O9=Data!$E$11,Data!$L$31,IF(O9=Data!$E$12,Data!$L$32,IF(O9=Data!$E$13,Data!$L$33,IF(O9=Data!$E$14,Data!$L$34,IF(O9=Data!$E$15,Data!$L$35,IF(O9=Data!$E$16,Data!$L$36,IF(O9=Data!$E$17,Data!L$37,IF(O9=Data!$E$18,Data!L$38,0)))))))))))))))))))</f>
        <v>0</v>
      </c>
      <c r="BC9" s="147">
        <f>IF(Q9="NA",0,IF(AY9="No",0,IF(N9="Yes",0,IF(P9=Data!$E$2,Data!$L$22,IF(P9=Data!$E$3,Data!$L$23,IF(P9=Data!$E$4,Data!$L$24,IF(P9=Data!$E$5,Data!$L$25,IF(P9=Data!$E$6,Data!$L$26,IF(P9=Data!$E$7,Data!$L$27,IF(P9=Data!$E$8,Data!$L$28,IF(P9=Data!$E$9,Data!$L$29,IF(P9=Data!$E$10,Data!$L$30,IF(P9=Data!$E$11,Data!$L$31,IF(P9=Data!$E$12,Data!$L$32*(EXP(-29.6/R9)),IF(P9=Data!$E$13,Data!$L$33,IF(P9=Data!$E$14,Data!$L$34*(EXP(-29.6/R9)),IF(P9=Data!$E$15,Data!$L$35,IF(P9=Data!$E$16,Data!$L$36,IF(P9=Data!$E$17,Data!L$37,IF(P9=Data!$E$18,Data!L$38,0))))))))))))))))))))</f>
        <v>0</v>
      </c>
      <c r="BD9" s="148"/>
      <c r="BE9" s="146"/>
      <c r="BF9" s="148">
        <f t="shared" si="4"/>
        <v>0</v>
      </c>
      <c r="BG9" s="148">
        <f t="shared" si="11"/>
        <v>1</v>
      </c>
      <c r="BH9" s="148">
        <f t="shared" si="12"/>
        <v>1</v>
      </c>
      <c r="BI9" s="148">
        <f>IF(S9=0,0,IF(AND(Q9=Data!$E$12,S9-$AV$3&gt;0),(((Data!$M$32*(EXP(-29.6/S9)))-(Data!$M$32*(EXP(-29.6/(S9-$AV$3)))))),IF(AND(Q9=Data!$E$12,S9-$AV$3&lt;0.5),(Data!$M$32*(EXP(-29.6/S9))),IF(AND(Q9=Data!$E$12,S9&lt;=1),((Data!$M$32*(EXP(-29.6/S9)))),IF(Q9=Data!$E$13,(Data!$M$33),IF(AND(Q9=Data!$E$14,S9-$AV$3&gt;0),(((Data!$M$34*(EXP(-29.6/S9)))-(Data!$M$34*(EXP(-29.6/(S9-$AV$3)))))),IF(AND(Q9=Data!$E$14,S9-$AV$3&lt;1),(Data!$M$34*(EXP(-29.6/S9))),IF(AND(Q9=Data!$E$14,S9&lt;=1),((Data!$M$34*(EXP(-29.6/S9)))),IF(Q9=Data!$E$15,Data!$M$35,IF(Q9=Data!$E$16,Data!$M$36,IF(Q9=Data!$E$17,Data!$M$37,IF(Q9=Data!$E$18,Data!$M$38,0))))))))))))</f>
        <v>0</v>
      </c>
      <c r="BJ9" s="148">
        <f>IF(Q9=Data!$E$12,BI9*0.32,IF(Q9=Data!$E$13,0,IF(Q9=Data!$E$14,BI9*0.32,IF(Q9=Data!$E$15,0,IF(Q9=Data!$E$16,0,IF(Q9=Data!$E$17,0,IF(Q9=Data!$E$18,0,0)))))))</f>
        <v>0</v>
      </c>
      <c r="BK9" s="148">
        <f>IF(Q9=Data!$E$12,Data!$P$32*$AV$3,IF(Q9=Data!$E$13,Data!$P$33*$AV$3,IF(Q9=Data!$E$14,Data!$P$34*$AV$3,IF(Q9=Data!$E$15,Data!$P$35*$AV$3,IF(Q9=Data!$E$16,Data!$P$36*$AV$3,IF(Q9=Data!$E$17,Data!$P$37*$AV$3,IF(Q9=Data!$E$18,Data!$P$38*$AV$3,0)))))))</f>
        <v>0</v>
      </c>
      <c r="BL9" s="147">
        <f>IF(O9=Data!$E$2,Data!$O$22,IF(O9=Data!$E$3,Data!$O$23,IF(O9=Data!$E$4,Data!$O$24,IF(O9=Data!$E$5,Data!$O$25,IF(O9=Data!$E$6,Data!$O$26,IF(O9=Data!$E$7,Data!$O$27,IF(O9=Data!$E$8,Data!$O$28,IF(O9=Data!$E$9,Data!$O$29,IF(O9=Data!$E$10,Data!$O$30,IF(O9=Data!$E$11,Data!$O$31,IF(O9=Data!$E$12,Data!$O$32,IF(O9=Data!$E$13,Data!$O$33,IF(O9=Data!$E$14,Data!$O$34,IF(O9=Data!$E$15,Data!$O$35,IF(O9=Data!$E$16,Data!$O$36,IF(O9=Data!$E$17,Data!$O$37,IF(O9=Data!$E$18,Data!$O$38,0)))))))))))))))))</f>
        <v>0</v>
      </c>
      <c r="BM9" s="150"/>
      <c r="BN9" s="151"/>
      <c r="BO9" s="157"/>
      <c r="BP9" s="153"/>
      <c r="BQ9" s="19"/>
      <c r="BR9" s="19"/>
      <c r="BS9" s="19"/>
      <c r="BT9" s="19"/>
      <c r="BU9" s="19"/>
    </row>
    <row r="10" spans="1:73" s="11" customFormat="1" x14ac:dyDescent="0.3">
      <c r="A10" s="98"/>
      <c r="B10" s="96"/>
      <c r="C10" s="97"/>
      <c r="D10" s="97"/>
      <c r="E10" s="97"/>
      <c r="F10" s="24"/>
      <c r="G10" s="12"/>
      <c r="H10" s="105"/>
      <c r="I10" s="24"/>
      <c r="J10" s="36" t="s">
        <v>21</v>
      </c>
      <c r="K10" s="108"/>
      <c r="L10" s="108"/>
      <c r="M10" s="108" t="s">
        <v>3</v>
      </c>
      <c r="N10" s="108" t="s">
        <v>1</v>
      </c>
      <c r="O10" s="109" t="s">
        <v>124</v>
      </c>
      <c r="P10" s="109" t="s">
        <v>124</v>
      </c>
      <c r="Q10" s="110" t="s">
        <v>124</v>
      </c>
      <c r="R10" s="111"/>
      <c r="S10" s="111"/>
      <c r="T10" s="112"/>
      <c r="U10" s="20"/>
      <c r="V10" s="21">
        <f>IF(AZ10="No",0,IF(O10="NA",0,IF(O10=Data!$E$2,Data!$F$22,IF(O10=Data!$E$3,Data!$F$23,IF(O10=Data!$E$4,Data!$F$24,IF(O10=Data!$E$5,Data!$F$25,IF(O10=Data!$E$6,Data!$F$26,IF(O10=Data!$E$7,Data!$F$27,IF(O10=Data!$E$8,Data!$F$28,IF(O10=Data!$E$9,Data!$F$29,IF(O10=Data!$E$10,Data!$F$30,IF(O10=Data!$E$11,Data!$F$31,IF(O10=Data!E19,Data!$F$32,IF(O10=Data!E20,Data!$F$33,IF(O10=Data!E21,Data!$F$34,IF(O10=Data!E22,Data!$F$35,IF(O10=Data!E23,Data!$F$36,IF(O10=Data!E24,Data!$F$37,IF(O10=Data!E25,Data!F$38,0)))))))))))))))))))*K10*$AV$3</f>
        <v>0</v>
      </c>
      <c r="W10" s="23">
        <f>IF(AZ10="No",0,IF(O10="NA",0,IF(O10=Data!$E$2,Data!$G$22,IF(O10=Data!$E$3,Data!$G$23,IF(O10=Data!$E$4,Data!$G$24,IF(O10=Data!$E$5,Data!$G$25,IF(O10=Data!$E$6,Data!$G$26,IF(O10=Data!$E$7,Data!$G$27,IF(O10=Data!$E$8,Data!$G$28,IF(O10=Data!$E$9,Data!$G$29,IF(O10=Data!$E$10,Data!$G$30,IF(O10=Data!$E$11,Data!$G$31,IF(O10=Data!$E$12,Data!$G$32,IF(O10=Data!$E$13,Data!$G$33,IF(O10=Data!$E$14,Data!$G$34,IF(O10=Data!$E$15,Data!$G$35,IF(O10=Data!$E$16,Data!$G$36,IF(O10=Data!$E$17,Data!G$37,IF(O10=Data!$E$18,Data!G$38,0)))))))))))))))))))*K10*$AV$3</f>
        <v>0</v>
      </c>
      <c r="X10" s="23">
        <f>IF(AZ10="No",0,IF(O10="NA",0,IF(O10=Data!$E$2,Data!$H$22,IF(O10=Data!$E$3,Data!$H$23,IF(O10=Data!$E$4,Data!$H$24,IF(O10=Data!$E$5,Data!$H$25,IF(O10=Data!$E$6,Data!$H$26,IF(O10=Data!$E$7,Data!$H$27,IF(O10=Data!$E$8,Data!$H$28,IF(O10=Data!$E$9,Data!$H$29,IF(O10=Data!$E$10,Data!$H$30,IF(O10=Data!$E$11,Data!$H$31,IF(O10=Data!$E$12,Data!$H$32,IF(O10=Data!$E$13,Data!$H$33,IF(O10=Data!$E$14,Data!$H$34,IF(O10=Data!$E$15,Data!$H$35,IF(O10=Data!$E$16,Data!$H$36,IF(O10=Data!$E$17,Data!H$37,IF(O10=Data!$E$18,Data!H$38,0)))))))))))))))))))*K10*$AV$3</f>
        <v>0</v>
      </c>
      <c r="Y10" s="23">
        <f>IF(R10&lt;=1,0,IF(Q10=Data!$E$12,Data!$F$32,IF(Q10=Data!$E$13,Data!$F$33,IF(Q10=Data!$E$14,Data!$F$34,IF(Q10=Data!$E$15,Data!$F$35,IF(Q10=Data!$E$16,Data!$F$36,IF(Q10=Data!$E$17,Data!$F$37,IF(Q10=Data!$E$18,Data!$F$38,0))))))))*K10*IF(R10&lt;AV10,R10,$AV$3)</f>
        <v>0</v>
      </c>
      <c r="Z10" s="23">
        <f>IF(R10&lt;=1,0,IF(Q10=Data!$E$12,Data!$G$32,IF(Q10=Data!$E$13,Data!$G$33,IF(Q10=Data!$E$14,Data!$G$34,IF(Q10=Data!$E$15,Data!$G$35,IF(Q10=Data!$E$16,Data!$G$36,IF(Q10=Data!$E$17,Data!$G$37,IF(Q10=Data!$E$18,Data!$G$38,0))))))))*K10*IF(R10&lt;AV10,R10,$AV$3)</f>
        <v>0</v>
      </c>
      <c r="AA10" s="23">
        <f>IF(R10&lt;=1,0,IF(Q10=Data!$E$12,Data!$H$32,IF(Q10=Data!$E$13,Data!$H$33,IF(Q10=Data!$E$14,Data!$H$34,IF(Q10=Data!$E$15,Data!$H$35,IF(Q10=Data!$E$16,Data!$H$36,IF(Q10=Data!$E$17,Data!$H$37,IF(Q10=Data!$E$18,Data!$H$38,0))))))))*K10*IF(R10&lt;AV10,R10,$AV$3)</f>
        <v>0</v>
      </c>
      <c r="AB10" s="22">
        <f t="shared" si="5"/>
        <v>0</v>
      </c>
      <c r="AC10" s="50">
        <f t="shared" si="6"/>
        <v>0</v>
      </c>
      <c r="AD10" s="13"/>
      <c r="AE10" s="21">
        <f t="shared" si="0"/>
        <v>0</v>
      </c>
      <c r="AF10" s="22">
        <f t="shared" si="1"/>
        <v>0</v>
      </c>
      <c r="AG10" s="50">
        <f t="shared" si="2"/>
        <v>0</v>
      </c>
      <c r="AH10" s="13"/>
      <c r="AI10" s="21">
        <f>IF(AZ10="No",0,IF(O10="NA",0,IF(Q10=O10,0,IF(O10=Data!$E$2,Data!$J$22,IF(O10=Data!$E$3,Data!$J$23,IF(O10=Data!$E$4,Data!$J$24,IF(O10=Data!$E$5,Data!$J$25,IF(O10=Data!$E$6,Data!$J$26,IF(O10=Data!$E$7,Data!$J$27,IF(O10=Data!$E$8,Data!$J$28,IF(O10=Data!$E$9,Data!$J$29,IF(O10=Data!$E$10,Data!$I$30,IF(O10=Data!$E$11,Data!$J$31,IF(O10=Data!$E$12,Data!$J$32,IF(O10=Data!$E$13,Data!$J$33,IF(O10=Data!$E$14,Data!$J$34,IF(O10=Data!$E$15,Data!$J$35,IF(O10=Data!$E$16,Data!$J$36,IF(O10=Data!$E$17,Data!J$37,IF(O10=Data!$E$18,Data!J$38,0))))))))))))))))))))*$AV$3</f>
        <v>0</v>
      </c>
      <c r="AJ10" s="23">
        <f>IF(AZ10="No",0,IF(O10="NA",0,IF(O10=Data!$E$2,Data!$K$22,IF(O10=Data!$E$3,Data!$K$23,IF(O10=Data!$E$4,Data!$K$24,IF(O10=Data!$E$5,Data!$K$25,IF(O10=Data!$E$6,Data!$K$26,IF(O10=Data!$E$7,Data!$K$27,IF(O10=Data!$E$8,Data!$K$28,IF(O10=Data!$E$9,Data!$K$29,IF(O10=Data!$E$10,Data!$K$30,IF(O10=Data!$E$11,Data!$K$31,IF(O10=Data!$E$12,Data!$K$32,IF(O10=Data!$E$13,Data!$K$33,IF(O10=Data!$E$14,Data!$K$34,IF(O10=Data!$E$15,Data!$K$35,IF(O10=Data!$E$16,Data!$K$36,IF(O10=Data!$E$17,Data!K$37,IF(O10=Data!$E$18,Data!K$38,0)))))))))))))))))))*$AV$3</f>
        <v>0</v>
      </c>
      <c r="AK10" s="23">
        <f t="shared" si="7"/>
        <v>0</v>
      </c>
      <c r="AL10" s="22">
        <f t="shared" si="8"/>
        <v>0</v>
      </c>
      <c r="AM10" s="22">
        <f t="shared" si="9"/>
        <v>0</v>
      </c>
      <c r="AN10" s="23"/>
      <c r="AO10" s="120"/>
      <c r="AP10" s="25"/>
      <c r="AQ10" s="25"/>
      <c r="AR10" s="19"/>
      <c r="AS10" s="19"/>
      <c r="AU10" s="19"/>
      <c r="AV10" s="160" t="s">
        <v>142</v>
      </c>
      <c r="AW10" s="161">
        <v>25</v>
      </c>
      <c r="AX10" s="155"/>
      <c r="AY10" s="143" t="str">
        <f t="shared" si="10"/>
        <v>No</v>
      </c>
      <c r="AZ10" s="144" t="str">
        <f t="shared" si="3"/>
        <v>No</v>
      </c>
      <c r="BA10" s="145"/>
      <c r="BB10" s="146">
        <f>IF(Q10="NA",0,IF(N10="No",0,IF(O10=Data!$E$2,Data!$L$22,IF(O10=Data!$E$3,Data!$L$23,IF(O10=Data!$E$4,Data!$L$24,IF(O10=Data!$E$5,Data!$L$25,IF(O10=Data!$E$6,Data!$L$26,IF(O10=Data!$E$7,Data!$L$27,IF(O10=Data!$E$8,Data!$L$28,IF(O10=Data!$E$9,Data!$L$29,IF(O10=Data!$E$10,Data!$L$30,IF(O10=Data!$E$11,Data!$L$31,IF(O10=Data!$E$12,Data!$L$32,IF(O10=Data!$E$13,Data!$L$33,IF(O10=Data!$E$14,Data!$L$34,IF(O10=Data!$E$15,Data!$L$35,IF(O10=Data!$E$16,Data!$L$36,IF(O10=Data!$E$17,Data!L$37,IF(O10=Data!$E$18,Data!L$38,0)))))))))))))))))))</f>
        <v>0</v>
      </c>
      <c r="BC10" s="147">
        <f>IF(Q10="NA",0,IF(AY10="No",0,IF(N10="Yes",0,IF(P10=Data!$E$2,Data!$L$22,IF(P10=Data!$E$3,Data!$L$23,IF(P10=Data!$E$4,Data!$L$24,IF(P10=Data!$E$5,Data!$L$25,IF(P10=Data!$E$6,Data!$L$26,IF(P10=Data!$E$7,Data!$L$27,IF(P10=Data!$E$8,Data!$L$28,IF(P10=Data!$E$9,Data!$L$29,IF(P10=Data!$E$10,Data!$L$30,IF(P10=Data!$E$11,Data!$L$31,IF(P10=Data!$E$12,Data!$L$32*(EXP(-29.6/R10)),IF(P10=Data!$E$13,Data!$L$33,IF(P10=Data!$E$14,Data!$L$34*(EXP(-29.6/R10)),IF(P10=Data!$E$15,Data!$L$35,IF(P10=Data!$E$16,Data!$L$36,IF(P10=Data!$E$17,Data!L$37,IF(P10=Data!$E$18,Data!L$38,0))))))))))))))))))))</f>
        <v>0</v>
      </c>
      <c r="BD10" s="148"/>
      <c r="BE10" s="146"/>
      <c r="BF10" s="148">
        <f t="shared" si="4"/>
        <v>0</v>
      </c>
      <c r="BG10" s="148">
        <f t="shared" si="11"/>
        <v>1</v>
      </c>
      <c r="BH10" s="148">
        <f t="shared" si="12"/>
        <v>1</v>
      </c>
      <c r="BI10" s="148">
        <f>IF(S10=0,0,IF(AND(Q10=Data!$E$12,S10-$AV$3&gt;0),(((Data!$M$32*(EXP(-29.6/S10)))-(Data!$M$32*(EXP(-29.6/(S10-$AV$3)))))),IF(AND(Q10=Data!$E$12,S10-$AV$3&lt;0.5),(Data!$M$32*(EXP(-29.6/S10))),IF(AND(Q10=Data!$E$12,S10&lt;=1),((Data!$M$32*(EXP(-29.6/S10)))),IF(Q10=Data!$E$13,(Data!$M$33),IF(AND(Q10=Data!$E$14,S10-$AV$3&gt;0),(((Data!$M$34*(EXP(-29.6/S10)))-(Data!$M$34*(EXP(-29.6/(S10-$AV$3)))))),IF(AND(Q10=Data!$E$14,S10-$AV$3&lt;1),(Data!$M$34*(EXP(-29.6/S10))),IF(AND(Q10=Data!$E$14,S10&lt;=1),((Data!$M$34*(EXP(-29.6/S10)))),IF(Q10=Data!$E$15,Data!$M$35,IF(Q10=Data!$E$16,Data!$M$36,IF(Q10=Data!$E$17,Data!$M$37,IF(Q10=Data!$E$18,Data!$M$38,0))))))))))))</f>
        <v>0</v>
      </c>
      <c r="BJ10" s="148">
        <f>IF(Q10=Data!$E$12,BI10*0.32,IF(Q10=Data!$E$13,0,IF(Q10=Data!$E$14,BI10*0.32,IF(Q10=Data!$E$15,0,IF(Q10=Data!$E$16,0,IF(Q10=Data!$E$17,0,IF(Q10=Data!$E$18,0,0)))))))</f>
        <v>0</v>
      </c>
      <c r="BK10" s="148">
        <f>IF(Q10=Data!$E$12,Data!$P$32*$AV$3,IF(Q10=Data!$E$13,Data!$P$33*$AV$3,IF(Q10=Data!$E$14,Data!$P$34*$AV$3,IF(Q10=Data!$E$15,Data!$P$35*$AV$3,IF(Q10=Data!$E$16,Data!$P$36*$AV$3,IF(Q10=Data!$E$17,Data!$P$37*$AV$3,IF(Q10=Data!$E$18,Data!$P$38*$AV$3,0)))))))</f>
        <v>0</v>
      </c>
      <c r="BL10" s="147">
        <f>IF(O10=Data!$E$2,Data!$O$22,IF(O10=Data!$E$3,Data!$O$23,IF(O10=Data!$E$4,Data!$O$24,IF(O10=Data!$E$5,Data!$O$25,IF(O10=Data!$E$6,Data!$O$26,IF(O10=Data!$E$7,Data!$O$27,IF(O10=Data!$E$8,Data!$O$28,IF(O10=Data!$E$9,Data!$O$29,IF(O10=Data!$E$10,Data!$O$30,IF(O10=Data!$E$11,Data!$O$31,IF(O10=Data!$E$12,Data!$O$32,IF(O10=Data!$E$13,Data!$O$33,IF(O10=Data!$E$14,Data!$O$34,IF(O10=Data!$E$15,Data!$O$35,IF(O10=Data!$E$16,Data!$O$36,IF(O10=Data!$E$17,Data!$O$37,IF(O10=Data!$E$18,Data!$O$38,0)))))))))))))))))</f>
        <v>0</v>
      </c>
      <c r="BM10" s="150"/>
      <c r="BN10" s="151"/>
      <c r="BO10" s="157"/>
      <c r="BP10" s="153"/>
      <c r="BQ10" s="19"/>
      <c r="BR10" s="19"/>
      <c r="BS10" s="19"/>
      <c r="BT10" s="19"/>
      <c r="BU10" s="19"/>
    </row>
    <row r="11" spans="1:73" s="11" customFormat="1" x14ac:dyDescent="0.3">
      <c r="A11" s="98"/>
      <c r="B11" s="96"/>
      <c r="C11" s="97"/>
      <c r="D11" s="97"/>
      <c r="E11" s="97"/>
      <c r="F11" s="24"/>
      <c r="G11" s="12"/>
      <c r="H11" s="104"/>
      <c r="I11" s="24"/>
      <c r="J11" s="36" t="s">
        <v>22</v>
      </c>
      <c r="K11" s="108"/>
      <c r="L11" s="108"/>
      <c r="M11" s="108" t="s">
        <v>3</v>
      </c>
      <c r="N11" s="108" t="s">
        <v>1</v>
      </c>
      <c r="O11" s="109" t="s">
        <v>124</v>
      </c>
      <c r="P11" s="109" t="s">
        <v>124</v>
      </c>
      <c r="Q11" s="110" t="s">
        <v>124</v>
      </c>
      <c r="R11" s="111"/>
      <c r="S11" s="111"/>
      <c r="T11" s="112"/>
      <c r="U11" s="20"/>
      <c r="V11" s="21">
        <f>IF(AZ11="No",0,IF(O11="NA",0,IF(O11=Data!$E$2,Data!$F$22,IF(O11=Data!$E$3,Data!$F$23,IF(O11=Data!$E$4,Data!$F$24,IF(O11=Data!$E$5,Data!$F$25,IF(O11=Data!$E$6,Data!$F$26,IF(O11=Data!$E$7,Data!$F$27,IF(O11=Data!$E$8,Data!$F$28,IF(O11=Data!$E$9,Data!$F$29,IF(O11=Data!$E$10,Data!$F$30,IF(O11=Data!$E$11,Data!$F$31,IF(O11=Data!E20,Data!$F$32,IF(O11=Data!E21,Data!$F$33,IF(O11=Data!E22,Data!$F$34,IF(O11=Data!E23,Data!$F$35,IF(O11=Data!E24,Data!$F$36,IF(O11=Data!E25,Data!$F$37,IF(O11=Data!E26,Data!F$38,0)))))))))))))))))))*K11*$AV$3</f>
        <v>0</v>
      </c>
      <c r="W11" s="23">
        <f>IF(AZ11="No",0,IF(O11="NA",0,IF(O11=Data!$E$2,Data!$G$22,IF(O11=Data!$E$3,Data!$G$23,IF(O11=Data!$E$4,Data!$G$24,IF(O11=Data!$E$5,Data!$G$25,IF(O11=Data!$E$6,Data!$G$26,IF(O11=Data!$E$7,Data!$G$27,IF(O11=Data!$E$8,Data!$G$28,IF(O11=Data!$E$9,Data!$G$29,IF(O11=Data!$E$10,Data!$G$30,IF(O11=Data!$E$11,Data!$G$31,IF(O11=Data!$E$12,Data!$G$32,IF(O11=Data!$E$13,Data!$G$33,IF(O11=Data!$E$14,Data!$G$34,IF(O11=Data!$E$15,Data!$G$35,IF(O11=Data!$E$16,Data!$G$36,IF(O11=Data!$E$17,Data!G$37,IF(O11=Data!$E$18,Data!G$38,0)))))))))))))))))))*K11*$AV$3</f>
        <v>0</v>
      </c>
      <c r="X11" s="23">
        <f>IF(AZ11="No",0,IF(O11="NA",0,IF(O11=Data!$E$2,Data!$H$22,IF(O11=Data!$E$3,Data!$H$23,IF(O11=Data!$E$4,Data!$H$24,IF(O11=Data!$E$5,Data!$H$25,IF(O11=Data!$E$6,Data!$H$26,IF(O11=Data!$E$7,Data!$H$27,IF(O11=Data!$E$8,Data!$H$28,IF(O11=Data!$E$9,Data!$H$29,IF(O11=Data!$E$10,Data!$H$30,IF(O11=Data!$E$11,Data!$H$31,IF(O11=Data!$E$12,Data!$H$32,IF(O11=Data!$E$13,Data!$H$33,IF(O11=Data!$E$14,Data!$H$34,IF(O11=Data!$E$15,Data!$H$35,IF(O11=Data!$E$16,Data!$H$36,IF(O11=Data!$E$17,Data!H$37,IF(O11=Data!$E$18,Data!H$38,0)))))))))))))))))))*K11*$AV$3</f>
        <v>0</v>
      </c>
      <c r="Y11" s="23">
        <f>IF(R11&lt;=1,0,IF(Q11=Data!$E$12,Data!$F$32,IF(Q11=Data!$E$13,Data!$F$33,IF(Q11=Data!$E$14,Data!$F$34,IF(Q11=Data!$E$15,Data!$F$35,IF(Q11=Data!$E$16,Data!$F$36,IF(Q11=Data!$E$17,Data!$F$37,IF(Q11=Data!$E$18,Data!$F$38,0))))))))*K11*IF(R11&lt;AV11,R11,$AV$3)</f>
        <v>0</v>
      </c>
      <c r="Z11" s="23">
        <f>IF(R11&lt;=1,0,IF(Q11=Data!$E$12,Data!$G$32,IF(Q11=Data!$E$13,Data!$G$33,IF(Q11=Data!$E$14,Data!$G$34,IF(Q11=Data!$E$15,Data!$G$35,IF(Q11=Data!$E$16,Data!$G$36,IF(Q11=Data!$E$17,Data!$G$37,IF(Q11=Data!$E$18,Data!$G$38,0))))))))*K11*IF(R11&lt;AV11,R11,$AV$3)</f>
        <v>0</v>
      </c>
      <c r="AA11" s="23">
        <f>IF(R11&lt;=1,0,IF(Q11=Data!$E$12,Data!$H$32,IF(Q11=Data!$E$13,Data!$H$33,IF(Q11=Data!$E$14,Data!$H$34,IF(Q11=Data!$E$15,Data!$H$35,IF(Q11=Data!$E$16,Data!$H$36,IF(Q11=Data!$E$17,Data!$H$37,IF(Q11=Data!$E$18,Data!$H$38,0))))))))*K11*IF(R11&lt;AV11,R11,$AV$3)</f>
        <v>0</v>
      </c>
      <c r="AB11" s="22">
        <f t="shared" si="5"/>
        <v>0</v>
      </c>
      <c r="AC11" s="50">
        <f t="shared" si="6"/>
        <v>0</v>
      </c>
      <c r="AD11" s="13"/>
      <c r="AE11" s="21">
        <f t="shared" si="0"/>
        <v>0</v>
      </c>
      <c r="AF11" s="22">
        <f t="shared" si="1"/>
        <v>0</v>
      </c>
      <c r="AG11" s="50">
        <f t="shared" si="2"/>
        <v>0</v>
      </c>
      <c r="AH11" s="13"/>
      <c r="AI11" s="21">
        <f>IF(AZ11="No",0,IF(O11="NA",0,IF(Q11=O11,0,IF(O11=Data!$E$2,Data!$J$22,IF(O11=Data!$E$3,Data!$J$23,IF(O11=Data!$E$4,Data!$J$24,IF(O11=Data!$E$5,Data!$J$25,IF(O11=Data!$E$6,Data!$J$26,IF(O11=Data!$E$7,Data!$J$27,IF(O11=Data!$E$8,Data!$J$28,IF(O11=Data!$E$9,Data!$J$29,IF(O11=Data!$E$10,Data!$I$30,IF(O11=Data!$E$11,Data!$J$31,IF(O11=Data!$E$12,Data!$J$32,IF(O11=Data!$E$13,Data!$J$33,IF(O11=Data!$E$14,Data!$J$34,IF(O11=Data!$E$15,Data!$J$35,IF(O11=Data!$E$16,Data!$J$36,IF(O11=Data!$E$17,Data!J$37,IF(O11=Data!$E$18,Data!J$38,0))))))))))))))))))))*$AV$3</f>
        <v>0</v>
      </c>
      <c r="AJ11" s="23">
        <f>IF(AZ11="No",0,IF(O11="NA",0,IF(O11=Data!$E$2,Data!$K$22,IF(O11=Data!$E$3,Data!$K$23,IF(O11=Data!$E$4,Data!$K$24,IF(O11=Data!$E$5,Data!$K$25,IF(O11=Data!$E$6,Data!$K$26,IF(O11=Data!$E$7,Data!$K$27,IF(O11=Data!$E$8,Data!$K$28,IF(O11=Data!$E$9,Data!$K$29,IF(O11=Data!$E$10,Data!$K$30,IF(O11=Data!$E$11,Data!$K$31,IF(O11=Data!$E$12,Data!$K$32,IF(O11=Data!$E$13,Data!$K$33,IF(O11=Data!$E$14,Data!$K$34,IF(O11=Data!$E$15,Data!$K$35,IF(O11=Data!$E$16,Data!$K$36,IF(O11=Data!$E$17,Data!K$37,IF(O11=Data!$E$18,Data!K$38,0)))))))))))))))))))*$AV$3</f>
        <v>0</v>
      </c>
      <c r="AK11" s="23">
        <f t="shared" si="7"/>
        <v>0</v>
      </c>
      <c r="AL11" s="22">
        <f t="shared" si="8"/>
        <v>0</v>
      </c>
      <c r="AM11" s="22">
        <f t="shared" si="9"/>
        <v>0</v>
      </c>
      <c r="AN11" s="23"/>
      <c r="AO11" s="120"/>
      <c r="AP11" s="25"/>
      <c r="AQ11" s="25"/>
      <c r="AR11" s="19"/>
      <c r="AS11" s="19"/>
      <c r="AU11" s="19"/>
      <c r="AV11" s="160" t="s">
        <v>138</v>
      </c>
      <c r="AW11" s="161">
        <v>25</v>
      </c>
      <c r="AX11" s="155"/>
      <c r="AY11" s="143" t="str">
        <f t="shared" si="10"/>
        <v>No</v>
      </c>
      <c r="AZ11" s="144" t="str">
        <f t="shared" si="3"/>
        <v>No</v>
      </c>
      <c r="BA11" s="145"/>
      <c r="BB11" s="146">
        <f>IF(Q11="NA",0,IF(N11="No",0,IF(O11=Data!$E$2,Data!$L$22,IF(O11=Data!$E$3,Data!$L$23,IF(O11=Data!$E$4,Data!$L$24,IF(O11=Data!$E$5,Data!$L$25,IF(O11=Data!$E$6,Data!$L$26,IF(O11=Data!$E$7,Data!$L$27,IF(O11=Data!$E$8,Data!$L$28,IF(O11=Data!$E$9,Data!$L$29,IF(O11=Data!$E$10,Data!$L$30,IF(O11=Data!$E$11,Data!$L$31,IF(O11=Data!$E$12,Data!$L$32,IF(O11=Data!$E$13,Data!$L$33,IF(O11=Data!$E$14,Data!$L$34,IF(O11=Data!$E$15,Data!$L$35,IF(O11=Data!$E$16,Data!$L$36,IF(O11=Data!$E$17,Data!L$37,IF(O11=Data!$E$18,Data!L$38,0)))))))))))))))))))</f>
        <v>0</v>
      </c>
      <c r="BC11" s="147">
        <f>IF(Q11="NA",0,IF(AY11="No",0,IF(N11="Yes",0,IF(P11=Data!$E$2,Data!$L$22,IF(P11=Data!$E$3,Data!$L$23,IF(P11=Data!$E$4,Data!$L$24,IF(P11=Data!$E$5,Data!$L$25,IF(P11=Data!$E$6,Data!$L$26,IF(P11=Data!$E$7,Data!$L$27,IF(P11=Data!$E$8,Data!$L$28,IF(P11=Data!$E$9,Data!$L$29,IF(P11=Data!$E$10,Data!$L$30,IF(P11=Data!$E$11,Data!$L$31,IF(P11=Data!$E$12,Data!$L$32*(EXP(-29.6/R11)),IF(P11=Data!$E$13,Data!$L$33,IF(P11=Data!$E$14,Data!$L$34*(EXP(-29.6/R11)),IF(P11=Data!$E$15,Data!$L$35,IF(P11=Data!$E$16,Data!$L$36,IF(P11=Data!$E$17,Data!L$37,IF(P11=Data!$E$18,Data!L$38,0))))))))))))))))))))</f>
        <v>0</v>
      </c>
      <c r="BD11" s="148"/>
      <c r="BE11" s="146"/>
      <c r="BF11" s="148">
        <f t="shared" si="4"/>
        <v>0</v>
      </c>
      <c r="BG11" s="148">
        <f t="shared" si="11"/>
        <v>1</v>
      </c>
      <c r="BH11" s="148">
        <f t="shared" si="12"/>
        <v>1</v>
      </c>
      <c r="BI11" s="148">
        <f>IF(S11=0,0,IF(AND(Q11=Data!$E$12,S11-$AV$3&gt;0),(((Data!$M$32*(EXP(-29.6/S11)))-(Data!$M$32*(EXP(-29.6/(S11-$AV$3)))))),IF(AND(Q11=Data!$E$12,S11-$AV$3&lt;0.5),(Data!$M$32*(EXP(-29.6/S11))),IF(AND(Q11=Data!$E$12,S11&lt;=1),((Data!$M$32*(EXP(-29.6/S11)))),IF(Q11=Data!$E$13,(Data!$M$33),IF(AND(Q11=Data!$E$14,S11-$AV$3&gt;0),(((Data!$M$34*(EXP(-29.6/S11)))-(Data!$M$34*(EXP(-29.6/(S11-$AV$3)))))),IF(AND(Q11=Data!$E$14,S11-$AV$3&lt;1),(Data!$M$34*(EXP(-29.6/S11))),IF(AND(Q11=Data!$E$14,S11&lt;=1),((Data!$M$34*(EXP(-29.6/S11)))),IF(Q11=Data!$E$15,Data!$M$35,IF(Q11=Data!$E$16,Data!$M$36,IF(Q11=Data!$E$17,Data!$M$37,IF(Q11=Data!$E$18,Data!$M$38,0))))))))))))</f>
        <v>0</v>
      </c>
      <c r="BJ11" s="148">
        <f>IF(Q11=Data!$E$12,BI11*0.32,IF(Q11=Data!$E$13,0,IF(Q11=Data!$E$14,BI11*0.32,IF(Q11=Data!$E$15,0,IF(Q11=Data!$E$16,0,IF(Q11=Data!$E$17,0,IF(Q11=Data!$E$18,0,0)))))))</f>
        <v>0</v>
      </c>
      <c r="BK11" s="148">
        <f>IF(Q11=Data!$E$12,Data!$P$32*$AV$3,IF(Q11=Data!$E$13,Data!$P$33*$AV$3,IF(Q11=Data!$E$14,Data!$P$34*$AV$3,IF(Q11=Data!$E$15,Data!$P$35*$AV$3,IF(Q11=Data!$E$16,Data!$P$36*$AV$3,IF(Q11=Data!$E$17,Data!$P$37*$AV$3,IF(Q11=Data!$E$18,Data!$P$38*$AV$3,0)))))))</f>
        <v>0</v>
      </c>
      <c r="BL11" s="147">
        <f>IF(O11=Data!$E$2,Data!$O$22,IF(O11=Data!$E$3,Data!$O$23,IF(O11=Data!$E$4,Data!$O$24,IF(O11=Data!$E$5,Data!$O$25,IF(O11=Data!$E$6,Data!$O$26,IF(O11=Data!$E$7,Data!$O$27,IF(O11=Data!$E$8,Data!$O$28,IF(O11=Data!$E$9,Data!$O$29,IF(O11=Data!$E$10,Data!$O$30,IF(O11=Data!$E$11,Data!$O$31,IF(O11=Data!$E$12,Data!$O$32,IF(O11=Data!$E$13,Data!$O$33,IF(O11=Data!$E$14,Data!$O$34,IF(O11=Data!$E$15,Data!$O$35,IF(O11=Data!$E$16,Data!$O$36,IF(O11=Data!$E$17,Data!$O$37,IF(O11=Data!$E$18,Data!$O$38,0)))))))))))))))))</f>
        <v>0</v>
      </c>
      <c r="BM11" s="150"/>
      <c r="BN11" s="151"/>
      <c r="BO11" s="157"/>
      <c r="BP11" s="153"/>
      <c r="BQ11" s="19"/>
      <c r="BR11" s="19"/>
      <c r="BS11" s="19"/>
      <c r="BT11" s="19"/>
      <c r="BU11" s="19"/>
    </row>
    <row r="12" spans="1:73" s="11" customFormat="1" ht="15" thickBot="1" x14ac:dyDescent="0.35">
      <c r="A12" s="96"/>
      <c r="B12" s="96"/>
      <c r="C12" s="97"/>
      <c r="D12" s="97"/>
      <c r="E12" s="97"/>
      <c r="F12" s="24"/>
      <c r="G12" s="12"/>
      <c r="H12" s="104"/>
      <c r="I12" s="24"/>
      <c r="J12" s="36" t="s">
        <v>23</v>
      </c>
      <c r="K12" s="108"/>
      <c r="L12" s="108"/>
      <c r="M12" s="108" t="s">
        <v>3</v>
      </c>
      <c r="N12" s="108" t="s">
        <v>1</v>
      </c>
      <c r="O12" s="109" t="s">
        <v>124</v>
      </c>
      <c r="P12" s="109" t="s">
        <v>124</v>
      </c>
      <c r="Q12" s="110" t="s">
        <v>124</v>
      </c>
      <c r="R12" s="111"/>
      <c r="S12" s="111"/>
      <c r="T12" s="112"/>
      <c r="U12" s="20"/>
      <c r="V12" s="21">
        <f>IF(AZ12="No",0,IF(O12="NA",0,IF(O12=Data!$E$2,Data!$F$22,IF(O12=Data!$E$3,Data!$F$23,IF(O12=Data!$E$4,Data!$F$24,IF(O12=Data!$E$5,Data!$F$25,IF(O12=Data!$E$6,Data!$F$26,IF(O12=Data!$E$7,Data!$F$27,IF(O12=Data!$E$8,Data!$F$28,IF(O12=Data!$E$9,Data!$F$29,IF(O12=Data!$E$10,Data!$F$30,IF(O12=Data!$E$11,Data!$F$31,IF(O12=Data!E21,Data!$F$32,IF(O12=Data!E22,Data!$F$33,IF(O12=Data!E23,Data!$F$34,IF(O12=Data!E24,Data!$F$35,IF(O12=Data!E25,Data!$F$36,IF(O12=Data!E26,Data!$F$37,IF(O12=Data!E27,Data!F$38,0)))))))))))))))))))*K12*$AV$3</f>
        <v>0</v>
      </c>
      <c r="W12" s="23">
        <f>IF(AZ12="No",0,IF(O12="NA",0,IF(O12=Data!$E$2,Data!$G$22,IF(O12=Data!$E$3,Data!$G$23,IF(O12=Data!$E$4,Data!$G$24,IF(O12=Data!$E$5,Data!$G$25,IF(O12=Data!$E$6,Data!$G$26,IF(O12=Data!$E$7,Data!$G$27,IF(O12=Data!$E$8,Data!$G$28,IF(O12=Data!$E$9,Data!$G$29,IF(O12=Data!$E$10,Data!$G$30,IF(O12=Data!$E$11,Data!$G$31,IF(O12=Data!$E$12,Data!$G$32,IF(O12=Data!$E$13,Data!$G$33,IF(O12=Data!$E$14,Data!$G$34,IF(O12=Data!$E$15,Data!$G$35,IF(O12=Data!$E$16,Data!$G$36,IF(O12=Data!$E$17,Data!G$37,IF(O12=Data!$E$18,Data!G$38,0)))))))))))))))))))*K12*$AV$3</f>
        <v>0</v>
      </c>
      <c r="X12" s="23">
        <f>IF(AZ12="No",0,IF(O12="NA",0,IF(O12=Data!$E$2,Data!$H$22,IF(O12=Data!$E$3,Data!$H$23,IF(O12=Data!$E$4,Data!$H$24,IF(O12=Data!$E$5,Data!$H$25,IF(O12=Data!$E$6,Data!$H$26,IF(O12=Data!$E$7,Data!$H$27,IF(O12=Data!$E$8,Data!$H$28,IF(O12=Data!$E$9,Data!$H$29,IF(O12=Data!$E$10,Data!$H$30,IF(O12=Data!$E$11,Data!$H$31,IF(O12=Data!$E$12,Data!$H$32,IF(O12=Data!$E$13,Data!$H$33,IF(O12=Data!$E$14,Data!$H$34,IF(O12=Data!$E$15,Data!$H$35,IF(O12=Data!$E$16,Data!$H$36,IF(O12=Data!$E$17,Data!H$37,IF(O12=Data!$E$18,Data!H$38,0)))))))))))))))))))*K12*$AV$3</f>
        <v>0</v>
      </c>
      <c r="Y12" s="23">
        <f>IF(R12&lt;=1,0,IF(Q12=Data!$E$12,Data!$F$32,IF(Q12=Data!$E$13,Data!$F$33,IF(Q12=Data!$E$14,Data!$F$34,IF(Q12=Data!$E$15,Data!$F$35,IF(Q12=Data!$E$16,Data!$F$36,IF(Q12=Data!$E$17,Data!$F$37,IF(Q12=Data!$E$18,Data!$F$38,0))))))))*K12*IF(R12&lt;AV12,R12,$AV$3)</f>
        <v>0</v>
      </c>
      <c r="Z12" s="23">
        <f>IF(R12&lt;=1,0,IF(Q12=Data!$E$12,Data!$G$32,IF(Q12=Data!$E$13,Data!$G$33,IF(Q12=Data!$E$14,Data!$G$34,IF(Q12=Data!$E$15,Data!$G$35,IF(Q12=Data!$E$16,Data!$G$36,IF(Q12=Data!$E$17,Data!$G$37,IF(Q12=Data!$E$18,Data!$G$38,0))))))))*K12*IF(R12&lt;AV12,R12,$AV$3)</f>
        <v>0</v>
      </c>
      <c r="AA12" s="23">
        <f>IF(R12&lt;=1,0,IF(Q12=Data!$E$12,Data!$H$32,IF(Q12=Data!$E$13,Data!$H$33,IF(Q12=Data!$E$14,Data!$H$34,IF(Q12=Data!$E$15,Data!$H$35,IF(Q12=Data!$E$16,Data!$H$36,IF(Q12=Data!$E$17,Data!$H$37,IF(Q12=Data!$E$18,Data!$H$38,0))))))))*K12*IF(R12&lt;AV12,R12,$AV$3)</f>
        <v>0</v>
      </c>
      <c r="AB12" s="22">
        <f t="shared" si="5"/>
        <v>0</v>
      </c>
      <c r="AC12" s="50">
        <f t="shared" si="6"/>
        <v>0</v>
      </c>
      <c r="AD12" s="13"/>
      <c r="AE12" s="21">
        <f t="shared" si="0"/>
        <v>0</v>
      </c>
      <c r="AF12" s="22">
        <f t="shared" si="1"/>
        <v>0</v>
      </c>
      <c r="AG12" s="50">
        <f t="shared" si="2"/>
        <v>0</v>
      </c>
      <c r="AH12" s="13"/>
      <c r="AI12" s="21">
        <f>IF(AZ12="No",0,IF(O12="NA",0,IF(Q12=O12,0,IF(O12=Data!$E$2,Data!$J$22,IF(O12=Data!$E$3,Data!$J$23,IF(O12=Data!$E$4,Data!$J$24,IF(O12=Data!$E$5,Data!$J$25,IF(O12=Data!$E$6,Data!$J$26,IF(O12=Data!$E$7,Data!$J$27,IF(O12=Data!$E$8,Data!$J$28,IF(O12=Data!$E$9,Data!$J$29,IF(O12=Data!$E$10,Data!$I$30,IF(O12=Data!$E$11,Data!$J$31,IF(O12=Data!$E$12,Data!$J$32,IF(O12=Data!$E$13,Data!$J$33,IF(O12=Data!$E$14,Data!$J$34,IF(O12=Data!$E$15,Data!$J$35,IF(O12=Data!$E$16,Data!$J$36,IF(O12=Data!$E$17,Data!J$37,IF(O12=Data!$E$18,Data!J$38,0))))))))))))))))))))*$AV$3</f>
        <v>0</v>
      </c>
      <c r="AJ12" s="23">
        <f>IF(AZ12="No",0,IF(O12="NA",0,IF(O12=Data!$E$2,Data!$K$22,IF(O12=Data!$E$3,Data!$K$23,IF(O12=Data!$E$4,Data!$K$24,IF(O12=Data!$E$5,Data!$K$25,IF(O12=Data!$E$6,Data!$K$26,IF(O12=Data!$E$7,Data!$K$27,IF(O12=Data!$E$8,Data!$K$28,IF(O12=Data!$E$9,Data!$K$29,IF(O12=Data!$E$10,Data!$K$30,IF(O12=Data!$E$11,Data!$K$31,IF(O12=Data!$E$12,Data!$K$32,IF(O12=Data!$E$13,Data!$K$33,IF(O12=Data!$E$14,Data!$K$34,IF(O12=Data!$E$15,Data!$K$35,IF(O12=Data!$E$16,Data!$K$36,IF(O12=Data!$E$17,Data!K$37,IF(O12=Data!$E$18,Data!K$38,0)))))))))))))))))))*$AV$3</f>
        <v>0</v>
      </c>
      <c r="AK12" s="23">
        <f t="shared" si="7"/>
        <v>0</v>
      </c>
      <c r="AL12" s="22">
        <f t="shared" si="8"/>
        <v>0</v>
      </c>
      <c r="AM12" s="22">
        <f t="shared" si="9"/>
        <v>0</v>
      </c>
      <c r="AN12" s="23"/>
      <c r="AO12" s="120"/>
      <c r="AP12" s="25"/>
      <c r="AQ12" s="25"/>
      <c r="AR12" s="19"/>
      <c r="AS12" s="19"/>
      <c r="AU12" s="19"/>
      <c r="AV12" s="162" t="s">
        <v>143</v>
      </c>
      <c r="AW12" s="163">
        <v>25</v>
      </c>
      <c r="AX12" s="155"/>
      <c r="AY12" s="143" t="str">
        <f t="shared" si="10"/>
        <v>No</v>
      </c>
      <c r="AZ12" s="144" t="str">
        <f t="shared" si="3"/>
        <v>No</v>
      </c>
      <c r="BA12" s="150"/>
      <c r="BB12" s="146">
        <f>IF(Q12="NA",0,IF(N12="No",0,IF(O12=Data!$E$2,Data!$L$22,IF(O12=Data!$E$3,Data!$L$23,IF(O12=Data!$E$4,Data!$L$24,IF(O12=Data!$E$5,Data!$L$25,IF(O12=Data!$E$6,Data!$L$26,IF(O12=Data!$E$7,Data!$L$27,IF(O12=Data!$E$8,Data!$L$28,IF(O12=Data!$E$9,Data!$L$29,IF(O12=Data!$E$10,Data!$L$30,IF(O12=Data!$E$11,Data!$L$31,IF(O12=Data!$E$12,Data!$L$32,IF(O12=Data!$E$13,Data!$L$33,IF(O12=Data!$E$14,Data!$L$34,IF(O12=Data!$E$15,Data!$L$35,IF(O12=Data!$E$16,Data!$L$36,IF(O12=Data!$E$17,Data!L$37,IF(O12=Data!$E$18,Data!L$38,0)))))))))))))))))))</f>
        <v>0</v>
      </c>
      <c r="BC12" s="147">
        <f>IF(Q12="NA",0,IF(AY12="No",0,IF(N12="Yes",0,IF(P12=Data!$E$2,Data!$L$22,IF(P12=Data!$E$3,Data!$L$23,IF(P12=Data!$E$4,Data!$L$24,IF(P12=Data!$E$5,Data!$L$25,IF(P12=Data!$E$6,Data!$L$26,IF(P12=Data!$E$7,Data!$L$27,IF(P12=Data!$E$8,Data!$L$28,IF(P12=Data!$E$9,Data!$L$29,IF(P12=Data!$E$10,Data!$L$30,IF(P12=Data!$E$11,Data!$L$31,IF(P12=Data!$E$12,Data!$L$32*(EXP(-29.6/R12)),IF(P12=Data!$E$13,Data!$L$33,IF(P12=Data!$E$14,Data!$L$34*(EXP(-29.6/R12)),IF(P12=Data!$E$15,Data!$L$35,IF(P12=Data!$E$16,Data!$L$36,IF(P12=Data!$E$17,Data!L$37,IF(P12=Data!$E$18,Data!L$38,0))))))))))))))))))))</f>
        <v>0</v>
      </c>
      <c r="BD12" s="148"/>
      <c r="BE12" s="146"/>
      <c r="BF12" s="148">
        <f t="shared" si="4"/>
        <v>0</v>
      </c>
      <c r="BG12" s="148">
        <f t="shared" si="11"/>
        <v>1</v>
      </c>
      <c r="BH12" s="148">
        <f t="shared" si="12"/>
        <v>1</v>
      </c>
      <c r="BI12" s="148">
        <f>IF(S12=0,0,IF(AND(Q12=Data!$E$12,S12-$AV$3&gt;0),(((Data!$M$32*(EXP(-29.6/S12)))-(Data!$M$32*(EXP(-29.6/(S12-$AV$3)))))),IF(AND(Q12=Data!$E$12,S12-$AV$3&lt;0.5),(Data!$M$32*(EXP(-29.6/S12))),IF(AND(Q12=Data!$E$12,S12&lt;=1),((Data!$M$32*(EXP(-29.6/S12)))),IF(Q12=Data!$E$13,(Data!$M$33),IF(AND(Q12=Data!$E$14,S12-$AV$3&gt;0),(((Data!$M$34*(EXP(-29.6/S12)))-(Data!$M$34*(EXP(-29.6/(S12-$AV$3)))))),IF(AND(Q12=Data!$E$14,S12-$AV$3&lt;1),(Data!$M$34*(EXP(-29.6/S12))),IF(AND(Q12=Data!$E$14,S12&lt;=1),((Data!$M$34*(EXP(-29.6/S12)))),IF(Q12=Data!$E$15,Data!$M$35,IF(Q12=Data!$E$16,Data!$M$36,IF(Q12=Data!$E$17,Data!$M$37,IF(Q12=Data!$E$18,Data!$M$38,0))))))))))))</f>
        <v>0</v>
      </c>
      <c r="BJ12" s="148">
        <f>IF(Q12=Data!$E$12,BI12*0.32,IF(Q12=Data!$E$13,0,IF(Q12=Data!$E$14,BI12*0.32,IF(Q12=Data!$E$15,0,IF(Q12=Data!$E$16,0,IF(Q12=Data!$E$17,0,IF(Q12=Data!$E$18,0,0)))))))</f>
        <v>0</v>
      </c>
      <c r="BK12" s="148">
        <f>IF(Q12=Data!$E$12,Data!$P$32*$AV$3,IF(Q12=Data!$E$13,Data!$P$33*$AV$3,IF(Q12=Data!$E$14,Data!$P$34*$AV$3,IF(Q12=Data!$E$15,Data!$P$35*$AV$3,IF(Q12=Data!$E$16,Data!$P$36*$AV$3,IF(Q12=Data!$E$17,Data!$P$37*$AV$3,IF(Q12=Data!$E$18,Data!$P$38*$AV$3,0)))))))</f>
        <v>0</v>
      </c>
      <c r="BL12" s="147">
        <f>IF(O12=Data!$E$2,Data!$O$22,IF(O12=Data!$E$3,Data!$O$23,IF(O12=Data!$E$4,Data!$O$24,IF(O12=Data!$E$5,Data!$O$25,IF(O12=Data!$E$6,Data!$O$26,IF(O12=Data!$E$7,Data!$O$27,IF(O12=Data!$E$8,Data!$O$28,IF(O12=Data!$E$9,Data!$O$29,IF(O12=Data!$E$10,Data!$O$30,IF(O12=Data!$E$11,Data!$O$31,IF(O12=Data!$E$12,Data!$O$32,IF(O12=Data!$E$13,Data!$O$33,IF(O12=Data!$E$14,Data!$O$34,IF(O12=Data!$E$15,Data!$O$35,IF(O12=Data!$E$16,Data!$O$36,IF(O12=Data!$E$17,Data!$O$37,IF(O12=Data!$E$18,Data!$O$38,0)))))))))))))))))</f>
        <v>0</v>
      </c>
      <c r="BM12" s="150"/>
      <c r="BN12" s="164"/>
      <c r="BO12" s="165"/>
      <c r="BP12" s="166"/>
      <c r="BQ12" s="19"/>
      <c r="BR12" s="19"/>
      <c r="BS12" s="19"/>
      <c r="BT12" s="19"/>
      <c r="BU12" s="19"/>
    </row>
    <row r="13" spans="1:73" s="11" customFormat="1" x14ac:dyDescent="0.3">
      <c r="A13" s="96"/>
      <c r="B13" s="96"/>
      <c r="C13" s="97"/>
      <c r="D13" s="97"/>
      <c r="E13" s="97"/>
      <c r="F13" s="13"/>
      <c r="G13" s="12"/>
      <c r="H13" s="106"/>
      <c r="I13" s="24"/>
      <c r="J13" s="36" t="s">
        <v>24</v>
      </c>
      <c r="K13" s="108"/>
      <c r="L13" s="108"/>
      <c r="M13" s="108" t="s">
        <v>3</v>
      </c>
      <c r="N13" s="108" t="s">
        <v>1</v>
      </c>
      <c r="O13" s="109" t="s">
        <v>124</v>
      </c>
      <c r="P13" s="109" t="s">
        <v>124</v>
      </c>
      <c r="Q13" s="110" t="s">
        <v>124</v>
      </c>
      <c r="R13" s="111"/>
      <c r="S13" s="111"/>
      <c r="T13" s="112"/>
      <c r="U13" s="20"/>
      <c r="V13" s="21">
        <f>IF(AZ13="No",0,IF(O13="NA",0,IF(O13=Data!$E$2,Data!$F$22,IF(O13=Data!$E$3,Data!$F$23,IF(O13=Data!$E$4,Data!$F$24,IF(O13=Data!$E$5,Data!$F$25,IF(O13=Data!$E$6,Data!$F$26,IF(O13=Data!$E$7,Data!$F$27,IF(O13=Data!$E$8,Data!$F$28,IF(O13=Data!$E$9,Data!$F$29,IF(O13=Data!$E$10,Data!$F$30,IF(O13=Data!$E$11,Data!$F$31,IF(O13=Data!E22,Data!$F$32,IF(O13=Data!E23,Data!$F$33,IF(O13=Data!E24,Data!$F$34,IF(O13=Data!E25,Data!$F$35,IF(O13=Data!E26,Data!$F$36,IF(O13=Data!E27,Data!$F$37,IF(O13=Data!E28,Data!F$38,0)))))))))))))))))))*K13*$AV$3</f>
        <v>0</v>
      </c>
      <c r="W13" s="23">
        <f>IF(AZ13="No",0,IF(O13="NA",0,IF(O13=Data!$E$2,Data!$G$22,IF(O13=Data!$E$3,Data!$G$23,IF(O13=Data!$E$4,Data!$G$24,IF(O13=Data!$E$5,Data!$G$25,IF(O13=Data!$E$6,Data!$G$26,IF(O13=Data!$E$7,Data!$G$27,IF(O13=Data!$E$8,Data!$G$28,IF(O13=Data!$E$9,Data!$G$29,IF(O13=Data!$E$10,Data!$G$30,IF(O13=Data!$E$11,Data!$G$31,IF(O13=Data!$E$12,Data!$G$32,IF(O13=Data!$E$13,Data!$G$33,IF(O13=Data!$E$14,Data!$G$34,IF(O13=Data!$E$15,Data!$G$35,IF(O13=Data!$E$16,Data!$G$36,IF(O13=Data!$E$17,Data!G$37,IF(O13=Data!$E$18,Data!G$38,0)))))))))))))))))))*K13*$AV$3</f>
        <v>0</v>
      </c>
      <c r="X13" s="23">
        <f>IF(AZ13="No",0,IF(O13="NA",0,IF(O13=Data!$E$2,Data!$H$22,IF(O13=Data!$E$3,Data!$H$23,IF(O13=Data!$E$4,Data!$H$24,IF(O13=Data!$E$5,Data!$H$25,IF(O13=Data!$E$6,Data!$H$26,IF(O13=Data!$E$7,Data!$H$27,IF(O13=Data!$E$8,Data!$H$28,IF(O13=Data!$E$9,Data!$H$29,IF(O13=Data!$E$10,Data!$H$30,IF(O13=Data!$E$11,Data!$H$31,IF(O13=Data!$E$12,Data!$H$32,IF(O13=Data!$E$13,Data!$H$33,IF(O13=Data!$E$14,Data!$H$34,IF(O13=Data!$E$15,Data!$H$35,IF(O13=Data!$E$16,Data!$H$36,IF(O13=Data!$E$17,Data!H$37,IF(O13=Data!$E$18,Data!H$38,0)))))))))))))))))))*K13*$AV$3</f>
        <v>0</v>
      </c>
      <c r="Y13" s="23">
        <f>IF(R13&lt;=1,0,IF(Q13=Data!$E$12,Data!$F$32,IF(Q13=Data!$E$13,Data!$F$33,IF(Q13=Data!$E$14,Data!$F$34,IF(Q13=Data!$E$15,Data!$F$35,IF(Q13=Data!$E$16,Data!$F$36,IF(Q13=Data!$E$17,Data!$F$37,IF(Q13=Data!$E$18,Data!$F$38,0))))))))*K13*IF(R13&lt;AV13,R13,$AV$3)</f>
        <v>0</v>
      </c>
      <c r="Z13" s="23">
        <f>IF(R13&lt;=1,0,IF(Q13=Data!$E$12,Data!$G$32,IF(Q13=Data!$E$13,Data!$G$33,IF(Q13=Data!$E$14,Data!$G$34,IF(Q13=Data!$E$15,Data!$G$35,IF(Q13=Data!$E$16,Data!$G$36,IF(Q13=Data!$E$17,Data!$G$37,IF(Q13=Data!$E$18,Data!$G$38,0))))))))*K13*IF(R13&lt;AV13,R13,$AV$3)</f>
        <v>0</v>
      </c>
      <c r="AA13" s="23">
        <f>IF(R13&lt;=1,0,IF(Q13=Data!$E$12,Data!$H$32,IF(Q13=Data!$E$13,Data!$H$33,IF(Q13=Data!$E$14,Data!$H$34,IF(Q13=Data!$E$15,Data!$H$35,IF(Q13=Data!$E$16,Data!$H$36,IF(Q13=Data!$E$17,Data!$H$37,IF(Q13=Data!$E$18,Data!$H$38,0))))))))*K13*IF(R13&lt;AV13,R13,$AV$3)</f>
        <v>0</v>
      </c>
      <c r="AB13" s="22">
        <f t="shared" si="5"/>
        <v>0</v>
      </c>
      <c r="AC13" s="50">
        <f t="shared" si="6"/>
        <v>0</v>
      </c>
      <c r="AD13" s="13"/>
      <c r="AE13" s="21">
        <f t="shared" si="0"/>
        <v>0</v>
      </c>
      <c r="AF13" s="22">
        <f t="shared" si="1"/>
        <v>0</v>
      </c>
      <c r="AG13" s="50">
        <f t="shared" si="2"/>
        <v>0</v>
      </c>
      <c r="AH13" s="13"/>
      <c r="AI13" s="21">
        <f>IF(AZ13="No",0,IF(O13="NA",0,IF(Q13=O13,0,IF(O13=Data!$E$2,Data!$J$22,IF(O13=Data!$E$3,Data!$J$23,IF(O13=Data!$E$4,Data!$J$24,IF(O13=Data!$E$5,Data!$J$25,IF(O13=Data!$E$6,Data!$J$26,IF(O13=Data!$E$7,Data!$J$27,IF(O13=Data!$E$8,Data!$J$28,IF(O13=Data!$E$9,Data!$J$29,IF(O13=Data!$E$10,Data!$I$30,IF(O13=Data!$E$11,Data!$J$31,IF(O13=Data!$E$12,Data!$J$32,IF(O13=Data!$E$13,Data!$J$33,IF(O13=Data!$E$14,Data!$J$34,IF(O13=Data!$E$15,Data!$J$35,IF(O13=Data!$E$16,Data!$J$36,IF(O13=Data!$E$17,Data!J$37,IF(O13=Data!$E$18,Data!J$38,0))))))))))))))))))))*$AV$3</f>
        <v>0</v>
      </c>
      <c r="AJ13" s="23">
        <f>IF(AZ13="No",0,IF(O13="NA",0,IF(O13=Data!$E$2,Data!$K$22,IF(O13=Data!$E$3,Data!$K$23,IF(O13=Data!$E$4,Data!$K$24,IF(O13=Data!$E$5,Data!$K$25,IF(O13=Data!$E$6,Data!$K$26,IF(O13=Data!$E$7,Data!$K$27,IF(O13=Data!$E$8,Data!$K$28,IF(O13=Data!$E$9,Data!$K$29,IF(O13=Data!$E$10,Data!$K$30,IF(O13=Data!$E$11,Data!$K$31,IF(O13=Data!$E$12,Data!$K$32,IF(O13=Data!$E$13,Data!$K$33,IF(O13=Data!$E$14,Data!$K$34,IF(O13=Data!$E$15,Data!$K$35,IF(O13=Data!$E$16,Data!$K$36,IF(O13=Data!$E$17,Data!K$37,IF(O13=Data!$E$18,Data!K$38,0)))))))))))))))))))*$AV$3</f>
        <v>0</v>
      </c>
      <c r="AK13" s="23">
        <f t="shared" si="7"/>
        <v>0</v>
      </c>
      <c r="AL13" s="22">
        <f t="shared" si="8"/>
        <v>0</v>
      </c>
      <c r="AM13" s="22">
        <f t="shared" si="9"/>
        <v>0</v>
      </c>
      <c r="AN13" s="23"/>
      <c r="AO13" s="120"/>
      <c r="AP13" s="25"/>
      <c r="AQ13" s="25"/>
      <c r="AR13" s="19"/>
      <c r="AS13" s="19"/>
      <c r="AU13" s="19"/>
      <c r="AV13" s="167"/>
      <c r="AW13" s="168"/>
      <c r="AX13" s="155"/>
      <c r="AY13" s="143" t="str">
        <f t="shared" si="10"/>
        <v>No</v>
      </c>
      <c r="AZ13" s="144" t="str">
        <f t="shared" si="3"/>
        <v>No</v>
      </c>
      <c r="BA13" s="150"/>
      <c r="BB13" s="146">
        <f>IF(Q13="NA",0,IF(N13="No",0,IF(O13=Data!$E$2,Data!$L$22,IF(O13=Data!$E$3,Data!$L$23,IF(O13=Data!$E$4,Data!$L$24,IF(O13=Data!$E$5,Data!$L$25,IF(O13=Data!$E$6,Data!$L$26,IF(O13=Data!$E$7,Data!$L$27,IF(O13=Data!$E$8,Data!$L$28,IF(O13=Data!$E$9,Data!$L$29,IF(O13=Data!$E$10,Data!$L$30,IF(O13=Data!$E$11,Data!$L$31,IF(O13=Data!$E$12,Data!$L$32,IF(O13=Data!$E$13,Data!$L$33,IF(O13=Data!$E$14,Data!$L$34,IF(O13=Data!$E$15,Data!$L$35,IF(O13=Data!$E$16,Data!$L$36,IF(O13=Data!$E$17,Data!L$37,IF(O13=Data!$E$18,Data!L$38,0)))))))))))))))))))</f>
        <v>0</v>
      </c>
      <c r="BC13" s="147">
        <f>IF(Q13="NA",0,IF(AY13="No",0,IF(N13="Yes",0,IF(P13=Data!$E$2,Data!$L$22,IF(P13=Data!$E$3,Data!$L$23,IF(P13=Data!$E$4,Data!$L$24,IF(P13=Data!$E$5,Data!$L$25,IF(P13=Data!$E$6,Data!$L$26,IF(P13=Data!$E$7,Data!$L$27,IF(P13=Data!$E$8,Data!$L$28,IF(P13=Data!$E$9,Data!$L$29,IF(P13=Data!$E$10,Data!$L$30,IF(P13=Data!$E$11,Data!$L$31,IF(P13=Data!$E$12,Data!$L$32*(EXP(-29.6/R13)),IF(P13=Data!$E$13,Data!$L$33,IF(P13=Data!$E$14,Data!$L$34*(EXP(-29.6/R13)),IF(P13=Data!$E$15,Data!$L$35,IF(P13=Data!$E$16,Data!$L$36,IF(P13=Data!$E$17,Data!L$37,IF(P13=Data!$E$18,Data!L$38,0))))))))))))))))))))</f>
        <v>0</v>
      </c>
      <c r="BD13" s="148"/>
      <c r="BE13" s="146"/>
      <c r="BF13" s="148">
        <f t="shared" si="4"/>
        <v>0</v>
      </c>
      <c r="BG13" s="148">
        <f t="shared" si="11"/>
        <v>1</v>
      </c>
      <c r="BH13" s="148">
        <f t="shared" si="12"/>
        <v>1</v>
      </c>
      <c r="BI13" s="148">
        <f>IF(S13=0,0,IF(AND(Q13=Data!$E$12,S13-$AV$3&gt;0),(((Data!$M$32*(EXP(-29.6/S13)))-(Data!$M$32*(EXP(-29.6/(S13-$AV$3)))))),IF(AND(Q13=Data!$E$12,S13-$AV$3&lt;0.5),(Data!$M$32*(EXP(-29.6/S13))),IF(AND(Q13=Data!$E$12,S13&lt;=1),((Data!$M$32*(EXP(-29.6/S13)))),IF(Q13=Data!$E$13,(Data!$M$33),IF(AND(Q13=Data!$E$14,S13-$AV$3&gt;0),(((Data!$M$34*(EXP(-29.6/S13)))-(Data!$M$34*(EXP(-29.6/(S13-$AV$3)))))),IF(AND(Q13=Data!$E$14,S13-$AV$3&lt;1),(Data!$M$34*(EXP(-29.6/S13))),IF(AND(Q13=Data!$E$14,S13&lt;=1),((Data!$M$34*(EXP(-29.6/S13)))),IF(Q13=Data!$E$15,Data!$M$35,IF(Q13=Data!$E$16,Data!$M$36,IF(Q13=Data!$E$17,Data!$M$37,IF(Q13=Data!$E$18,Data!$M$38,0))))))))))))</f>
        <v>0</v>
      </c>
      <c r="BJ13" s="148">
        <f>IF(Q13=Data!$E$12,BI13*0.32,IF(Q13=Data!$E$13,0,IF(Q13=Data!$E$14,BI13*0.32,IF(Q13=Data!$E$15,0,IF(Q13=Data!$E$16,0,IF(Q13=Data!$E$17,0,IF(Q13=Data!$E$18,0,0)))))))</f>
        <v>0</v>
      </c>
      <c r="BK13" s="148">
        <f>IF(Q13=Data!$E$12,Data!$P$32*$AV$3,IF(Q13=Data!$E$13,Data!$P$33*$AV$3,IF(Q13=Data!$E$14,Data!$P$34*$AV$3,IF(Q13=Data!$E$15,Data!$P$35*$AV$3,IF(Q13=Data!$E$16,Data!$P$36*$AV$3,IF(Q13=Data!$E$17,Data!$P$37*$AV$3,IF(Q13=Data!$E$18,Data!$P$38*$AV$3,0)))))))</f>
        <v>0</v>
      </c>
      <c r="BL13" s="147">
        <f>IF(O13=Data!$E$2,Data!$O$22,IF(O13=Data!$E$3,Data!$O$23,IF(O13=Data!$E$4,Data!$O$24,IF(O13=Data!$E$5,Data!$O$25,IF(O13=Data!$E$6,Data!$O$26,IF(O13=Data!$E$7,Data!$O$27,IF(O13=Data!$E$8,Data!$O$28,IF(O13=Data!$E$9,Data!$O$29,IF(O13=Data!$E$10,Data!$O$30,IF(O13=Data!$E$11,Data!$O$31,IF(O13=Data!$E$12,Data!$O$32,IF(O13=Data!$E$13,Data!$O$33,IF(O13=Data!$E$14,Data!$O$34,IF(O13=Data!$E$15,Data!$O$35,IF(O13=Data!$E$16,Data!$O$36,IF(O13=Data!$E$17,Data!$O$37,IF(O13=Data!$E$18,Data!$O$38,0)))))))))))))))))</f>
        <v>0</v>
      </c>
      <c r="BM13" s="150"/>
      <c r="BN13" s="145"/>
      <c r="BO13" s="145"/>
      <c r="BP13" s="145"/>
      <c r="BQ13" s="19"/>
      <c r="BR13" s="19"/>
      <c r="BS13" s="19"/>
      <c r="BT13" s="19"/>
      <c r="BU13" s="19"/>
    </row>
    <row r="14" spans="1:73" x14ac:dyDescent="0.3">
      <c r="A14" s="99"/>
      <c r="B14" s="99"/>
      <c r="C14" s="100"/>
      <c r="D14" s="100"/>
      <c r="E14" s="100"/>
      <c r="I14" s="24"/>
      <c r="J14" s="36" t="s">
        <v>25</v>
      </c>
      <c r="K14" s="108"/>
      <c r="L14" s="108"/>
      <c r="M14" s="108" t="s">
        <v>3</v>
      </c>
      <c r="N14" s="108" t="s">
        <v>1</v>
      </c>
      <c r="O14" s="109" t="s">
        <v>124</v>
      </c>
      <c r="P14" s="109" t="s">
        <v>124</v>
      </c>
      <c r="Q14" s="110" t="s">
        <v>124</v>
      </c>
      <c r="R14" s="111"/>
      <c r="S14" s="111"/>
      <c r="T14" s="112"/>
      <c r="U14" s="20"/>
      <c r="V14" s="21">
        <f>IF(AZ14="No",0,IF(O14="NA",0,IF(O14=Data!$E$2,Data!$F$22,IF(O14=Data!$E$3,Data!$F$23,IF(O14=Data!$E$4,Data!$F$24,IF(O14=Data!$E$5,Data!$F$25,IF(O14=Data!$E$6,Data!$F$26,IF(O14=Data!$E$7,Data!$F$27,IF(O14=Data!$E$8,Data!$F$28,IF(O14=Data!$E$9,Data!$F$29,IF(O14=Data!$E$10,Data!$F$30,IF(O14=Data!$E$11,Data!$F$31,IF(O14=Data!E23,Data!$F$32,IF(O14=Data!E24,Data!$F$33,IF(O14=Data!E25,Data!$F$34,IF(O14=Data!E26,Data!$F$35,IF(O14=Data!E27,Data!$F$36,IF(O14=Data!E28,Data!$F$37,IF(O14=Data!E29,Data!F$38,0)))))))))))))))))))*K14*$AV$3</f>
        <v>0</v>
      </c>
      <c r="W14" s="23">
        <f>IF(AZ14="No",0,IF(O14="NA",0,IF(O14=Data!$E$2,Data!$G$22,IF(O14=Data!$E$3,Data!$G$23,IF(O14=Data!$E$4,Data!$G$24,IF(O14=Data!$E$5,Data!$G$25,IF(O14=Data!$E$6,Data!$G$26,IF(O14=Data!$E$7,Data!$G$27,IF(O14=Data!$E$8,Data!$G$28,IF(O14=Data!$E$9,Data!$G$29,IF(O14=Data!$E$10,Data!$G$30,IF(O14=Data!$E$11,Data!$G$31,IF(O14=Data!$E$12,Data!$G$32,IF(O14=Data!$E$13,Data!$G$33,IF(O14=Data!$E$14,Data!$G$34,IF(O14=Data!$E$15,Data!$G$35,IF(O14=Data!$E$16,Data!$G$36,IF(O14=Data!$E$17,Data!G$37,IF(O14=Data!$E$18,Data!G$38,0)))))))))))))))))))*K14*$AV$3</f>
        <v>0</v>
      </c>
      <c r="X14" s="23">
        <f>IF(AZ14="No",0,IF(O14="NA",0,IF(O14=Data!$E$2,Data!$H$22,IF(O14=Data!$E$3,Data!$H$23,IF(O14=Data!$E$4,Data!$H$24,IF(O14=Data!$E$5,Data!$H$25,IF(O14=Data!$E$6,Data!$H$26,IF(O14=Data!$E$7,Data!$H$27,IF(O14=Data!$E$8,Data!$H$28,IF(O14=Data!$E$9,Data!$H$29,IF(O14=Data!$E$10,Data!$H$30,IF(O14=Data!$E$11,Data!$H$31,IF(O14=Data!$E$12,Data!$H$32,IF(O14=Data!$E$13,Data!$H$33,IF(O14=Data!$E$14,Data!$H$34,IF(O14=Data!$E$15,Data!$H$35,IF(O14=Data!$E$16,Data!$H$36,IF(O14=Data!$E$17,Data!H$37,IF(O14=Data!$E$18,Data!H$38,0)))))))))))))))))))*K14*$AV$3</f>
        <v>0</v>
      </c>
      <c r="Y14" s="23">
        <f>IF(R14&lt;=1,0,IF(Q14=Data!$E$12,Data!$F$32,IF(Q14=Data!$E$13,Data!$F$33,IF(Q14=Data!$E$14,Data!$F$34,IF(Q14=Data!$E$15,Data!$F$35,IF(Q14=Data!$E$16,Data!$F$36,IF(Q14=Data!$E$17,Data!$F$37,IF(Q14=Data!$E$18,Data!$F$38,0))))))))*K14*IF(R14&lt;AV14,R14,$AV$3)</f>
        <v>0</v>
      </c>
      <c r="Z14" s="23">
        <f>IF(R14&lt;=1,0,IF(Q14=Data!$E$12,Data!$G$32,IF(Q14=Data!$E$13,Data!$G$33,IF(Q14=Data!$E$14,Data!$G$34,IF(Q14=Data!$E$15,Data!$G$35,IF(Q14=Data!$E$16,Data!$G$36,IF(Q14=Data!$E$17,Data!$G$37,IF(Q14=Data!$E$18,Data!$G$38,0))))))))*K14*IF(R14&lt;AV14,R14,$AV$3)</f>
        <v>0</v>
      </c>
      <c r="AA14" s="23">
        <f>IF(R14&lt;=1,0,IF(Q14=Data!$E$12,Data!$H$32,IF(Q14=Data!$E$13,Data!$H$33,IF(Q14=Data!$E$14,Data!$H$34,IF(Q14=Data!$E$15,Data!$H$35,IF(Q14=Data!$E$16,Data!$H$36,IF(Q14=Data!$E$17,Data!$H$37,IF(Q14=Data!$E$18,Data!$H$38,0))))))))*K14*IF(R14&lt;AV14,R14,$AV$3)</f>
        <v>0</v>
      </c>
      <c r="AB14" s="22">
        <f t="shared" si="5"/>
        <v>0</v>
      </c>
      <c r="AC14" s="50">
        <f t="shared" si="6"/>
        <v>0</v>
      </c>
      <c r="AD14" s="46"/>
      <c r="AE14" s="21">
        <f t="shared" si="0"/>
        <v>0</v>
      </c>
      <c r="AF14" s="22">
        <f t="shared" si="1"/>
        <v>0</v>
      </c>
      <c r="AG14" s="50">
        <f t="shared" si="2"/>
        <v>0</v>
      </c>
      <c r="AH14" s="46"/>
      <c r="AI14" s="21">
        <f>IF(AZ14="No",0,IF(O14="NA",0,IF(Q14=O14,0,IF(O14=Data!$E$2,Data!$J$22,IF(O14=Data!$E$3,Data!$J$23,IF(O14=Data!$E$4,Data!$J$24,IF(O14=Data!$E$5,Data!$J$25,IF(O14=Data!$E$6,Data!$J$26,IF(O14=Data!$E$7,Data!$J$27,IF(O14=Data!$E$8,Data!$J$28,IF(O14=Data!$E$9,Data!$J$29,IF(O14=Data!$E$10,Data!$I$30,IF(O14=Data!$E$11,Data!$J$31,IF(O14=Data!$E$12,Data!$J$32,IF(O14=Data!$E$13,Data!$J$33,IF(O14=Data!$E$14,Data!$J$34,IF(O14=Data!$E$15,Data!$J$35,IF(O14=Data!$E$16,Data!$J$36,IF(O14=Data!$E$17,Data!J$37,IF(O14=Data!$E$18,Data!J$38,0))))))))))))))))))))*$AV$3</f>
        <v>0</v>
      </c>
      <c r="AJ14" s="23">
        <f>IF(AZ14="No",0,IF(O14="NA",0,IF(O14=Data!$E$2,Data!$K$22,IF(O14=Data!$E$3,Data!$K$23,IF(O14=Data!$E$4,Data!$K$24,IF(O14=Data!$E$5,Data!$K$25,IF(O14=Data!$E$6,Data!$K$26,IF(O14=Data!$E$7,Data!$K$27,IF(O14=Data!$E$8,Data!$K$28,IF(O14=Data!$E$9,Data!$K$29,IF(O14=Data!$E$10,Data!$K$30,IF(O14=Data!$E$11,Data!$K$31,IF(O14=Data!$E$12,Data!$K$32,IF(O14=Data!$E$13,Data!$K$33,IF(O14=Data!$E$14,Data!$K$34,IF(O14=Data!$E$15,Data!$K$35,IF(O14=Data!$E$16,Data!$K$36,IF(O14=Data!$E$17,Data!K$37,IF(O14=Data!$E$18,Data!K$38,0)))))))))))))))))))*$AV$3</f>
        <v>0</v>
      </c>
      <c r="AK14" s="23">
        <f t="shared" si="7"/>
        <v>0</v>
      </c>
      <c r="AL14" s="22">
        <f t="shared" si="8"/>
        <v>0</v>
      </c>
      <c r="AM14" s="22">
        <f t="shared" si="9"/>
        <v>0</v>
      </c>
      <c r="AN14" s="23"/>
      <c r="AO14" s="120"/>
      <c r="AP14" s="25"/>
      <c r="AQ14" s="25"/>
      <c r="AT14"/>
      <c r="AY14" s="143" t="str">
        <f t="shared" si="10"/>
        <v>No</v>
      </c>
      <c r="AZ14" s="144" t="str">
        <f t="shared" si="3"/>
        <v>No</v>
      </c>
      <c r="BA14" s="150"/>
      <c r="BB14" s="146">
        <f>IF(Q14="NA",0,IF(N14="No",0,IF(O14=Data!$E$2,Data!$L$22,IF(O14=Data!$E$3,Data!$L$23,IF(O14=Data!$E$4,Data!$L$24,IF(O14=Data!$E$5,Data!$L$25,IF(O14=Data!$E$6,Data!$L$26,IF(O14=Data!$E$7,Data!$L$27,IF(O14=Data!$E$8,Data!$L$28,IF(O14=Data!$E$9,Data!$L$29,IF(O14=Data!$E$10,Data!$L$30,IF(O14=Data!$E$11,Data!$L$31,IF(O14=Data!$E$12,Data!$L$32,IF(O14=Data!$E$13,Data!$L$33,IF(O14=Data!$E$14,Data!$L$34,IF(O14=Data!$E$15,Data!$L$35,IF(O14=Data!$E$16,Data!$L$36,IF(O14=Data!$E$17,Data!L$37,IF(O14=Data!$E$18,Data!L$38,0)))))))))))))))))))</f>
        <v>0</v>
      </c>
      <c r="BC14" s="147">
        <f>IF(Q14="NA",0,IF(AY14="No",0,IF(N14="Yes",0,IF(P14=Data!$E$2,Data!$L$22,IF(P14=Data!$E$3,Data!$L$23,IF(P14=Data!$E$4,Data!$L$24,IF(P14=Data!$E$5,Data!$L$25,IF(P14=Data!$E$6,Data!$L$26,IF(P14=Data!$E$7,Data!$L$27,IF(P14=Data!$E$8,Data!$L$28,IF(P14=Data!$E$9,Data!$L$29,IF(P14=Data!$E$10,Data!$L$30,IF(P14=Data!$E$11,Data!$L$31,IF(P14=Data!$E$12,Data!$L$32*(EXP(-29.6/R14)),IF(P14=Data!$E$13,Data!$L$33,IF(P14=Data!$E$14,Data!$L$34*(EXP(-29.6/R14)),IF(P14=Data!$E$15,Data!$L$35,IF(P14=Data!$E$16,Data!$L$36,IF(P14=Data!$E$17,Data!L$37,IF(P14=Data!$E$18,Data!L$38,0))))))))))))))))))))</f>
        <v>0</v>
      </c>
      <c r="BD14" s="148"/>
      <c r="BE14" s="146"/>
      <c r="BF14" s="148">
        <f t="shared" si="4"/>
        <v>0</v>
      </c>
      <c r="BG14" s="148">
        <f t="shared" si="11"/>
        <v>1</v>
      </c>
      <c r="BH14" s="148">
        <f t="shared" si="12"/>
        <v>1</v>
      </c>
      <c r="BI14" s="148">
        <f>IF(S14=0,0,IF(AND(Q14=Data!$E$12,S14-$AV$3&gt;0),(((Data!$M$32*(EXP(-29.6/S14)))-(Data!$M$32*(EXP(-29.6/(S14-$AV$3)))))),IF(AND(Q14=Data!$E$12,S14-$AV$3&lt;0.5),(Data!$M$32*(EXP(-29.6/S14))),IF(AND(Q14=Data!$E$12,S14&lt;=1),((Data!$M$32*(EXP(-29.6/S14)))),IF(Q14=Data!$E$13,(Data!$M$33),IF(AND(Q14=Data!$E$14,S14-$AV$3&gt;0),(((Data!$M$34*(EXP(-29.6/S14)))-(Data!$M$34*(EXP(-29.6/(S14-$AV$3)))))),IF(AND(Q14=Data!$E$14,S14-$AV$3&lt;1),(Data!$M$34*(EXP(-29.6/S14))),IF(AND(Q14=Data!$E$14,S14&lt;=1),((Data!$M$34*(EXP(-29.6/S14)))),IF(Q14=Data!$E$15,Data!$M$35,IF(Q14=Data!$E$16,Data!$M$36,IF(Q14=Data!$E$17,Data!$M$37,IF(Q14=Data!$E$18,Data!$M$38,0))))))))))))</f>
        <v>0</v>
      </c>
      <c r="BJ14" s="148">
        <f>IF(Q14=Data!$E$12,BI14*0.32,IF(Q14=Data!$E$13,0,IF(Q14=Data!$E$14,BI14*0.32,IF(Q14=Data!$E$15,0,IF(Q14=Data!$E$16,0,IF(Q14=Data!$E$17,0,IF(Q14=Data!$E$18,0,0)))))))</f>
        <v>0</v>
      </c>
      <c r="BK14" s="148">
        <f>IF(Q14=Data!$E$12,Data!$P$32*$AV$3,IF(Q14=Data!$E$13,Data!$P$33*$AV$3,IF(Q14=Data!$E$14,Data!$P$34*$AV$3,IF(Q14=Data!$E$15,Data!$P$35*$AV$3,IF(Q14=Data!$E$16,Data!$P$36*$AV$3,IF(Q14=Data!$E$17,Data!$P$37*$AV$3,IF(Q14=Data!$E$18,Data!$P$38*$AV$3,0)))))))</f>
        <v>0</v>
      </c>
      <c r="BL14" s="147">
        <f>IF(O14=Data!$E$2,Data!$O$22,IF(O14=Data!$E$3,Data!$O$23,IF(O14=Data!$E$4,Data!$O$24,IF(O14=Data!$E$5,Data!$O$25,IF(O14=Data!$E$6,Data!$O$26,IF(O14=Data!$E$7,Data!$O$27,IF(O14=Data!$E$8,Data!$O$28,IF(O14=Data!$E$9,Data!$O$29,IF(O14=Data!$E$10,Data!$O$30,IF(O14=Data!$E$11,Data!$O$31,IF(O14=Data!$E$12,Data!$O$32,IF(O14=Data!$E$13,Data!$O$33,IF(O14=Data!$E$14,Data!$O$34,IF(O14=Data!$E$15,Data!$O$35,IF(O14=Data!$E$16,Data!$O$36,IF(O14=Data!$E$17,Data!$O$37,IF(O14=Data!$E$18,Data!$O$38,0)))))))))))))))))</f>
        <v>0</v>
      </c>
      <c r="BM14" s="169"/>
      <c r="BN14" s="169"/>
      <c r="BO14" s="169"/>
      <c r="BP14" s="169"/>
    </row>
    <row r="15" spans="1:73" x14ac:dyDescent="0.3">
      <c r="I15" s="24"/>
      <c r="J15" s="36" t="s">
        <v>26</v>
      </c>
      <c r="K15" s="108"/>
      <c r="L15" s="108"/>
      <c r="M15" s="108" t="s">
        <v>3</v>
      </c>
      <c r="N15" s="108" t="s">
        <v>1</v>
      </c>
      <c r="O15" s="109" t="s">
        <v>124</v>
      </c>
      <c r="P15" s="109" t="s">
        <v>124</v>
      </c>
      <c r="Q15" s="110" t="s">
        <v>124</v>
      </c>
      <c r="R15" s="111"/>
      <c r="S15" s="111"/>
      <c r="T15" s="112"/>
      <c r="U15" s="20"/>
      <c r="V15" s="21">
        <f>IF(AZ15="No",0,IF(O15="NA",0,IF(O15=Data!$E$2,Data!$F$22,IF(O15=Data!$E$3,Data!$F$23,IF(O15=Data!$E$4,Data!$F$24,IF(O15=Data!$E$5,Data!$F$25,IF(O15=Data!$E$6,Data!$F$26,IF(O15=Data!$E$7,Data!$F$27,IF(O15=Data!$E$8,Data!$F$28,IF(O15=Data!$E$9,Data!$F$29,IF(O15=Data!$E$10,Data!$F$30,IF(O15=Data!$E$11,Data!$F$31,IF(O15=Data!E24,Data!$F$32,IF(O15=Data!E25,Data!$F$33,IF(O15=Data!E26,Data!$F$34,IF(O15=Data!E27,Data!$F$35,IF(O15=Data!E28,Data!$F$36,IF(O15=Data!E29,Data!$F$37,IF(O15=Data!E30,Data!F$38,0)))))))))))))))))))*K15*$AV$3</f>
        <v>0</v>
      </c>
      <c r="W15" s="23">
        <f>IF(AZ15="No",0,IF(O15="NA",0,IF(O15=Data!$E$2,Data!$G$22,IF(O15=Data!$E$3,Data!$G$23,IF(O15=Data!$E$4,Data!$G$24,IF(O15=Data!$E$5,Data!$G$25,IF(O15=Data!$E$6,Data!$G$26,IF(O15=Data!$E$7,Data!$G$27,IF(O15=Data!$E$8,Data!$G$28,IF(O15=Data!$E$9,Data!$G$29,IF(O15=Data!$E$10,Data!$G$30,IF(O15=Data!$E$11,Data!$G$31,IF(O15=Data!$E$12,Data!$G$32,IF(O15=Data!$E$13,Data!$G$33,IF(O15=Data!$E$14,Data!$G$34,IF(O15=Data!$E$15,Data!$G$35,IF(O15=Data!$E$16,Data!$G$36,IF(O15=Data!$E$17,Data!G$37,IF(O15=Data!$E$18,Data!G$38,0)))))))))))))))))))*K15*$AV$3</f>
        <v>0</v>
      </c>
      <c r="X15" s="23">
        <f>IF(AZ15="No",0,IF(O15="NA",0,IF(O15=Data!$E$2,Data!$H$22,IF(O15=Data!$E$3,Data!$H$23,IF(O15=Data!$E$4,Data!$H$24,IF(O15=Data!$E$5,Data!$H$25,IF(O15=Data!$E$6,Data!$H$26,IF(O15=Data!$E$7,Data!$H$27,IF(O15=Data!$E$8,Data!$H$28,IF(O15=Data!$E$9,Data!$H$29,IF(O15=Data!$E$10,Data!$H$30,IF(O15=Data!$E$11,Data!$H$31,IF(O15=Data!$E$12,Data!$H$32,IF(O15=Data!$E$13,Data!$H$33,IF(O15=Data!$E$14,Data!$H$34,IF(O15=Data!$E$15,Data!$H$35,IF(O15=Data!$E$16,Data!$H$36,IF(O15=Data!$E$17,Data!H$37,IF(O15=Data!$E$18,Data!H$38,0)))))))))))))))))))*K15*$AV$3</f>
        <v>0</v>
      </c>
      <c r="Y15" s="23">
        <f>IF(R15&lt;=1,0,IF(Q15=Data!$E$12,Data!$F$32,IF(Q15=Data!$E$13,Data!$F$33,IF(Q15=Data!$E$14,Data!$F$34,IF(Q15=Data!$E$15,Data!$F$35,IF(Q15=Data!$E$16,Data!$F$36,IF(Q15=Data!$E$17,Data!$F$37,IF(Q15=Data!$E$18,Data!$F$38,0))))))))*K15*IF(R15&lt;AV15,R15,$AV$3)</f>
        <v>0</v>
      </c>
      <c r="Z15" s="23">
        <f>IF(R15&lt;=1,0,IF(Q15=Data!$E$12,Data!$G$32,IF(Q15=Data!$E$13,Data!$G$33,IF(Q15=Data!$E$14,Data!$G$34,IF(Q15=Data!$E$15,Data!$G$35,IF(Q15=Data!$E$16,Data!$G$36,IF(Q15=Data!$E$17,Data!$G$37,IF(Q15=Data!$E$18,Data!$G$38,0))))))))*K15*IF(R15&lt;AV15,R15,$AV$3)</f>
        <v>0</v>
      </c>
      <c r="AA15" s="23">
        <f>IF(R15&lt;=1,0,IF(Q15=Data!$E$12,Data!$H$32,IF(Q15=Data!$E$13,Data!$H$33,IF(Q15=Data!$E$14,Data!$H$34,IF(Q15=Data!$E$15,Data!$H$35,IF(Q15=Data!$E$16,Data!$H$36,IF(Q15=Data!$E$17,Data!$H$37,IF(Q15=Data!$E$18,Data!$H$38,0))))))))*K15*IF(R15&lt;AV15,R15,$AV$3)</f>
        <v>0</v>
      </c>
      <c r="AB15" s="22">
        <f t="shared" si="5"/>
        <v>0</v>
      </c>
      <c r="AC15" s="50">
        <f t="shared" si="6"/>
        <v>0</v>
      </c>
      <c r="AD15" s="46"/>
      <c r="AE15" s="21">
        <f t="shared" si="0"/>
        <v>0</v>
      </c>
      <c r="AF15" s="22">
        <f t="shared" si="1"/>
        <v>0</v>
      </c>
      <c r="AG15" s="50">
        <f t="shared" si="2"/>
        <v>0</v>
      </c>
      <c r="AH15" s="46"/>
      <c r="AI15" s="21">
        <f>IF(AZ15="No",0,IF(O15="NA",0,IF(Q15=O15,0,IF(O15=Data!$E$2,Data!$J$22,IF(O15=Data!$E$3,Data!$J$23,IF(O15=Data!$E$4,Data!$J$24,IF(O15=Data!$E$5,Data!$J$25,IF(O15=Data!$E$6,Data!$J$26,IF(O15=Data!$E$7,Data!$J$27,IF(O15=Data!$E$8,Data!$J$28,IF(O15=Data!$E$9,Data!$J$29,IF(O15=Data!$E$10,Data!$I$30,IF(O15=Data!$E$11,Data!$J$31,IF(O15=Data!$E$12,Data!$J$32,IF(O15=Data!$E$13,Data!$J$33,IF(O15=Data!$E$14,Data!$J$34,IF(O15=Data!$E$15,Data!$J$35,IF(O15=Data!$E$16,Data!$J$36,IF(O15=Data!$E$17,Data!J$37,IF(O15=Data!$E$18,Data!J$38,0))))))))))))))))))))*$AV$3</f>
        <v>0</v>
      </c>
      <c r="AJ15" s="23">
        <f>IF(AZ15="No",0,IF(O15="NA",0,IF(O15=Data!$E$2,Data!$K$22,IF(O15=Data!$E$3,Data!$K$23,IF(O15=Data!$E$4,Data!$K$24,IF(O15=Data!$E$5,Data!$K$25,IF(O15=Data!$E$6,Data!$K$26,IF(O15=Data!$E$7,Data!$K$27,IF(O15=Data!$E$8,Data!$K$28,IF(O15=Data!$E$9,Data!$K$29,IF(O15=Data!$E$10,Data!$K$30,IF(O15=Data!$E$11,Data!$K$31,IF(O15=Data!$E$12,Data!$K$32,IF(O15=Data!$E$13,Data!$K$33,IF(O15=Data!$E$14,Data!$K$34,IF(O15=Data!$E$15,Data!$K$35,IF(O15=Data!$E$16,Data!$K$36,IF(O15=Data!$E$17,Data!K$37,IF(O15=Data!$E$18,Data!K$38,0)))))))))))))))))))*$AV$3</f>
        <v>0</v>
      </c>
      <c r="AK15" s="23">
        <f t="shared" si="7"/>
        <v>0</v>
      </c>
      <c r="AL15" s="22">
        <f t="shared" si="8"/>
        <v>0</v>
      </c>
      <c r="AM15" s="22">
        <f t="shared" si="9"/>
        <v>0</v>
      </c>
      <c r="AN15" s="23"/>
      <c r="AO15" s="120"/>
      <c r="AP15" s="25"/>
      <c r="AQ15" s="25"/>
      <c r="AT15"/>
      <c r="AY15" s="143" t="str">
        <f t="shared" si="10"/>
        <v>No</v>
      </c>
      <c r="AZ15" s="144" t="str">
        <f t="shared" si="3"/>
        <v>No</v>
      </c>
      <c r="BA15" s="150"/>
      <c r="BB15" s="146">
        <f>IF(Q15="NA",0,IF(N15="No",0,IF(O15=Data!$E$2,Data!$L$22,IF(O15=Data!$E$3,Data!$L$23,IF(O15=Data!$E$4,Data!$L$24,IF(O15=Data!$E$5,Data!$L$25,IF(O15=Data!$E$6,Data!$L$26,IF(O15=Data!$E$7,Data!$L$27,IF(O15=Data!$E$8,Data!$L$28,IF(O15=Data!$E$9,Data!$L$29,IF(O15=Data!$E$10,Data!$L$30,IF(O15=Data!$E$11,Data!$L$31,IF(O15=Data!$E$12,Data!$L$32,IF(O15=Data!$E$13,Data!$L$33,IF(O15=Data!$E$14,Data!$L$34,IF(O15=Data!$E$15,Data!$L$35,IF(O15=Data!$E$16,Data!$L$36,IF(O15=Data!$E$17,Data!L$37,IF(O15=Data!$E$18,Data!L$38,0)))))))))))))))))))</f>
        <v>0</v>
      </c>
      <c r="BC15" s="147">
        <f>IF(Q15="NA",0,IF(AY15="No",0,IF(N15="Yes",0,IF(P15=Data!$E$2,Data!$L$22,IF(P15=Data!$E$3,Data!$L$23,IF(P15=Data!$E$4,Data!$L$24,IF(P15=Data!$E$5,Data!$L$25,IF(P15=Data!$E$6,Data!$L$26,IF(P15=Data!$E$7,Data!$L$27,IF(P15=Data!$E$8,Data!$L$28,IF(P15=Data!$E$9,Data!$L$29,IF(P15=Data!$E$10,Data!$L$30,IF(P15=Data!$E$11,Data!$L$31,IF(P15=Data!$E$12,Data!$L$32*(EXP(-29.6/R15)),IF(P15=Data!$E$13,Data!$L$33,IF(P15=Data!$E$14,Data!$L$34*(EXP(-29.6/R15)),IF(P15=Data!$E$15,Data!$L$35,IF(P15=Data!$E$16,Data!$L$36,IF(P15=Data!$E$17,Data!L$37,IF(P15=Data!$E$18,Data!L$38,0))))))))))))))))))))</f>
        <v>0</v>
      </c>
      <c r="BD15" s="148"/>
      <c r="BE15" s="146"/>
      <c r="BF15" s="148">
        <f t="shared" si="4"/>
        <v>0</v>
      </c>
      <c r="BG15" s="148">
        <f t="shared" si="11"/>
        <v>1</v>
      </c>
      <c r="BH15" s="148">
        <f t="shared" si="12"/>
        <v>1</v>
      </c>
      <c r="BI15" s="148">
        <f>IF(S15=0,0,IF(AND(Q15=Data!$E$12,S15-$AV$3&gt;0),(((Data!$M$32*(EXP(-29.6/S15)))-(Data!$M$32*(EXP(-29.6/(S15-$AV$3)))))),IF(AND(Q15=Data!$E$12,S15-$AV$3&lt;0.5),(Data!$M$32*(EXP(-29.6/S15))),IF(AND(Q15=Data!$E$12,S15&lt;=1),((Data!$M$32*(EXP(-29.6/S15)))),IF(Q15=Data!$E$13,(Data!$M$33),IF(AND(Q15=Data!$E$14,S15-$AV$3&gt;0),(((Data!$M$34*(EXP(-29.6/S15)))-(Data!$M$34*(EXP(-29.6/(S15-$AV$3)))))),IF(AND(Q15=Data!$E$14,S15-$AV$3&lt;1),(Data!$M$34*(EXP(-29.6/S15))),IF(AND(Q15=Data!$E$14,S15&lt;=1),((Data!$M$34*(EXP(-29.6/S15)))),IF(Q15=Data!$E$15,Data!$M$35,IF(Q15=Data!$E$16,Data!$M$36,IF(Q15=Data!$E$17,Data!$M$37,IF(Q15=Data!$E$18,Data!$M$38,0))))))))))))</f>
        <v>0</v>
      </c>
      <c r="BJ15" s="148">
        <f>IF(Q15=Data!$E$12,BI15*0.32,IF(Q15=Data!$E$13,0,IF(Q15=Data!$E$14,BI15*0.32,IF(Q15=Data!$E$15,0,IF(Q15=Data!$E$16,0,IF(Q15=Data!$E$17,0,IF(Q15=Data!$E$18,0,0)))))))</f>
        <v>0</v>
      </c>
      <c r="BK15" s="148">
        <f>IF(Q15=Data!$E$12,Data!$P$32*$AV$3,IF(Q15=Data!$E$13,Data!$P$33*$AV$3,IF(Q15=Data!$E$14,Data!$P$34*$AV$3,IF(Q15=Data!$E$15,Data!$P$35*$AV$3,IF(Q15=Data!$E$16,Data!$P$36*$AV$3,IF(Q15=Data!$E$17,Data!$P$37*$AV$3,IF(Q15=Data!$E$18,Data!$P$38*$AV$3,0)))))))</f>
        <v>0</v>
      </c>
      <c r="BL15" s="147">
        <f>IF(O15=Data!$E$2,Data!$O$22,IF(O15=Data!$E$3,Data!$O$23,IF(O15=Data!$E$4,Data!$O$24,IF(O15=Data!$E$5,Data!$O$25,IF(O15=Data!$E$6,Data!$O$26,IF(O15=Data!$E$7,Data!$O$27,IF(O15=Data!$E$8,Data!$O$28,IF(O15=Data!$E$9,Data!$O$29,IF(O15=Data!$E$10,Data!$O$30,IF(O15=Data!$E$11,Data!$O$31,IF(O15=Data!$E$12,Data!$O$32,IF(O15=Data!$E$13,Data!$O$33,IF(O15=Data!$E$14,Data!$O$34,IF(O15=Data!$E$15,Data!$O$35,IF(O15=Data!$E$16,Data!$O$36,IF(O15=Data!$E$17,Data!$O$37,IF(O15=Data!$E$18,Data!$O$38,0)))))))))))))))))</f>
        <v>0</v>
      </c>
      <c r="BM15" s="169"/>
      <c r="BN15" s="169"/>
      <c r="BO15" s="169"/>
      <c r="BP15" s="169"/>
    </row>
    <row r="16" spans="1:73" x14ac:dyDescent="0.3">
      <c r="I16" s="24"/>
      <c r="J16" s="36" t="s">
        <v>27</v>
      </c>
      <c r="K16" s="108"/>
      <c r="L16" s="108"/>
      <c r="M16" s="108" t="s">
        <v>3</v>
      </c>
      <c r="N16" s="108" t="s">
        <v>1</v>
      </c>
      <c r="O16" s="109" t="s">
        <v>124</v>
      </c>
      <c r="P16" s="109" t="s">
        <v>124</v>
      </c>
      <c r="Q16" s="110" t="s">
        <v>124</v>
      </c>
      <c r="R16" s="111"/>
      <c r="S16" s="111"/>
      <c r="T16" s="112"/>
      <c r="U16" s="20"/>
      <c r="V16" s="21">
        <f>IF(AZ16="No",0,IF(O16="NA",0,IF(O16=Data!$E$2,Data!$F$22,IF(O16=Data!$E$3,Data!$F$23,IF(O16=Data!$E$4,Data!$F$24,IF(O16=Data!$E$5,Data!$F$25,IF(O16=Data!$E$6,Data!$F$26,IF(O16=Data!$E$7,Data!$F$27,IF(O16=Data!$E$8,Data!$F$28,IF(O16=Data!$E$9,Data!$F$29,IF(O16=Data!$E$10,Data!$F$30,IF(O16=Data!$E$11,Data!$F$31,IF(O16=Data!E25,Data!$F$32,IF(O16=Data!E26,Data!$F$33,IF(O16=Data!E27,Data!$F$34,IF(O16=Data!E28,Data!$F$35,IF(O16=Data!E29,Data!$F$36,IF(O16=Data!E30,Data!$F$37,IF(O16=Data!E31,Data!F$38,0)))))))))))))))))))*K16*$AV$3</f>
        <v>0</v>
      </c>
      <c r="W16" s="23">
        <f>IF(AZ16="No",0,IF(O16="NA",0,IF(O16=Data!$E$2,Data!$G$22,IF(O16=Data!$E$3,Data!$G$23,IF(O16=Data!$E$4,Data!$G$24,IF(O16=Data!$E$5,Data!$G$25,IF(O16=Data!$E$6,Data!$G$26,IF(O16=Data!$E$7,Data!$G$27,IF(O16=Data!$E$8,Data!$G$28,IF(O16=Data!$E$9,Data!$G$29,IF(O16=Data!$E$10,Data!$G$30,IF(O16=Data!$E$11,Data!$G$31,IF(O16=Data!$E$12,Data!$G$32,IF(O16=Data!$E$13,Data!$G$33,IF(O16=Data!$E$14,Data!$G$34,IF(O16=Data!$E$15,Data!$G$35,IF(O16=Data!$E$16,Data!$G$36,IF(O16=Data!$E$17,Data!G$37,IF(O16=Data!$E$18,Data!G$38,0)))))))))))))))))))*K16*$AV$3</f>
        <v>0</v>
      </c>
      <c r="X16" s="23">
        <f>IF(AZ16="No",0,IF(O16="NA",0,IF(O16=Data!$E$2,Data!$H$22,IF(O16=Data!$E$3,Data!$H$23,IF(O16=Data!$E$4,Data!$H$24,IF(O16=Data!$E$5,Data!$H$25,IF(O16=Data!$E$6,Data!$H$26,IF(O16=Data!$E$7,Data!$H$27,IF(O16=Data!$E$8,Data!$H$28,IF(O16=Data!$E$9,Data!$H$29,IF(O16=Data!$E$10,Data!$H$30,IF(O16=Data!$E$11,Data!$H$31,IF(O16=Data!$E$12,Data!$H$32,IF(O16=Data!$E$13,Data!$H$33,IF(O16=Data!$E$14,Data!$H$34,IF(O16=Data!$E$15,Data!$H$35,IF(O16=Data!$E$16,Data!$H$36,IF(O16=Data!$E$17,Data!H$37,IF(O16=Data!$E$18,Data!H$38,0)))))))))))))))))))*K16*$AV$3</f>
        <v>0</v>
      </c>
      <c r="Y16" s="23">
        <f>IF(R16&lt;=1,0,IF(Q16=Data!$E$12,Data!$F$32,IF(Q16=Data!$E$13,Data!$F$33,IF(Q16=Data!$E$14,Data!$F$34,IF(Q16=Data!$E$15,Data!$F$35,IF(Q16=Data!$E$16,Data!$F$36,IF(Q16=Data!$E$17,Data!$F$37,IF(Q16=Data!$E$18,Data!$F$38,0))))))))*K16*IF(R16&lt;AV16,R16,$AV$3)</f>
        <v>0</v>
      </c>
      <c r="Z16" s="23">
        <f>IF(R16&lt;=1,0,IF(Q16=Data!$E$12,Data!$G$32,IF(Q16=Data!$E$13,Data!$G$33,IF(Q16=Data!$E$14,Data!$G$34,IF(Q16=Data!$E$15,Data!$G$35,IF(Q16=Data!$E$16,Data!$G$36,IF(Q16=Data!$E$17,Data!$G$37,IF(Q16=Data!$E$18,Data!$G$38,0))))))))*K16*IF(R16&lt;AV16,R16,$AV$3)</f>
        <v>0</v>
      </c>
      <c r="AA16" s="23">
        <f>IF(R16&lt;=1,0,IF(Q16=Data!$E$12,Data!$H$32,IF(Q16=Data!$E$13,Data!$H$33,IF(Q16=Data!$E$14,Data!$H$34,IF(Q16=Data!$E$15,Data!$H$35,IF(Q16=Data!$E$16,Data!$H$36,IF(Q16=Data!$E$17,Data!$H$37,IF(Q16=Data!$E$18,Data!$H$38,0))))))))*K16*IF(R16&lt;AV16,R16,$AV$3)</f>
        <v>0</v>
      </c>
      <c r="AB16" s="22">
        <f t="shared" si="5"/>
        <v>0</v>
      </c>
      <c r="AC16" s="50">
        <f t="shared" si="6"/>
        <v>0</v>
      </c>
      <c r="AD16" s="46"/>
      <c r="AE16" s="21">
        <f t="shared" si="0"/>
        <v>0</v>
      </c>
      <c r="AF16" s="22">
        <f t="shared" si="1"/>
        <v>0</v>
      </c>
      <c r="AG16" s="50">
        <f t="shared" si="2"/>
        <v>0</v>
      </c>
      <c r="AH16" s="46"/>
      <c r="AI16" s="21">
        <f>IF(AZ16="No",0,IF(O16="NA",0,IF(Q16=O16,0,IF(O16=Data!$E$2,Data!$J$22,IF(O16=Data!$E$3,Data!$J$23,IF(O16=Data!$E$4,Data!$J$24,IF(O16=Data!$E$5,Data!$J$25,IF(O16=Data!$E$6,Data!$J$26,IF(O16=Data!$E$7,Data!$J$27,IF(O16=Data!$E$8,Data!$J$28,IF(O16=Data!$E$9,Data!$J$29,IF(O16=Data!$E$10,Data!$I$30,IF(O16=Data!$E$11,Data!$J$31,IF(O16=Data!$E$12,Data!$J$32,IF(O16=Data!$E$13,Data!$J$33,IF(O16=Data!$E$14,Data!$J$34,IF(O16=Data!$E$15,Data!$J$35,IF(O16=Data!$E$16,Data!$J$36,IF(O16=Data!$E$17,Data!J$37,IF(O16=Data!$E$18,Data!J$38,0))))))))))))))))))))*$AV$3</f>
        <v>0</v>
      </c>
      <c r="AJ16" s="23">
        <f>IF(AZ16="No",0,IF(O16="NA",0,IF(O16=Data!$E$2,Data!$K$22,IF(O16=Data!$E$3,Data!$K$23,IF(O16=Data!$E$4,Data!$K$24,IF(O16=Data!$E$5,Data!$K$25,IF(O16=Data!$E$6,Data!$K$26,IF(O16=Data!$E$7,Data!$K$27,IF(O16=Data!$E$8,Data!$K$28,IF(O16=Data!$E$9,Data!$K$29,IF(O16=Data!$E$10,Data!$K$30,IF(O16=Data!$E$11,Data!$K$31,IF(O16=Data!$E$12,Data!$K$32,IF(O16=Data!$E$13,Data!$K$33,IF(O16=Data!$E$14,Data!$K$34,IF(O16=Data!$E$15,Data!$K$35,IF(O16=Data!$E$16,Data!$K$36,IF(O16=Data!$E$17,Data!K$37,IF(O16=Data!$E$18,Data!K$38,0)))))))))))))))))))*$AV$3</f>
        <v>0</v>
      </c>
      <c r="AK16" s="23">
        <f t="shared" si="7"/>
        <v>0</v>
      </c>
      <c r="AL16" s="22">
        <f t="shared" si="8"/>
        <v>0</v>
      </c>
      <c r="AM16" s="22">
        <f t="shared" si="9"/>
        <v>0</v>
      </c>
      <c r="AN16" s="23"/>
      <c r="AO16" s="120"/>
      <c r="AP16" s="25"/>
      <c r="AQ16" s="25"/>
      <c r="AT16"/>
      <c r="AY16" s="143" t="str">
        <f t="shared" si="10"/>
        <v>No</v>
      </c>
      <c r="AZ16" s="144" t="str">
        <f t="shared" si="3"/>
        <v>No</v>
      </c>
      <c r="BA16" s="150"/>
      <c r="BB16" s="146">
        <f>IF(Q16="NA",0,IF(N16="No",0,IF(O16=Data!$E$2,Data!$L$22,IF(O16=Data!$E$3,Data!$L$23,IF(O16=Data!$E$4,Data!$L$24,IF(O16=Data!$E$5,Data!$L$25,IF(O16=Data!$E$6,Data!$L$26,IF(O16=Data!$E$7,Data!$L$27,IF(O16=Data!$E$8,Data!$L$28,IF(O16=Data!$E$9,Data!$L$29,IF(O16=Data!$E$10,Data!$L$30,IF(O16=Data!$E$11,Data!$L$31,IF(O16=Data!$E$12,Data!$L$32,IF(O16=Data!$E$13,Data!$L$33,IF(O16=Data!$E$14,Data!$L$34,IF(O16=Data!$E$15,Data!$L$35,IF(O16=Data!$E$16,Data!$L$36,IF(O16=Data!$E$17,Data!L$37,IF(O16=Data!$E$18,Data!L$38,0)))))))))))))))))))</f>
        <v>0</v>
      </c>
      <c r="BC16" s="147">
        <f>IF(Q16="NA",0,IF(AY16="No",0,IF(N16="Yes",0,IF(P16=Data!$E$2,Data!$L$22,IF(P16=Data!$E$3,Data!$L$23,IF(P16=Data!$E$4,Data!$L$24,IF(P16=Data!$E$5,Data!$L$25,IF(P16=Data!$E$6,Data!$L$26,IF(P16=Data!$E$7,Data!$L$27,IF(P16=Data!$E$8,Data!$L$28,IF(P16=Data!$E$9,Data!$L$29,IF(P16=Data!$E$10,Data!$L$30,IF(P16=Data!$E$11,Data!$L$31,IF(P16=Data!$E$12,Data!$L$32*(EXP(-29.6/R16)),IF(P16=Data!$E$13,Data!$L$33,IF(P16=Data!$E$14,Data!$L$34*(EXP(-29.6/R16)),IF(P16=Data!$E$15,Data!$L$35,IF(P16=Data!$E$16,Data!$L$36,IF(P16=Data!$E$17,Data!L$37,IF(P16=Data!$E$18,Data!L$38,0))))))))))))))))))))</f>
        <v>0</v>
      </c>
      <c r="BD16" s="148"/>
      <c r="BE16" s="146"/>
      <c r="BF16" s="148">
        <f t="shared" si="4"/>
        <v>0</v>
      </c>
      <c r="BG16" s="148">
        <f t="shared" si="11"/>
        <v>1</v>
      </c>
      <c r="BH16" s="148">
        <f t="shared" si="12"/>
        <v>1</v>
      </c>
      <c r="BI16" s="148">
        <f>IF(S16=0,0,IF(AND(Q16=Data!$E$12,S16-$AV$3&gt;0),(((Data!$M$32*(EXP(-29.6/S16)))-(Data!$M$32*(EXP(-29.6/(S16-$AV$3)))))),IF(AND(Q16=Data!$E$12,S16-$AV$3&lt;0.5),(Data!$M$32*(EXP(-29.6/S16))),IF(AND(Q16=Data!$E$12,S16&lt;=1),((Data!$M$32*(EXP(-29.6/S16)))),IF(Q16=Data!$E$13,(Data!$M$33),IF(AND(Q16=Data!$E$14,S16-$AV$3&gt;0),(((Data!$M$34*(EXP(-29.6/S16)))-(Data!$M$34*(EXP(-29.6/(S16-$AV$3)))))),IF(AND(Q16=Data!$E$14,S16-$AV$3&lt;1),(Data!$M$34*(EXP(-29.6/S16))),IF(AND(Q16=Data!$E$14,S16&lt;=1),((Data!$M$34*(EXP(-29.6/S16)))),IF(Q16=Data!$E$15,Data!$M$35,IF(Q16=Data!$E$16,Data!$M$36,IF(Q16=Data!$E$17,Data!$M$37,IF(Q16=Data!$E$18,Data!$M$38,0))))))))))))</f>
        <v>0</v>
      </c>
      <c r="BJ16" s="148">
        <f>IF(Q16=Data!$E$12,BI16*0.32,IF(Q16=Data!$E$13,0,IF(Q16=Data!$E$14,BI16*0.32,IF(Q16=Data!$E$15,0,IF(Q16=Data!$E$16,0,IF(Q16=Data!$E$17,0,IF(Q16=Data!$E$18,0,0)))))))</f>
        <v>0</v>
      </c>
      <c r="BK16" s="148">
        <f>IF(Q16=Data!$E$12,Data!$P$32*$AV$3,IF(Q16=Data!$E$13,Data!$P$33*$AV$3,IF(Q16=Data!$E$14,Data!$P$34*$AV$3,IF(Q16=Data!$E$15,Data!$P$35*$AV$3,IF(Q16=Data!$E$16,Data!$P$36*$AV$3,IF(Q16=Data!$E$17,Data!$P$37*$AV$3,IF(Q16=Data!$E$18,Data!$P$38*$AV$3,0)))))))</f>
        <v>0</v>
      </c>
      <c r="BL16" s="147">
        <f>IF(O16=Data!$E$2,Data!$O$22,IF(O16=Data!$E$3,Data!$O$23,IF(O16=Data!$E$4,Data!$O$24,IF(O16=Data!$E$5,Data!$O$25,IF(O16=Data!$E$6,Data!$O$26,IF(O16=Data!$E$7,Data!$O$27,IF(O16=Data!$E$8,Data!$O$28,IF(O16=Data!$E$9,Data!$O$29,IF(O16=Data!$E$10,Data!$O$30,IF(O16=Data!$E$11,Data!$O$31,IF(O16=Data!$E$12,Data!$O$32,IF(O16=Data!$E$13,Data!$O$33,IF(O16=Data!$E$14,Data!$O$34,IF(O16=Data!$E$15,Data!$O$35,IF(O16=Data!$E$16,Data!$O$36,IF(O16=Data!$E$17,Data!$O$37,IF(O16=Data!$E$18,Data!$O$38,0)))))))))))))))))</f>
        <v>0</v>
      </c>
      <c r="BM16" s="169"/>
      <c r="BN16" s="169"/>
      <c r="BO16" s="169"/>
      <c r="BP16" s="169"/>
    </row>
    <row r="17" spans="9:68" x14ac:dyDescent="0.3">
      <c r="I17" s="24"/>
      <c r="J17" s="36" t="s">
        <v>28</v>
      </c>
      <c r="K17" s="108"/>
      <c r="L17" s="108"/>
      <c r="M17" s="108" t="s">
        <v>3</v>
      </c>
      <c r="N17" s="108" t="s">
        <v>1</v>
      </c>
      <c r="O17" s="109" t="s">
        <v>124</v>
      </c>
      <c r="P17" s="109" t="s">
        <v>124</v>
      </c>
      <c r="Q17" s="110" t="s">
        <v>124</v>
      </c>
      <c r="R17" s="111"/>
      <c r="S17" s="111"/>
      <c r="T17" s="112"/>
      <c r="U17" s="20"/>
      <c r="V17" s="21">
        <f>IF(AZ17="No",0,IF(O17="NA",0,IF(O17=Data!$E$2,Data!$F$22,IF(O17=Data!$E$3,Data!$F$23,IF(O17=Data!$E$4,Data!$F$24,IF(O17=Data!$E$5,Data!$F$25,IF(O17=Data!$E$6,Data!$F$26,IF(O17=Data!$E$7,Data!$F$27,IF(O17=Data!$E$8,Data!$F$28,IF(O17=Data!$E$9,Data!$F$29,IF(O17=Data!$E$10,Data!$F$30,IF(O17=Data!$E$11,Data!$F$31,IF(O17=Data!E26,Data!$F$32,IF(O17=Data!E27,Data!$F$33,IF(O17=Data!E28,Data!$F$34,IF(O17=Data!E29,Data!$F$35,IF(O17=Data!E30,Data!$F$36,IF(O17=Data!E31,Data!$F$37,IF(O17=Data!E32,Data!F$38,0)))))))))))))))))))*K17*$AV$3</f>
        <v>0</v>
      </c>
      <c r="W17" s="23">
        <f>IF(AZ17="No",0,IF(O17="NA",0,IF(O17=Data!$E$2,Data!$G$22,IF(O17=Data!$E$3,Data!$G$23,IF(O17=Data!$E$4,Data!$G$24,IF(O17=Data!$E$5,Data!$G$25,IF(O17=Data!$E$6,Data!$G$26,IF(O17=Data!$E$7,Data!$G$27,IF(O17=Data!$E$8,Data!$G$28,IF(O17=Data!$E$9,Data!$G$29,IF(O17=Data!$E$10,Data!$G$30,IF(O17=Data!$E$11,Data!$G$31,IF(O17=Data!$E$12,Data!$G$32,IF(O17=Data!$E$13,Data!$G$33,IF(O17=Data!$E$14,Data!$G$34,IF(O17=Data!$E$15,Data!$G$35,IF(O17=Data!$E$16,Data!$G$36,IF(O17=Data!$E$17,Data!G$37,IF(O17=Data!$E$18,Data!G$38,0)))))))))))))))))))*K17*$AV$3</f>
        <v>0</v>
      </c>
      <c r="X17" s="23">
        <f>IF(AZ17="No",0,IF(O17="NA",0,IF(O17=Data!$E$2,Data!$H$22,IF(O17=Data!$E$3,Data!$H$23,IF(O17=Data!$E$4,Data!$H$24,IF(O17=Data!$E$5,Data!$H$25,IF(O17=Data!$E$6,Data!$H$26,IF(O17=Data!$E$7,Data!$H$27,IF(O17=Data!$E$8,Data!$H$28,IF(O17=Data!$E$9,Data!$H$29,IF(O17=Data!$E$10,Data!$H$30,IF(O17=Data!$E$11,Data!$H$31,IF(O17=Data!$E$12,Data!$H$32,IF(O17=Data!$E$13,Data!$H$33,IF(O17=Data!$E$14,Data!$H$34,IF(O17=Data!$E$15,Data!$H$35,IF(O17=Data!$E$16,Data!$H$36,IF(O17=Data!$E$17,Data!H$37,IF(O17=Data!$E$18,Data!H$38,0)))))))))))))))))))*K17*$AV$3</f>
        <v>0</v>
      </c>
      <c r="Y17" s="23">
        <f>IF(R17&lt;=1,0,IF(Q17=Data!$E$12,Data!$F$32,IF(Q17=Data!$E$13,Data!$F$33,IF(Q17=Data!$E$14,Data!$F$34,IF(Q17=Data!$E$15,Data!$F$35,IF(Q17=Data!$E$16,Data!$F$36,IF(Q17=Data!$E$17,Data!$F$37,IF(Q17=Data!$E$18,Data!$F$38,0))))))))*K17*IF(R17&lt;AV17,R17,$AV$3)</f>
        <v>0</v>
      </c>
      <c r="Z17" s="23">
        <f>IF(R17&lt;=1,0,IF(Q17=Data!$E$12,Data!$G$32,IF(Q17=Data!$E$13,Data!$G$33,IF(Q17=Data!$E$14,Data!$G$34,IF(Q17=Data!$E$15,Data!$G$35,IF(Q17=Data!$E$16,Data!$G$36,IF(Q17=Data!$E$17,Data!$G$37,IF(Q17=Data!$E$18,Data!$G$38,0))))))))*K17*IF(R17&lt;AV17,R17,$AV$3)</f>
        <v>0</v>
      </c>
      <c r="AA17" s="23">
        <f>IF(R17&lt;=1,0,IF(Q17=Data!$E$12,Data!$H$32,IF(Q17=Data!$E$13,Data!$H$33,IF(Q17=Data!$E$14,Data!$H$34,IF(Q17=Data!$E$15,Data!$H$35,IF(Q17=Data!$E$16,Data!$H$36,IF(Q17=Data!$E$17,Data!$H$37,IF(Q17=Data!$E$18,Data!$H$38,0))))))))*K17*IF(R17&lt;AV17,R17,$AV$3)</f>
        <v>0</v>
      </c>
      <c r="AB17" s="22">
        <f t="shared" si="5"/>
        <v>0</v>
      </c>
      <c r="AC17" s="50">
        <f t="shared" si="6"/>
        <v>0</v>
      </c>
      <c r="AD17" s="46"/>
      <c r="AE17" s="21">
        <f t="shared" si="0"/>
        <v>0</v>
      </c>
      <c r="AF17" s="22">
        <f t="shared" si="1"/>
        <v>0</v>
      </c>
      <c r="AG17" s="50">
        <f t="shared" si="2"/>
        <v>0</v>
      </c>
      <c r="AH17" s="46"/>
      <c r="AI17" s="21">
        <f>IF(AZ17="No",0,IF(O17="NA",0,IF(Q17=O17,0,IF(O17=Data!$E$2,Data!$J$22,IF(O17=Data!$E$3,Data!$J$23,IF(O17=Data!$E$4,Data!$J$24,IF(O17=Data!$E$5,Data!$J$25,IF(O17=Data!$E$6,Data!$J$26,IF(O17=Data!$E$7,Data!$J$27,IF(O17=Data!$E$8,Data!$J$28,IF(O17=Data!$E$9,Data!$J$29,IF(O17=Data!$E$10,Data!$I$30,IF(O17=Data!$E$11,Data!$J$31,IF(O17=Data!$E$12,Data!$J$32,IF(O17=Data!$E$13,Data!$J$33,IF(O17=Data!$E$14,Data!$J$34,IF(O17=Data!$E$15,Data!$J$35,IF(O17=Data!$E$16,Data!$J$36,IF(O17=Data!$E$17,Data!J$37,IF(O17=Data!$E$18,Data!J$38,0))))))))))))))))))))*$AV$3</f>
        <v>0</v>
      </c>
      <c r="AJ17" s="23">
        <f>IF(AZ17="No",0,IF(O17="NA",0,IF(O17=Data!$E$2,Data!$K$22,IF(O17=Data!$E$3,Data!$K$23,IF(O17=Data!$E$4,Data!$K$24,IF(O17=Data!$E$5,Data!$K$25,IF(O17=Data!$E$6,Data!$K$26,IF(O17=Data!$E$7,Data!$K$27,IF(O17=Data!$E$8,Data!$K$28,IF(O17=Data!$E$9,Data!$K$29,IF(O17=Data!$E$10,Data!$K$30,IF(O17=Data!$E$11,Data!$K$31,IF(O17=Data!$E$12,Data!$K$32,IF(O17=Data!$E$13,Data!$K$33,IF(O17=Data!$E$14,Data!$K$34,IF(O17=Data!$E$15,Data!$K$35,IF(O17=Data!$E$16,Data!$K$36,IF(O17=Data!$E$17,Data!K$37,IF(O17=Data!$E$18,Data!K$38,0)))))))))))))))))))*$AV$3</f>
        <v>0</v>
      </c>
      <c r="AK17" s="23">
        <f t="shared" si="7"/>
        <v>0</v>
      </c>
      <c r="AL17" s="22">
        <f t="shared" si="8"/>
        <v>0</v>
      </c>
      <c r="AM17" s="22">
        <f t="shared" si="9"/>
        <v>0</v>
      </c>
      <c r="AN17" s="23"/>
      <c r="AO17" s="120"/>
      <c r="AP17" s="25"/>
      <c r="AQ17" s="25"/>
      <c r="AT17"/>
      <c r="AY17" s="143" t="str">
        <f t="shared" si="10"/>
        <v>No</v>
      </c>
      <c r="AZ17" s="144" t="str">
        <f t="shared" si="3"/>
        <v>No</v>
      </c>
      <c r="BA17" s="150"/>
      <c r="BB17" s="146">
        <f>IF(Q17="NA",0,IF(N17="No",0,IF(O17=Data!$E$2,Data!$L$22,IF(O17=Data!$E$3,Data!$L$23,IF(O17=Data!$E$4,Data!$L$24,IF(O17=Data!$E$5,Data!$L$25,IF(O17=Data!$E$6,Data!$L$26,IF(O17=Data!$E$7,Data!$L$27,IF(O17=Data!$E$8,Data!$L$28,IF(O17=Data!$E$9,Data!$L$29,IF(O17=Data!$E$10,Data!$L$30,IF(O17=Data!$E$11,Data!$L$31,IF(O17=Data!$E$12,Data!$L$32,IF(O17=Data!$E$13,Data!$L$33,IF(O17=Data!$E$14,Data!$L$34,IF(O17=Data!$E$15,Data!$L$35,IF(O17=Data!$E$16,Data!$L$36,IF(O17=Data!$E$17,Data!L$37,IF(O17=Data!$E$18,Data!L$38,0)))))))))))))))))))</f>
        <v>0</v>
      </c>
      <c r="BC17" s="147">
        <f>IF(Q17="NA",0,IF(AY17="No",0,IF(N17="Yes",0,IF(P17=Data!$E$2,Data!$L$22,IF(P17=Data!$E$3,Data!$L$23,IF(P17=Data!$E$4,Data!$L$24,IF(P17=Data!$E$5,Data!$L$25,IF(P17=Data!$E$6,Data!$L$26,IF(P17=Data!$E$7,Data!$L$27,IF(P17=Data!$E$8,Data!$L$28,IF(P17=Data!$E$9,Data!$L$29,IF(P17=Data!$E$10,Data!$L$30,IF(P17=Data!$E$11,Data!$L$31,IF(P17=Data!$E$12,Data!$L$32*(EXP(-29.6/R17)),IF(P17=Data!$E$13,Data!$L$33,IF(P17=Data!$E$14,Data!$L$34*(EXP(-29.6/R17)),IF(P17=Data!$E$15,Data!$L$35,IF(P17=Data!$E$16,Data!$L$36,IF(P17=Data!$E$17,Data!L$37,IF(P17=Data!$E$18,Data!L$38,0))))))))))))))))))))</f>
        <v>0</v>
      </c>
      <c r="BD17" s="148"/>
      <c r="BE17" s="146"/>
      <c r="BF17" s="148">
        <f t="shared" si="4"/>
        <v>0</v>
      </c>
      <c r="BG17" s="148">
        <f t="shared" si="11"/>
        <v>1</v>
      </c>
      <c r="BH17" s="148">
        <f t="shared" si="12"/>
        <v>1</v>
      </c>
      <c r="BI17" s="148">
        <f>IF(S17=0,0,IF(AND(Q17=Data!$E$12,S17-$AV$3&gt;0),(((Data!$M$32*(EXP(-29.6/S17)))-(Data!$M$32*(EXP(-29.6/(S17-$AV$3)))))),IF(AND(Q17=Data!$E$12,S17-$AV$3&lt;0.5),(Data!$M$32*(EXP(-29.6/S17))),IF(AND(Q17=Data!$E$12,S17&lt;=1),((Data!$M$32*(EXP(-29.6/S17)))),IF(Q17=Data!$E$13,(Data!$M$33),IF(AND(Q17=Data!$E$14,S17-$AV$3&gt;0),(((Data!$M$34*(EXP(-29.6/S17)))-(Data!$M$34*(EXP(-29.6/(S17-$AV$3)))))),IF(AND(Q17=Data!$E$14,S17-$AV$3&lt;1),(Data!$M$34*(EXP(-29.6/S17))),IF(AND(Q17=Data!$E$14,S17&lt;=1),((Data!$M$34*(EXP(-29.6/S17)))),IF(Q17=Data!$E$15,Data!$M$35,IF(Q17=Data!$E$16,Data!$M$36,IF(Q17=Data!$E$17,Data!$M$37,IF(Q17=Data!$E$18,Data!$M$38,0))))))))))))</f>
        <v>0</v>
      </c>
      <c r="BJ17" s="148">
        <f>IF(Q17=Data!$E$12,BI17*0.32,IF(Q17=Data!$E$13,0,IF(Q17=Data!$E$14,BI17*0.32,IF(Q17=Data!$E$15,0,IF(Q17=Data!$E$16,0,IF(Q17=Data!$E$17,0,IF(Q17=Data!$E$18,0,0)))))))</f>
        <v>0</v>
      </c>
      <c r="BK17" s="148">
        <f>IF(Q17=Data!$E$12,Data!$P$32*$AV$3,IF(Q17=Data!$E$13,Data!$P$33*$AV$3,IF(Q17=Data!$E$14,Data!$P$34*$AV$3,IF(Q17=Data!$E$15,Data!$P$35*$AV$3,IF(Q17=Data!$E$16,Data!$P$36*$AV$3,IF(Q17=Data!$E$17,Data!$P$37*$AV$3,IF(Q17=Data!$E$18,Data!$P$38*$AV$3,0)))))))</f>
        <v>0</v>
      </c>
      <c r="BL17" s="147">
        <f>IF(O17=Data!$E$2,Data!$O$22,IF(O17=Data!$E$3,Data!$O$23,IF(O17=Data!$E$4,Data!$O$24,IF(O17=Data!$E$5,Data!$O$25,IF(O17=Data!$E$6,Data!$O$26,IF(O17=Data!$E$7,Data!$O$27,IF(O17=Data!$E$8,Data!$O$28,IF(O17=Data!$E$9,Data!$O$29,IF(O17=Data!$E$10,Data!$O$30,IF(O17=Data!$E$11,Data!$O$31,IF(O17=Data!$E$12,Data!$O$32,IF(O17=Data!$E$13,Data!$O$33,IF(O17=Data!$E$14,Data!$O$34,IF(O17=Data!$E$15,Data!$O$35,IF(O17=Data!$E$16,Data!$O$36,IF(O17=Data!$E$17,Data!$O$37,IF(O17=Data!$E$18,Data!$O$38,0)))))))))))))))))</f>
        <v>0</v>
      </c>
      <c r="BM17" s="169"/>
      <c r="BN17" s="169"/>
      <c r="BO17" s="169"/>
      <c r="BP17" s="169"/>
    </row>
    <row r="18" spans="9:68" x14ac:dyDescent="0.3">
      <c r="I18" s="24"/>
      <c r="J18" s="36" t="s">
        <v>29</v>
      </c>
      <c r="K18" s="108"/>
      <c r="L18" s="108"/>
      <c r="M18" s="108" t="s">
        <v>3</v>
      </c>
      <c r="N18" s="108" t="s">
        <v>1</v>
      </c>
      <c r="O18" s="109" t="s">
        <v>124</v>
      </c>
      <c r="P18" s="109" t="s">
        <v>124</v>
      </c>
      <c r="Q18" s="110" t="s">
        <v>124</v>
      </c>
      <c r="R18" s="111"/>
      <c r="S18" s="111"/>
      <c r="T18" s="112"/>
      <c r="U18" s="20"/>
      <c r="V18" s="21">
        <f>IF(AZ18="No",0,IF(O18="NA",0,IF(O18=Data!$E$2,Data!$F$22,IF(O18=Data!$E$3,Data!$F$23,IF(O18=Data!$E$4,Data!$F$24,IF(O18=Data!$E$5,Data!$F$25,IF(O18=Data!$E$6,Data!$F$26,IF(O18=Data!$E$7,Data!$F$27,IF(O18=Data!$E$8,Data!$F$28,IF(O18=Data!$E$9,Data!$F$29,IF(O18=Data!$E$10,Data!$F$30,IF(O18=Data!$E$11,Data!$F$31,IF(O18=Data!E27,Data!$F$32,IF(O18=Data!E28,Data!$F$33,IF(O18=Data!E29,Data!$F$34,IF(O18=Data!E30,Data!$F$35,IF(O18=Data!E31,Data!$F$36,IF(O18=Data!E32,Data!$F$37,IF(O18=Data!E33,Data!F$38,0)))))))))))))))))))*K18*$AV$3</f>
        <v>0</v>
      </c>
      <c r="W18" s="23">
        <f>IF(AZ18="No",0,IF(O18="NA",0,IF(O18=Data!$E$2,Data!$G$22,IF(O18=Data!$E$3,Data!$G$23,IF(O18=Data!$E$4,Data!$G$24,IF(O18=Data!$E$5,Data!$G$25,IF(O18=Data!$E$6,Data!$G$26,IF(O18=Data!$E$7,Data!$G$27,IF(O18=Data!$E$8,Data!$G$28,IF(O18=Data!$E$9,Data!$G$29,IF(O18=Data!$E$10,Data!$G$30,IF(O18=Data!$E$11,Data!$G$31,IF(O18=Data!$E$12,Data!$G$32,IF(O18=Data!$E$13,Data!$G$33,IF(O18=Data!$E$14,Data!$G$34,IF(O18=Data!$E$15,Data!$G$35,IF(O18=Data!$E$16,Data!$G$36,IF(O18=Data!$E$17,Data!G$37,IF(O18=Data!$E$18,Data!G$38,0)))))))))))))))))))*K18*$AV$3</f>
        <v>0</v>
      </c>
      <c r="X18" s="23">
        <f>IF(AZ18="No",0,IF(O18="NA",0,IF(O18=Data!$E$2,Data!$H$22,IF(O18=Data!$E$3,Data!$H$23,IF(O18=Data!$E$4,Data!$H$24,IF(O18=Data!$E$5,Data!$H$25,IF(O18=Data!$E$6,Data!$H$26,IF(O18=Data!$E$7,Data!$H$27,IF(O18=Data!$E$8,Data!$H$28,IF(O18=Data!$E$9,Data!$H$29,IF(O18=Data!$E$10,Data!$H$30,IF(O18=Data!$E$11,Data!$H$31,IF(O18=Data!$E$12,Data!$H$32,IF(O18=Data!$E$13,Data!$H$33,IF(O18=Data!$E$14,Data!$H$34,IF(O18=Data!$E$15,Data!$H$35,IF(O18=Data!$E$16,Data!$H$36,IF(O18=Data!$E$17,Data!H$37,IF(O18=Data!$E$18,Data!H$38,0)))))))))))))))))))*K18*$AV$3</f>
        <v>0</v>
      </c>
      <c r="Y18" s="23">
        <f>IF(R18&lt;=1,0,IF(Q18=Data!$E$12,Data!$F$32,IF(Q18=Data!$E$13,Data!$F$33,IF(Q18=Data!$E$14,Data!$F$34,IF(Q18=Data!$E$15,Data!$F$35,IF(Q18=Data!$E$16,Data!$F$36,IF(Q18=Data!$E$17,Data!$F$37,IF(Q18=Data!$E$18,Data!$F$38,0))))))))*K18*IF(R18&lt;AV18,R18,$AV$3)</f>
        <v>0</v>
      </c>
      <c r="Z18" s="23">
        <f>IF(R18&lt;=1,0,IF(Q18=Data!$E$12,Data!$G$32,IF(Q18=Data!$E$13,Data!$G$33,IF(Q18=Data!$E$14,Data!$G$34,IF(Q18=Data!$E$15,Data!$G$35,IF(Q18=Data!$E$16,Data!$G$36,IF(Q18=Data!$E$17,Data!$G$37,IF(Q18=Data!$E$18,Data!$G$38,0))))))))*K18*IF(R18&lt;AV18,R18,$AV$3)</f>
        <v>0</v>
      </c>
      <c r="AA18" s="23">
        <f>IF(R18&lt;=1,0,IF(Q18=Data!$E$12,Data!$H$32,IF(Q18=Data!$E$13,Data!$H$33,IF(Q18=Data!$E$14,Data!$H$34,IF(Q18=Data!$E$15,Data!$H$35,IF(Q18=Data!$E$16,Data!$H$36,IF(Q18=Data!$E$17,Data!$H$37,IF(Q18=Data!$E$18,Data!$H$38,0))))))))*K18*IF(R18&lt;AV18,R18,$AV$3)</f>
        <v>0</v>
      </c>
      <c r="AB18" s="22">
        <f t="shared" si="5"/>
        <v>0</v>
      </c>
      <c r="AC18" s="50">
        <f t="shared" si="6"/>
        <v>0</v>
      </c>
      <c r="AD18" s="46"/>
      <c r="AE18" s="21">
        <f t="shared" si="0"/>
        <v>0</v>
      </c>
      <c r="AF18" s="22">
        <f t="shared" si="1"/>
        <v>0</v>
      </c>
      <c r="AG18" s="50">
        <f t="shared" si="2"/>
        <v>0</v>
      </c>
      <c r="AH18" s="46"/>
      <c r="AI18" s="21">
        <f>IF(AZ18="No",0,IF(O18="NA",0,IF(Q18=O18,0,IF(O18=Data!$E$2,Data!$J$22,IF(O18=Data!$E$3,Data!$J$23,IF(O18=Data!$E$4,Data!$J$24,IF(O18=Data!$E$5,Data!$J$25,IF(O18=Data!$E$6,Data!$J$26,IF(O18=Data!$E$7,Data!$J$27,IF(O18=Data!$E$8,Data!$J$28,IF(O18=Data!$E$9,Data!$J$29,IF(O18=Data!$E$10,Data!$I$30,IF(O18=Data!$E$11,Data!$J$31,IF(O18=Data!$E$12,Data!$J$32,IF(O18=Data!$E$13,Data!$J$33,IF(O18=Data!$E$14,Data!$J$34,IF(O18=Data!$E$15,Data!$J$35,IF(O18=Data!$E$16,Data!$J$36,IF(O18=Data!$E$17,Data!J$37,IF(O18=Data!$E$18,Data!J$38,0))))))))))))))))))))*$AV$3</f>
        <v>0</v>
      </c>
      <c r="AJ18" s="23">
        <f>IF(AZ18="No",0,IF(O18="NA",0,IF(O18=Data!$E$2,Data!$K$22,IF(O18=Data!$E$3,Data!$K$23,IF(O18=Data!$E$4,Data!$K$24,IF(O18=Data!$E$5,Data!$K$25,IF(O18=Data!$E$6,Data!$K$26,IF(O18=Data!$E$7,Data!$K$27,IF(O18=Data!$E$8,Data!$K$28,IF(O18=Data!$E$9,Data!$K$29,IF(O18=Data!$E$10,Data!$K$30,IF(O18=Data!$E$11,Data!$K$31,IF(O18=Data!$E$12,Data!$K$32,IF(O18=Data!$E$13,Data!$K$33,IF(O18=Data!$E$14,Data!$K$34,IF(O18=Data!$E$15,Data!$K$35,IF(O18=Data!$E$16,Data!$K$36,IF(O18=Data!$E$17,Data!K$37,IF(O18=Data!$E$18,Data!K$38,0)))))))))))))))))))*$AV$3</f>
        <v>0</v>
      </c>
      <c r="AK18" s="23">
        <f t="shared" si="7"/>
        <v>0</v>
      </c>
      <c r="AL18" s="22">
        <f t="shared" si="8"/>
        <v>0</v>
      </c>
      <c r="AM18" s="22">
        <f t="shared" si="9"/>
        <v>0</v>
      </c>
      <c r="AN18" s="23"/>
      <c r="AO18" s="120"/>
      <c r="AP18" s="25"/>
      <c r="AQ18" s="25"/>
      <c r="AT18"/>
      <c r="AY18" s="143" t="str">
        <f t="shared" si="10"/>
        <v>No</v>
      </c>
      <c r="AZ18" s="144" t="str">
        <f t="shared" si="3"/>
        <v>No</v>
      </c>
      <c r="BA18" s="150"/>
      <c r="BB18" s="146">
        <f>IF(Q18="NA",0,IF(N18="No",0,IF(O18=Data!$E$2,Data!$L$22,IF(O18=Data!$E$3,Data!$L$23,IF(O18=Data!$E$4,Data!$L$24,IF(O18=Data!$E$5,Data!$L$25,IF(O18=Data!$E$6,Data!$L$26,IF(O18=Data!$E$7,Data!$L$27,IF(O18=Data!$E$8,Data!$L$28,IF(O18=Data!$E$9,Data!$L$29,IF(O18=Data!$E$10,Data!$L$30,IF(O18=Data!$E$11,Data!$L$31,IF(O18=Data!$E$12,Data!$L$32,IF(O18=Data!$E$13,Data!$L$33,IF(O18=Data!$E$14,Data!$L$34,IF(O18=Data!$E$15,Data!$L$35,IF(O18=Data!$E$16,Data!$L$36,IF(O18=Data!$E$17,Data!L$37,IF(O18=Data!$E$18,Data!L$38,0)))))))))))))))))))</f>
        <v>0</v>
      </c>
      <c r="BC18" s="147">
        <f>IF(Q18="NA",0,IF(AY18="No",0,IF(N18="Yes",0,IF(P18=Data!$E$2,Data!$L$22,IF(P18=Data!$E$3,Data!$L$23,IF(P18=Data!$E$4,Data!$L$24,IF(P18=Data!$E$5,Data!$L$25,IF(P18=Data!$E$6,Data!$L$26,IF(P18=Data!$E$7,Data!$L$27,IF(P18=Data!$E$8,Data!$L$28,IF(P18=Data!$E$9,Data!$L$29,IF(P18=Data!$E$10,Data!$L$30,IF(P18=Data!$E$11,Data!$L$31,IF(P18=Data!$E$12,Data!$L$32*(EXP(-29.6/R18)),IF(P18=Data!$E$13,Data!$L$33,IF(P18=Data!$E$14,Data!$L$34*(EXP(-29.6/R18)),IF(P18=Data!$E$15,Data!$L$35,IF(P18=Data!$E$16,Data!$L$36,IF(P18=Data!$E$17,Data!L$37,IF(P18=Data!$E$18,Data!L$38,0))))))))))))))))))))</f>
        <v>0</v>
      </c>
      <c r="BD18" s="148"/>
      <c r="BE18" s="146"/>
      <c r="BF18" s="148">
        <f t="shared" si="4"/>
        <v>0</v>
      </c>
      <c r="BG18" s="148">
        <f t="shared" si="11"/>
        <v>1</v>
      </c>
      <c r="BH18" s="148">
        <f t="shared" si="12"/>
        <v>1</v>
      </c>
      <c r="BI18" s="148">
        <f>IF(S18=0,0,IF(AND(Q18=Data!$E$12,S18-$AV$3&gt;0),(((Data!$M$32*(EXP(-29.6/S18)))-(Data!$M$32*(EXP(-29.6/(S18-$AV$3)))))),IF(AND(Q18=Data!$E$12,S18-$AV$3&lt;0.5),(Data!$M$32*(EXP(-29.6/S18))),IF(AND(Q18=Data!$E$12,S18&lt;=1),((Data!$M$32*(EXP(-29.6/S18)))),IF(Q18=Data!$E$13,(Data!$M$33),IF(AND(Q18=Data!$E$14,S18-$AV$3&gt;0),(((Data!$M$34*(EXP(-29.6/S18)))-(Data!$M$34*(EXP(-29.6/(S18-$AV$3)))))),IF(AND(Q18=Data!$E$14,S18-$AV$3&lt;1),(Data!$M$34*(EXP(-29.6/S18))),IF(AND(Q18=Data!$E$14,S18&lt;=1),((Data!$M$34*(EXP(-29.6/S18)))),IF(Q18=Data!$E$15,Data!$M$35,IF(Q18=Data!$E$16,Data!$M$36,IF(Q18=Data!$E$17,Data!$M$37,IF(Q18=Data!$E$18,Data!$M$38,0))))))))))))</f>
        <v>0</v>
      </c>
      <c r="BJ18" s="148">
        <f>IF(Q18=Data!$E$12,BI18*0.32,IF(Q18=Data!$E$13,0,IF(Q18=Data!$E$14,BI18*0.32,IF(Q18=Data!$E$15,0,IF(Q18=Data!$E$16,0,IF(Q18=Data!$E$17,0,IF(Q18=Data!$E$18,0,0)))))))</f>
        <v>0</v>
      </c>
      <c r="BK18" s="148">
        <f>IF(Q18=Data!$E$12,Data!$P$32*$AV$3,IF(Q18=Data!$E$13,Data!$P$33*$AV$3,IF(Q18=Data!$E$14,Data!$P$34*$AV$3,IF(Q18=Data!$E$15,Data!$P$35*$AV$3,IF(Q18=Data!$E$16,Data!$P$36*$AV$3,IF(Q18=Data!$E$17,Data!$P$37*$AV$3,IF(Q18=Data!$E$18,Data!$P$38*$AV$3,0)))))))</f>
        <v>0</v>
      </c>
      <c r="BL18" s="147">
        <f>IF(O18=Data!$E$2,Data!$O$22,IF(O18=Data!$E$3,Data!$O$23,IF(O18=Data!$E$4,Data!$O$24,IF(O18=Data!$E$5,Data!$O$25,IF(O18=Data!$E$6,Data!$O$26,IF(O18=Data!$E$7,Data!$O$27,IF(O18=Data!$E$8,Data!$O$28,IF(O18=Data!$E$9,Data!$O$29,IF(O18=Data!$E$10,Data!$O$30,IF(O18=Data!$E$11,Data!$O$31,IF(O18=Data!$E$12,Data!$O$32,IF(O18=Data!$E$13,Data!$O$33,IF(O18=Data!$E$14,Data!$O$34,IF(O18=Data!$E$15,Data!$O$35,IF(O18=Data!$E$16,Data!$O$36,IF(O18=Data!$E$17,Data!$O$37,IF(O18=Data!$E$18,Data!$O$38,0)))))))))))))))))</f>
        <v>0</v>
      </c>
      <c r="BM18" s="169"/>
      <c r="BN18" s="169"/>
      <c r="BO18" s="169"/>
      <c r="BP18" s="169"/>
    </row>
    <row r="19" spans="9:68" x14ac:dyDescent="0.3">
      <c r="I19" s="24"/>
      <c r="J19" s="36" t="s">
        <v>30</v>
      </c>
      <c r="K19" s="108"/>
      <c r="L19" s="108"/>
      <c r="M19" s="108" t="s">
        <v>3</v>
      </c>
      <c r="N19" s="108" t="s">
        <v>1</v>
      </c>
      <c r="O19" s="109" t="s">
        <v>124</v>
      </c>
      <c r="P19" s="109" t="s">
        <v>124</v>
      </c>
      <c r="Q19" s="110" t="s">
        <v>124</v>
      </c>
      <c r="R19" s="111"/>
      <c r="S19" s="111"/>
      <c r="T19" s="112"/>
      <c r="U19" s="20"/>
      <c r="V19" s="21">
        <f>IF(AZ19="No",0,IF(O19="NA",0,IF(O19=Data!$E$2,Data!$F$22,IF(O19=Data!$E$3,Data!$F$23,IF(O19=Data!$E$4,Data!$F$24,IF(O19=Data!$E$5,Data!$F$25,IF(O19=Data!$E$6,Data!$F$26,IF(O19=Data!$E$7,Data!$F$27,IF(O19=Data!$E$8,Data!$F$28,IF(O19=Data!$E$9,Data!$F$29,IF(O19=Data!$E$10,Data!$F$30,IF(O19=Data!$E$11,Data!$F$31,IF(O19=Data!E28,Data!$F$32,IF(O19=Data!E29,Data!$F$33,IF(O19=Data!E30,Data!$F$34,IF(O19=Data!E31,Data!$F$35,IF(O19=Data!E32,Data!$F$36,IF(O19=Data!E33,Data!$F$37,IF(O19=Data!E34,Data!F$38,0)))))))))))))))))))*K19*$AV$3</f>
        <v>0</v>
      </c>
      <c r="W19" s="23">
        <f>IF(AZ19="No",0,IF(O19="NA",0,IF(O19=Data!$E$2,Data!$G$22,IF(O19=Data!$E$3,Data!$G$23,IF(O19=Data!$E$4,Data!$G$24,IF(O19=Data!$E$5,Data!$G$25,IF(O19=Data!$E$6,Data!$G$26,IF(O19=Data!$E$7,Data!$G$27,IF(O19=Data!$E$8,Data!$G$28,IF(O19=Data!$E$9,Data!$G$29,IF(O19=Data!$E$10,Data!$G$30,IF(O19=Data!$E$11,Data!$G$31,IF(O19=Data!$E$12,Data!$G$32,IF(O19=Data!$E$13,Data!$G$33,IF(O19=Data!$E$14,Data!$G$34,IF(O19=Data!$E$15,Data!$G$35,IF(O19=Data!$E$16,Data!$G$36,IF(O19=Data!$E$17,Data!G$37,IF(O19=Data!$E$18,Data!G$38,0)))))))))))))))))))*K19*$AV$3</f>
        <v>0</v>
      </c>
      <c r="X19" s="23">
        <f>IF(AZ19="No",0,IF(O19="NA",0,IF(O19=Data!$E$2,Data!$H$22,IF(O19=Data!$E$3,Data!$H$23,IF(O19=Data!$E$4,Data!$H$24,IF(O19=Data!$E$5,Data!$H$25,IF(O19=Data!$E$6,Data!$H$26,IF(O19=Data!$E$7,Data!$H$27,IF(O19=Data!$E$8,Data!$H$28,IF(O19=Data!$E$9,Data!$H$29,IF(O19=Data!$E$10,Data!$H$30,IF(O19=Data!$E$11,Data!$H$31,IF(O19=Data!$E$12,Data!$H$32,IF(O19=Data!$E$13,Data!$H$33,IF(O19=Data!$E$14,Data!$H$34,IF(O19=Data!$E$15,Data!$H$35,IF(O19=Data!$E$16,Data!$H$36,IF(O19=Data!$E$17,Data!H$37,IF(O19=Data!$E$18,Data!H$38,0)))))))))))))))))))*K19*$AV$3</f>
        <v>0</v>
      </c>
      <c r="Y19" s="23">
        <f>IF(R19&lt;=1,0,IF(Q19=Data!$E$12,Data!$F$32,IF(Q19=Data!$E$13,Data!$F$33,IF(Q19=Data!$E$14,Data!$F$34,IF(Q19=Data!$E$15,Data!$F$35,IF(Q19=Data!$E$16,Data!$F$36,IF(Q19=Data!$E$17,Data!$F$37,IF(Q19=Data!$E$18,Data!$F$38,0))))))))*K19*IF(R19&lt;AV19,R19,$AV$3)</f>
        <v>0</v>
      </c>
      <c r="Z19" s="23">
        <f>IF(R19&lt;=1,0,IF(Q19=Data!$E$12,Data!$G$32,IF(Q19=Data!$E$13,Data!$G$33,IF(Q19=Data!$E$14,Data!$G$34,IF(Q19=Data!$E$15,Data!$G$35,IF(Q19=Data!$E$16,Data!$G$36,IF(Q19=Data!$E$17,Data!$G$37,IF(Q19=Data!$E$18,Data!$G$38,0))))))))*K19*IF(R19&lt;AV19,R19,$AV$3)</f>
        <v>0</v>
      </c>
      <c r="AA19" s="23">
        <f>IF(R19&lt;=1,0,IF(Q19=Data!$E$12,Data!$H$32,IF(Q19=Data!$E$13,Data!$H$33,IF(Q19=Data!$E$14,Data!$H$34,IF(Q19=Data!$E$15,Data!$H$35,IF(Q19=Data!$E$16,Data!$H$36,IF(Q19=Data!$E$17,Data!$H$37,IF(Q19=Data!$E$18,Data!$H$38,0))))))))*K19*IF(R19&lt;AV19,R19,$AV$3)</f>
        <v>0</v>
      </c>
      <c r="AB19" s="22">
        <f t="shared" si="5"/>
        <v>0</v>
      </c>
      <c r="AC19" s="50">
        <f t="shared" si="6"/>
        <v>0</v>
      </c>
      <c r="AD19" s="46"/>
      <c r="AE19" s="21">
        <f t="shared" si="0"/>
        <v>0</v>
      </c>
      <c r="AF19" s="22">
        <f t="shared" si="1"/>
        <v>0</v>
      </c>
      <c r="AG19" s="50">
        <f t="shared" si="2"/>
        <v>0</v>
      </c>
      <c r="AH19" s="46"/>
      <c r="AI19" s="21">
        <f>IF(AZ19="No",0,IF(O19="NA",0,IF(Q19=O19,0,IF(O19=Data!$E$2,Data!$J$22,IF(O19=Data!$E$3,Data!$J$23,IF(O19=Data!$E$4,Data!$J$24,IF(O19=Data!$E$5,Data!$J$25,IF(O19=Data!$E$6,Data!$J$26,IF(O19=Data!$E$7,Data!$J$27,IF(O19=Data!$E$8,Data!$J$28,IF(O19=Data!$E$9,Data!$J$29,IF(O19=Data!$E$10,Data!$I$30,IF(O19=Data!$E$11,Data!$J$31,IF(O19=Data!$E$12,Data!$J$32,IF(O19=Data!$E$13,Data!$J$33,IF(O19=Data!$E$14,Data!$J$34,IF(O19=Data!$E$15,Data!$J$35,IF(O19=Data!$E$16,Data!$J$36,IF(O19=Data!$E$17,Data!J$37,IF(O19=Data!$E$18,Data!J$38,0))))))))))))))))))))*$AV$3</f>
        <v>0</v>
      </c>
      <c r="AJ19" s="23">
        <f>IF(AZ19="No",0,IF(O19="NA",0,IF(O19=Data!$E$2,Data!$K$22,IF(O19=Data!$E$3,Data!$K$23,IF(O19=Data!$E$4,Data!$K$24,IF(O19=Data!$E$5,Data!$K$25,IF(O19=Data!$E$6,Data!$K$26,IF(O19=Data!$E$7,Data!$K$27,IF(O19=Data!$E$8,Data!$K$28,IF(O19=Data!$E$9,Data!$K$29,IF(O19=Data!$E$10,Data!$K$30,IF(O19=Data!$E$11,Data!$K$31,IF(O19=Data!$E$12,Data!$K$32,IF(O19=Data!$E$13,Data!$K$33,IF(O19=Data!$E$14,Data!$K$34,IF(O19=Data!$E$15,Data!$K$35,IF(O19=Data!$E$16,Data!$K$36,IF(O19=Data!$E$17,Data!K$37,IF(O19=Data!$E$18,Data!K$38,0)))))))))))))))))))*$AV$3</f>
        <v>0</v>
      </c>
      <c r="AK19" s="23">
        <f t="shared" si="7"/>
        <v>0</v>
      </c>
      <c r="AL19" s="22">
        <f t="shared" si="8"/>
        <v>0</v>
      </c>
      <c r="AM19" s="22">
        <f t="shared" si="9"/>
        <v>0</v>
      </c>
      <c r="AN19" s="23"/>
      <c r="AO19" s="120"/>
      <c r="AP19" s="25"/>
      <c r="AQ19" s="25"/>
      <c r="AT19"/>
      <c r="AY19" s="143" t="str">
        <f t="shared" si="10"/>
        <v>No</v>
      </c>
      <c r="AZ19" s="144" t="str">
        <f t="shared" si="3"/>
        <v>No</v>
      </c>
      <c r="BA19" s="150"/>
      <c r="BB19" s="146">
        <f>IF(Q19="NA",0,IF(N19="No",0,IF(O19=Data!$E$2,Data!$L$22,IF(O19=Data!$E$3,Data!$L$23,IF(O19=Data!$E$4,Data!$L$24,IF(O19=Data!$E$5,Data!$L$25,IF(O19=Data!$E$6,Data!$L$26,IF(O19=Data!$E$7,Data!$L$27,IF(O19=Data!$E$8,Data!$L$28,IF(O19=Data!$E$9,Data!$L$29,IF(O19=Data!$E$10,Data!$L$30,IF(O19=Data!$E$11,Data!$L$31,IF(O19=Data!$E$12,Data!$L$32,IF(O19=Data!$E$13,Data!$L$33,IF(O19=Data!$E$14,Data!$L$34,IF(O19=Data!$E$15,Data!$L$35,IF(O19=Data!$E$16,Data!$L$36,IF(O19=Data!$E$17,Data!L$37,IF(O19=Data!$E$18,Data!L$38,0)))))))))))))))))))</f>
        <v>0</v>
      </c>
      <c r="BC19" s="147">
        <f>IF(Q19="NA",0,IF(AY19="No",0,IF(N19="Yes",0,IF(P19=Data!$E$2,Data!$L$22,IF(P19=Data!$E$3,Data!$L$23,IF(P19=Data!$E$4,Data!$L$24,IF(P19=Data!$E$5,Data!$L$25,IF(P19=Data!$E$6,Data!$L$26,IF(P19=Data!$E$7,Data!$L$27,IF(P19=Data!$E$8,Data!$L$28,IF(P19=Data!$E$9,Data!$L$29,IF(P19=Data!$E$10,Data!$L$30,IF(P19=Data!$E$11,Data!$L$31,IF(P19=Data!$E$12,Data!$L$32*(EXP(-29.6/R19)),IF(P19=Data!$E$13,Data!$L$33,IF(P19=Data!$E$14,Data!$L$34*(EXP(-29.6/R19)),IF(P19=Data!$E$15,Data!$L$35,IF(P19=Data!$E$16,Data!$L$36,IF(P19=Data!$E$17,Data!L$37,IF(P19=Data!$E$18,Data!L$38,0))))))))))))))))))))</f>
        <v>0</v>
      </c>
      <c r="BD19" s="148"/>
      <c r="BE19" s="146"/>
      <c r="BF19" s="148">
        <f t="shared" si="4"/>
        <v>0</v>
      </c>
      <c r="BG19" s="148">
        <f t="shared" si="11"/>
        <v>1</v>
      </c>
      <c r="BH19" s="148">
        <f t="shared" si="12"/>
        <v>1</v>
      </c>
      <c r="BI19" s="148">
        <f>IF(S19=0,0,IF(AND(Q19=Data!$E$12,S19-$AV$3&gt;0),(((Data!$M$32*(EXP(-29.6/S19)))-(Data!$M$32*(EXP(-29.6/(S19-$AV$3)))))),IF(AND(Q19=Data!$E$12,S19-$AV$3&lt;0.5),(Data!$M$32*(EXP(-29.6/S19))),IF(AND(Q19=Data!$E$12,S19&lt;=1),((Data!$M$32*(EXP(-29.6/S19)))),IF(Q19=Data!$E$13,(Data!$M$33),IF(AND(Q19=Data!$E$14,S19-$AV$3&gt;0),(((Data!$M$34*(EXP(-29.6/S19)))-(Data!$M$34*(EXP(-29.6/(S19-$AV$3)))))),IF(AND(Q19=Data!$E$14,S19-$AV$3&lt;1),(Data!$M$34*(EXP(-29.6/S19))),IF(AND(Q19=Data!$E$14,S19&lt;=1),((Data!$M$34*(EXP(-29.6/S19)))),IF(Q19=Data!$E$15,Data!$M$35,IF(Q19=Data!$E$16,Data!$M$36,IF(Q19=Data!$E$17,Data!$M$37,IF(Q19=Data!$E$18,Data!$M$38,0))))))))))))</f>
        <v>0</v>
      </c>
      <c r="BJ19" s="148">
        <f>IF(Q19=Data!$E$12,BI19*0.32,IF(Q19=Data!$E$13,0,IF(Q19=Data!$E$14,BI19*0.32,IF(Q19=Data!$E$15,0,IF(Q19=Data!$E$16,0,IF(Q19=Data!$E$17,0,IF(Q19=Data!$E$18,0,0)))))))</f>
        <v>0</v>
      </c>
      <c r="BK19" s="148">
        <f>IF(Q19=Data!$E$12,Data!$P$32*$AV$3,IF(Q19=Data!$E$13,Data!$P$33*$AV$3,IF(Q19=Data!$E$14,Data!$P$34*$AV$3,IF(Q19=Data!$E$15,Data!$P$35*$AV$3,IF(Q19=Data!$E$16,Data!$P$36*$AV$3,IF(Q19=Data!$E$17,Data!$P$37*$AV$3,IF(Q19=Data!$E$18,Data!$P$38*$AV$3,0)))))))</f>
        <v>0</v>
      </c>
      <c r="BL19" s="147">
        <f>IF(O19=Data!$E$2,Data!$O$22,IF(O19=Data!$E$3,Data!$O$23,IF(O19=Data!$E$4,Data!$O$24,IF(O19=Data!$E$5,Data!$O$25,IF(O19=Data!$E$6,Data!$O$26,IF(O19=Data!$E$7,Data!$O$27,IF(O19=Data!$E$8,Data!$O$28,IF(O19=Data!$E$9,Data!$O$29,IF(O19=Data!$E$10,Data!$O$30,IF(O19=Data!$E$11,Data!$O$31,IF(O19=Data!$E$12,Data!$O$32,IF(O19=Data!$E$13,Data!$O$33,IF(O19=Data!$E$14,Data!$O$34,IF(O19=Data!$E$15,Data!$O$35,IF(O19=Data!$E$16,Data!$O$36,IF(O19=Data!$E$17,Data!$O$37,IF(O19=Data!$E$18,Data!$O$38,0)))))))))))))))))</f>
        <v>0</v>
      </c>
      <c r="BM19" s="169"/>
      <c r="BN19" s="169"/>
      <c r="BO19" s="169"/>
      <c r="BP19" s="169"/>
    </row>
    <row r="20" spans="9:68" x14ac:dyDescent="0.3">
      <c r="I20" s="24"/>
      <c r="J20" s="36" t="s">
        <v>31</v>
      </c>
      <c r="K20" s="108"/>
      <c r="L20" s="108"/>
      <c r="M20" s="108" t="s">
        <v>3</v>
      </c>
      <c r="N20" s="108" t="s">
        <v>1</v>
      </c>
      <c r="O20" s="109" t="s">
        <v>124</v>
      </c>
      <c r="P20" s="109" t="s">
        <v>124</v>
      </c>
      <c r="Q20" s="110" t="s">
        <v>124</v>
      </c>
      <c r="R20" s="111"/>
      <c r="S20" s="111"/>
      <c r="T20" s="112"/>
      <c r="U20" s="20"/>
      <c r="V20" s="21">
        <f>IF(AZ20="No",0,IF(O20="NA",0,IF(O20=Data!$E$2,Data!$F$22,IF(O20=Data!$E$3,Data!$F$23,IF(O20=Data!$E$4,Data!$F$24,IF(O20=Data!$E$5,Data!$F$25,IF(O20=Data!$E$6,Data!$F$26,IF(O20=Data!$E$7,Data!$F$27,IF(O20=Data!$E$8,Data!$F$28,IF(O20=Data!$E$9,Data!$F$29,IF(O20=Data!$E$10,Data!$F$30,IF(O20=Data!$E$11,Data!$F$31,IF(O20=Data!E29,Data!$F$32,IF(O20=Data!E30,Data!$F$33,IF(O20=Data!E31,Data!$F$34,IF(O20=Data!E32,Data!$F$35,IF(O20=Data!E33,Data!$F$36,IF(O20=Data!E34,Data!$F$37,IF(O20=Data!E35,Data!F$38,0)))))))))))))))))))*K20*$AV$3</f>
        <v>0</v>
      </c>
      <c r="W20" s="23">
        <f>IF(AZ20="No",0,IF(O20="NA",0,IF(O20=Data!$E$2,Data!$G$22,IF(O20=Data!$E$3,Data!$G$23,IF(O20=Data!$E$4,Data!$G$24,IF(O20=Data!$E$5,Data!$G$25,IF(O20=Data!$E$6,Data!$G$26,IF(O20=Data!$E$7,Data!$G$27,IF(O20=Data!$E$8,Data!$G$28,IF(O20=Data!$E$9,Data!$G$29,IF(O20=Data!$E$10,Data!$G$30,IF(O20=Data!$E$11,Data!$G$31,IF(O20=Data!$E$12,Data!$G$32,IF(O20=Data!$E$13,Data!$G$33,IF(O20=Data!$E$14,Data!$G$34,IF(O20=Data!$E$15,Data!$G$35,IF(O20=Data!$E$16,Data!$G$36,IF(O20=Data!$E$17,Data!G$37,IF(O20=Data!$E$18,Data!G$38,0)))))))))))))))))))*K20*$AV$3</f>
        <v>0</v>
      </c>
      <c r="X20" s="23">
        <f>IF(AZ20="No",0,IF(O20="NA",0,IF(O20=Data!$E$2,Data!$H$22,IF(O20=Data!$E$3,Data!$H$23,IF(O20=Data!$E$4,Data!$H$24,IF(O20=Data!$E$5,Data!$H$25,IF(O20=Data!$E$6,Data!$H$26,IF(O20=Data!$E$7,Data!$H$27,IF(O20=Data!$E$8,Data!$H$28,IF(O20=Data!$E$9,Data!$H$29,IF(O20=Data!$E$10,Data!$H$30,IF(O20=Data!$E$11,Data!$H$31,IF(O20=Data!$E$12,Data!$H$32,IF(O20=Data!$E$13,Data!$H$33,IF(O20=Data!$E$14,Data!$H$34,IF(O20=Data!$E$15,Data!$H$35,IF(O20=Data!$E$16,Data!$H$36,IF(O20=Data!$E$17,Data!H$37,IF(O20=Data!$E$18,Data!H$38,0)))))))))))))))))))*K20*$AV$3</f>
        <v>0</v>
      </c>
      <c r="Y20" s="23">
        <f>IF(R20&lt;=1,0,IF(Q20=Data!$E$12,Data!$F$32,IF(Q20=Data!$E$13,Data!$F$33,IF(Q20=Data!$E$14,Data!$F$34,IF(Q20=Data!$E$15,Data!$F$35,IF(Q20=Data!$E$16,Data!$F$36,IF(Q20=Data!$E$17,Data!$F$37,IF(Q20=Data!$E$18,Data!$F$38,0))))))))*K20*IF(R20&lt;AV20,R20,$AV$3)</f>
        <v>0</v>
      </c>
      <c r="Z20" s="23">
        <f>IF(R20&lt;=1,0,IF(Q20=Data!$E$12,Data!$G$32,IF(Q20=Data!$E$13,Data!$G$33,IF(Q20=Data!$E$14,Data!$G$34,IF(Q20=Data!$E$15,Data!$G$35,IF(Q20=Data!$E$16,Data!$G$36,IF(Q20=Data!$E$17,Data!$G$37,IF(Q20=Data!$E$18,Data!$G$38,0))))))))*K20*IF(R20&lt;AV20,R20,$AV$3)</f>
        <v>0</v>
      </c>
      <c r="AA20" s="23">
        <f>IF(R20&lt;=1,0,IF(Q20=Data!$E$12,Data!$H$32,IF(Q20=Data!$E$13,Data!$H$33,IF(Q20=Data!$E$14,Data!$H$34,IF(Q20=Data!$E$15,Data!$H$35,IF(Q20=Data!$E$16,Data!$H$36,IF(Q20=Data!$E$17,Data!$H$37,IF(Q20=Data!$E$18,Data!$H$38,0))))))))*K20*IF(R20&lt;AV20,R20,$AV$3)</f>
        <v>0</v>
      </c>
      <c r="AB20" s="22">
        <f t="shared" si="5"/>
        <v>0</v>
      </c>
      <c r="AC20" s="50">
        <f t="shared" si="6"/>
        <v>0</v>
      </c>
      <c r="AD20" s="46"/>
      <c r="AE20" s="21">
        <f t="shared" si="0"/>
        <v>0</v>
      </c>
      <c r="AF20" s="22">
        <f t="shared" si="1"/>
        <v>0</v>
      </c>
      <c r="AG20" s="50">
        <f t="shared" si="2"/>
        <v>0</v>
      </c>
      <c r="AH20" s="46"/>
      <c r="AI20" s="21">
        <f>IF(AZ20="No",0,IF(O20="NA",0,IF(Q20=O20,0,IF(O20=Data!$E$2,Data!$J$22,IF(O20=Data!$E$3,Data!$J$23,IF(O20=Data!$E$4,Data!$J$24,IF(O20=Data!$E$5,Data!$J$25,IF(O20=Data!$E$6,Data!$J$26,IF(O20=Data!$E$7,Data!$J$27,IF(O20=Data!$E$8,Data!$J$28,IF(O20=Data!$E$9,Data!$J$29,IF(O20=Data!$E$10,Data!$I$30,IF(O20=Data!$E$11,Data!$J$31,IF(O20=Data!$E$12,Data!$J$32,IF(O20=Data!$E$13,Data!$J$33,IF(O20=Data!$E$14,Data!$J$34,IF(O20=Data!$E$15,Data!$J$35,IF(O20=Data!$E$16,Data!$J$36,IF(O20=Data!$E$17,Data!J$37,IF(O20=Data!$E$18,Data!J$38,0))))))))))))))))))))*$AV$3</f>
        <v>0</v>
      </c>
      <c r="AJ20" s="23">
        <f>IF(AZ20="No",0,IF(O20="NA",0,IF(O20=Data!$E$2,Data!$K$22,IF(O20=Data!$E$3,Data!$K$23,IF(O20=Data!$E$4,Data!$K$24,IF(O20=Data!$E$5,Data!$K$25,IF(O20=Data!$E$6,Data!$K$26,IF(O20=Data!$E$7,Data!$K$27,IF(O20=Data!$E$8,Data!$K$28,IF(O20=Data!$E$9,Data!$K$29,IF(O20=Data!$E$10,Data!$K$30,IF(O20=Data!$E$11,Data!$K$31,IF(O20=Data!$E$12,Data!$K$32,IF(O20=Data!$E$13,Data!$K$33,IF(O20=Data!$E$14,Data!$K$34,IF(O20=Data!$E$15,Data!$K$35,IF(O20=Data!$E$16,Data!$K$36,IF(O20=Data!$E$17,Data!K$37,IF(O20=Data!$E$18,Data!K$38,0)))))))))))))))))))*$AV$3</f>
        <v>0</v>
      </c>
      <c r="AK20" s="23">
        <f t="shared" si="7"/>
        <v>0</v>
      </c>
      <c r="AL20" s="22">
        <f t="shared" si="8"/>
        <v>0</v>
      </c>
      <c r="AM20" s="22">
        <f t="shared" si="9"/>
        <v>0</v>
      </c>
      <c r="AN20" s="23"/>
      <c r="AO20" s="120"/>
      <c r="AP20" s="25"/>
      <c r="AQ20" s="25"/>
      <c r="AT20"/>
      <c r="AY20" s="143" t="str">
        <f t="shared" si="10"/>
        <v>No</v>
      </c>
      <c r="AZ20" s="144" t="str">
        <f t="shared" si="3"/>
        <v>No</v>
      </c>
      <c r="BA20" s="150"/>
      <c r="BB20" s="146">
        <f>IF(Q20="NA",0,IF(N20="No",0,IF(O20=Data!$E$2,Data!$L$22,IF(O20=Data!$E$3,Data!$L$23,IF(O20=Data!$E$4,Data!$L$24,IF(O20=Data!$E$5,Data!$L$25,IF(O20=Data!$E$6,Data!$L$26,IF(O20=Data!$E$7,Data!$L$27,IF(O20=Data!$E$8,Data!$L$28,IF(O20=Data!$E$9,Data!$L$29,IF(O20=Data!$E$10,Data!$L$30,IF(O20=Data!$E$11,Data!$L$31,IF(O20=Data!$E$12,Data!$L$32,IF(O20=Data!$E$13,Data!$L$33,IF(O20=Data!$E$14,Data!$L$34,IF(O20=Data!$E$15,Data!$L$35,IF(O20=Data!$E$16,Data!$L$36,IF(O20=Data!$E$17,Data!L$37,IF(O20=Data!$E$18,Data!L$38,0)))))))))))))))))))</f>
        <v>0</v>
      </c>
      <c r="BC20" s="147">
        <f>IF(Q20="NA",0,IF(AY20="No",0,IF(N20="Yes",0,IF(P20=Data!$E$2,Data!$L$22,IF(P20=Data!$E$3,Data!$L$23,IF(P20=Data!$E$4,Data!$L$24,IF(P20=Data!$E$5,Data!$L$25,IF(P20=Data!$E$6,Data!$L$26,IF(P20=Data!$E$7,Data!$L$27,IF(P20=Data!$E$8,Data!$L$28,IF(P20=Data!$E$9,Data!$L$29,IF(P20=Data!$E$10,Data!$L$30,IF(P20=Data!$E$11,Data!$L$31,IF(P20=Data!$E$12,Data!$L$32*(EXP(-29.6/R20)),IF(P20=Data!$E$13,Data!$L$33,IF(P20=Data!$E$14,Data!$L$34*(EXP(-29.6/R20)),IF(P20=Data!$E$15,Data!$L$35,IF(P20=Data!$E$16,Data!$L$36,IF(P20=Data!$E$17,Data!L$37,IF(P20=Data!$E$18,Data!L$38,0))))))))))))))))))))</f>
        <v>0</v>
      </c>
      <c r="BD20" s="148"/>
      <c r="BE20" s="146"/>
      <c r="BF20" s="148">
        <f t="shared" si="4"/>
        <v>0</v>
      </c>
      <c r="BG20" s="148">
        <f t="shared" si="11"/>
        <v>1</v>
      </c>
      <c r="BH20" s="148">
        <f t="shared" si="12"/>
        <v>1</v>
      </c>
      <c r="BI20" s="148">
        <f>IF(S20=0,0,IF(AND(Q20=Data!$E$12,S20-$AV$3&gt;0),(((Data!$M$32*(EXP(-29.6/S20)))-(Data!$M$32*(EXP(-29.6/(S20-$AV$3)))))),IF(AND(Q20=Data!$E$12,S20-$AV$3&lt;0.5),(Data!$M$32*(EXP(-29.6/S20))),IF(AND(Q20=Data!$E$12,S20&lt;=1),((Data!$M$32*(EXP(-29.6/S20)))),IF(Q20=Data!$E$13,(Data!$M$33),IF(AND(Q20=Data!$E$14,S20-$AV$3&gt;0),(((Data!$M$34*(EXP(-29.6/S20)))-(Data!$M$34*(EXP(-29.6/(S20-$AV$3)))))),IF(AND(Q20=Data!$E$14,S20-$AV$3&lt;1),(Data!$M$34*(EXP(-29.6/S20))),IF(AND(Q20=Data!$E$14,S20&lt;=1),((Data!$M$34*(EXP(-29.6/S20)))),IF(Q20=Data!$E$15,Data!$M$35,IF(Q20=Data!$E$16,Data!$M$36,IF(Q20=Data!$E$17,Data!$M$37,IF(Q20=Data!$E$18,Data!$M$38,0))))))))))))</f>
        <v>0</v>
      </c>
      <c r="BJ20" s="148">
        <f>IF(Q20=Data!$E$12,BI20*0.32,IF(Q20=Data!$E$13,0,IF(Q20=Data!$E$14,BI20*0.32,IF(Q20=Data!$E$15,0,IF(Q20=Data!$E$16,0,IF(Q20=Data!$E$17,0,IF(Q20=Data!$E$18,0,0)))))))</f>
        <v>0</v>
      </c>
      <c r="BK20" s="148">
        <f>IF(Q20=Data!$E$12,Data!$P$32*$AV$3,IF(Q20=Data!$E$13,Data!$P$33*$AV$3,IF(Q20=Data!$E$14,Data!$P$34*$AV$3,IF(Q20=Data!$E$15,Data!$P$35*$AV$3,IF(Q20=Data!$E$16,Data!$P$36*$AV$3,IF(Q20=Data!$E$17,Data!$P$37*$AV$3,IF(Q20=Data!$E$18,Data!$P$38*$AV$3,0)))))))</f>
        <v>0</v>
      </c>
      <c r="BL20" s="147">
        <f>IF(O20=Data!$E$2,Data!$O$22,IF(O20=Data!$E$3,Data!$O$23,IF(O20=Data!$E$4,Data!$O$24,IF(O20=Data!$E$5,Data!$O$25,IF(O20=Data!$E$6,Data!$O$26,IF(O20=Data!$E$7,Data!$O$27,IF(O20=Data!$E$8,Data!$O$28,IF(O20=Data!$E$9,Data!$O$29,IF(O20=Data!$E$10,Data!$O$30,IF(O20=Data!$E$11,Data!$O$31,IF(O20=Data!$E$12,Data!$O$32,IF(O20=Data!$E$13,Data!$O$33,IF(O20=Data!$E$14,Data!$O$34,IF(O20=Data!$E$15,Data!$O$35,IF(O20=Data!$E$16,Data!$O$36,IF(O20=Data!$E$17,Data!$O$37,IF(O20=Data!$E$18,Data!$O$38,0)))))))))))))))))</f>
        <v>0</v>
      </c>
      <c r="BM20" s="169"/>
      <c r="BN20" s="169"/>
      <c r="BO20" s="169"/>
      <c r="BP20" s="169"/>
    </row>
    <row r="21" spans="9:68" x14ac:dyDescent="0.3">
      <c r="I21" s="24"/>
      <c r="J21" s="36" t="s">
        <v>32</v>
      </c>
      <c r="K21" s="108"/>
      <c r="L21" s="108"/>
      <c r="M21" s="108" t="s">
        <v>3</v>
      </c>
      <c r="N21" s="108" t="s">
        <v>1</v>
      </c>
      <c r="O21" s="109" t="s">
        <v>124</v>
      </c>
      <c r="P21" s="109" t="s">
        <v>124</v>
      </c>
      <c r="Q21" s="110" t="s">
        <v>124</v>
      </c>
      <c r="R21" s="111"/>
      <c r="S21" s="111"/>
      <c r="T21" s="112"/>
      <c r="U21" s="20"/>
      <c r="V21" s="21">
        <f>IF(AZ21="No",0,IF(O21="NA",0,IF(O21=Data!$E$2,Data!$F$22,IF(O21=Data!$E$3,Data!$F$23,IF(O21=Data!$E$4,Data!$F$24,IF(O21=Data!$E$5,Data!$F$25,IF(O21=Data!$E$6,Data!$F$26,IF(O21=Data!$E$7,Data!$F$27,IF(O21=Data!$E$8,Data!$F$28,IF(O21=Data!$E$9,Data!$F$29,IF(O21=Data!$E$10,Data!$F$30,IF(O21=Data!$E$11,Data!$F$31,IF(O21=Data!E30,Data!$F$32,IF(O21=Data!E31,Data!$F$33,IF(O21=Data!E32,Data!$F$34,IF(O21=Data!E33,Data!$F$35,IF(O21=Data!E34,Data!$F$36,IF(O21=Data!E35,Data!$F$37,IF(O21=Data!E36,Data!F$38,0)))))))))))))))))))*K21*$AV$3</f>
        <v>0</v>
      </c>
      <c r="W21" s="23">
        <f>IF(AZ21="No",0,IF(O21="NA",0,IF(O21=Data!$E$2,Data!$G$22,IF(O21=Data!$E$3,Data!$G$23,IF(O21=Data!$E$4,Data!$G$24,IF(O21=Data!$E$5,Data!$G$25,IF(O21=Data!$E$6,Data!$G$26,IF(O21=Data!$E$7,Data!$G$27,IF(O21=Data!$E$8,Data!$G$28,IF(O21=Data!$E$9,Data!$G$29,IF(O21=Data!$E$10,Data!$G$30,IF(O21=Data!$E$11,Data!$G$31,IF(O21=Data!$E$12,Data!$G$32,IF(O21=Data!$E$13,Data!$G$33,IF(O21=Data!$E$14,Data!$G$34,IF(O21=Data!$E$15,Data!$G$35,IF(O21=Data!$E$16,Data!$G$36,IF(O21=Data!$E$17,Data!G$37,IF(O21=Data!$E$18,Data!G$38,0)))))))))))))))))))*K21*$AV$3</f>
        <v>0</v>
      </c>
      <c r="X21" s="23">
        <f>IF(AZ21="No",0,IF(O21="NA",0,IF(O21=Data!$E$2,Data!$H$22,IF(O21=Data!$E$3,Data!$H$23,IF(O21=Data!$E$4,Data!$H$24,IF(O21=Data!$E$5,Data!$H$25,IF(O21=Data!$E$6,Data!$H$26,IF(O21=Data!$E$7,Data!$H$27,IF(O21=Data!$E$8,Data!$H$28,IF(O21=Data!$E$9,Data!$H$29,IF(O21=Data!$E$10,Data!$H$30,IF(O21=Data!$E$11,Data!$H$31,IF(O21=Data!$E$12,Data!$H$32,IF(O21=Data!$E$13,Data!$H$33,IF(O21=Data!$E$14,Data!$H$34,IF(O21=Data!$E$15,Data!$H$35,IF(O21=Data!$E$16,Data!$H$36,IF(O21=Data!$E$17,Data!H$37,IF(O21=Data!$E$18,Data!H$38,0)))))))))))))))))))*K21*$AV$3</f>
        <v>0</v>
      </c>
      <c r="Y21" s="23">
        <f>IF(R21&lt;=1,0,IF(Q21=Data!$E$12,Data!$F$32,IF(Q21=Data!$E$13,Data!$F$33,IF(Q21=Data!$E$14,Data!$F$34,IF(Q21=Data!$E$15,Data!$F$35,IF(Q21=Data!$E$16,Data!$F$36,IF(Q21=Data!$E$17,Data!$F$37,IF(Q21=Data!$E$18,Data!$F$38,0))))))))*K21*IF(R21&lt;AV21,R21,$AV$3)</f>
        <v>0</v>
      </c>
      <c r="Z21" s="23">
        <f>IF(R21&lt;=1,0,IF(Q21=Data!$E$12,Data!$G$32,IF(Q21=Data!$E$13,Data!$G$33,IF(Q21=Data!$E$14,Data!$G$34,IF(Q21=Data!$E$15,Data!$G$35,IF(Q21=Data!$E$16,Data!$G$36,IF(Q21=Data!$E$17,Data!$G$37,IF(Q21=Data!$E$18,Data!$G$38,0))))))))*K21*IF(R21&lt;AV21,R21,$AV$3)</f>
        <v>0</v>
      </c>
      <c r="AA21" s="23">
        <f>IF(R21&lt;=1,0,IF(Q21=Data!$E$12,Data!$H$32,IF(Q21=Data!$E$13,Data!$H$33,IF(Q21=Data!$E$14,Data!$H$34,IF(Q21=Data!$E$15,Data!$H$35,IF(Q21=Data!$E$16,Data!$H$36,IF(Q21=Data!$E$17,Data!$H$37,IF(Q21=Data!$E$18,Data!$H$38,0))))))))*K21*IF(R21&lt;AV21,R21,$AV$3)</f>
        <v>0</v>
      </c>
      <c r="AB21" s="22">
        <f t="shared" si="5"/>
        <v>0</v>
      </c>
      <c r="AC21" s="50">
        <f t="shared" si="6"/>
        <v>0</v>
      </c>
      <c r="AD21" s="46"/>
      <c r="AE21" s="21">
        <f t="shared" si="0"/>
        <v>0</v>
      </c>
      <c r="AF21" s="22">
        <f t="shared" si="1"/>
        <v>0</v>
      </c>
      <c r="AG21" s="50">
        <f t="shared" si="2"/>
        <v>0</v>
      </c>
      <c r="AH21" s="46"/>
      <c r="AI21" s="21">
        <f>IF(AZ21="No",0,IF(O21="NA",0,IF(Q21=O21,0,IF(O21=Data!$E$2,Data!$J$22,IF(O21=Data!$E$3,Data!$J$23,IF(O21=Data!$E$4,Data!$J$24,IF(O21=Data!$E$5,Data!$J$25,IF(O21=Data!$E$6,Data!$J$26,IF(O21=Data!$E$7,Data!$J$27,IF(O21=Data!$E$8,Data!$J$28,IF(O21=Data!$E$9,Data!$J$29,IF(O21=Data!$E$10,Data!$I$30,IF(O21=Data!$E$11,Data!$J$31,IF(O21=Data!$E$12,Data!$J$32,IF(O21=Data!$E$13,Data!$J$33,IF(O21=Data!$E$14,Data!$J$34,IF(O21=Data!$E$15,Data!$J$35,IF(O21=Data!$E$16,Data!$J$36,IF(O21=Data!$E$17,Data!J$37,IF(O21=Data!$E$18,Data!J$38,0))))))))))))))))))))*$AV$3</f>
        <v>0</v>
      </c>
      <c r="AJ21" s="23">
        <f>IF(AZ21="No",0,IF(O21="NA",0,IF(O21=Data!$E$2,Data!$K$22,IF(O21=Data!$E$3,Data!$K$23,IF(O21=Data!$E$4,Data!$K$24,IF(O21=Data!$E$5,Data!$K$25,IF(O21=Data!$E$6,Data!$K$26,IF(O21=Data!$E$7,Data!$K$27,IF(O21=Data!$E$8,Data!$K$28,IF(O21=Data!$E$9,Data!$K$29,IF(O21=Data!$E$10,Data!$K$30,IF(O21=Data!$E$11,Data!$K$31,IF(O21=Data!$E$12,Data!$K$32,IF(O21=Data!$E$13,Data!$K$33,IF(O21=Data!$E$14,Data!$K$34,IF(O21=Data!$E$15,Data!$K$35,IF(O21=Data!$E$16,Data!$K$36,IF(O21=Data!$E$17,Data!K$37,IF(O21=Data!$E$18,Data!K$38,0)))))))))))))))))))*$AV$3</f>
        <v>0</v>
      </c>
      <c r="AK21" s="23">
        <f t="shared" si="7"/>
        <v>0</v>
      </c>
      <c r="AL21" s="22">
        <f t="shared" si="8"/>
        <v>0</v>
      </c>
      <c r="AM21" s="22">
        <f t="shared" si="9"/>
        <v>0</v>
      </c>
      <c r="AN21" s="23"/>
      <c r="AO21" s="120"/>
      <c r="AP21" s="25"/>
      <c r="AQ21" s="25"/>
      <c r="AT21"/>
      <c r="AY21" s="143" t="str">
        <f t="shared" si="10"/>
        <v>No</v>
      </c>
      <c r="AZ21" s="144" t="str">
        <f t="shared" si="3"/>
        <v>No</v>
      </c>
      <c r="BA21" s="150"/>
      <c r="BB21" s="146">
        <f>IF(Q21="NA",0,IF(N21="No",0,IF(O21=Data!$E$2,Data!$L$22,IF(O21=Data!$E$3,Data!$L$23,IF(O21=Data!$E$4,Data!$L$24,IF(O21=Data!$E$5,Data!$L$25,IF(O21=Data!$E$6,Data!$L$26,IF(O21=Data!$E$7,Data!$L$27,IF(O21=Data!$E$8,Data!$L$28,IF(O21=Data!$E$9,Data!$L$29,IF(O21=Data!$E$10,Data!$L$30,IF(O21=Data!$E$11,Data!$L$31,IF(O21=Data!$E$12,Data!$L$32,IF(O21=Data!$E$13,Data!$L$33,IF(O21=Data!$E$14,Data!$L$34,IF(O21=Data!$E$15,Data!$L$35,IF(O21=Data!$E$16,Data!$L$36,IF(O21=Data!$E$17,Data!L$37,IF(O21=Data!$E$18,Data!L$38,0)))))))))))))))))))</f>
        <v>0</v>
      </c>
      <c r="BC21" s="147">
        <f>IF(Q21="NA",0,IF(AY21="No",0,IF(N21="Yes",0,IF(P21=Data!$E$2,Data!$L$22,IF(P21=Data!$E$3,Data!$L$23,IF(P21=Data!$E$4,Data!$L$24,IF(P21=Data!$E$5,Data!$L$25,IF(P21=Data!$E$6,Data!$L$26,IF(P21=Data!$E$7,Data!$L$27,IF(P21=Data!$E$8,Data!$L$28,IF(P21=Data!$E$9,Data!$L$29,IF(P21=Data!$E$10,Data!$L$30,IF(P21=Data!$E$11,Data!$L$31,IF(P21=Data!$E$12,Data!$L$32*(EXP(-29.6/R21)),IF(P21=Data!$E$13,Data!$L$33,IF(P21=Data!$E$14,Data!$L$34*(EXP(-29.6/R21)),IF(P21=Data!$E$15,Data!$L$35,IF(P21=Data!$E$16,Data!$L$36,IF(P21=Data!$E$17,Data!L$37,IF(P21=Data!$E$18,Data!L$38,0))))))))))))))))))))</f>
        <v>0</v>
      </c>
      <c r="BD21" s="148"/>
      <c r="BE21" s="146"/>
      <c r="BF21" s="148">
        <f t="shared" si="4"/>
        <v>0</v>
      </c>
      <c r="BG21" s="148">
        <f t="shared" si="11"/>
        <v>1</v>
      </c>
      <c r="BH21" s="148">
        <f t="shared" si="12"/>
        <v>1</v>
      </c>
      <c r="BI21" s="148">
        <f>IF(S21=0,0,IF(AND(Q21=Data!$E$12,S21-$AV$3&gt;0),(((Data!$M$32*(EXP(-29.6/S21)))-(Data!$M$32*(EXP(-29.6/(S21-$AV$3)))))),IF(AND(Q21=Data!$E$12,S21-$AV$3&lt;0.5),(Data!$M$32*(EXP(-29.6/S21))),IF(AND(Q21=Data!$E$12,S21&lt;=1),((Data!$M$32*(EXP(-29.6/S21)))),IF(Q21=Data!$E$13,(Data!$M$33),IF(AND(Q21=Data!$E$14,S21-$AV$3&gt;0),(((Data!$M$34*(EXP(-29.6/S21)))-(Data!$M$34*(EXP(-29.6/(S21-$AV$3)))))),IF(AND(Q21=Data!$E$14,S21-$AV$3&lt;1),(Data!$M$34*(EXP(-29.6/S21))),IF(AND(Q21=Data!$E$14,S21&lt;=1),((Data!$M$34*(EXP(-29.6/S21)))),IF(Q21=Data!$E$15,Data!$M$35,IF(Q21=Data!$E$16,Data!$M$36,IF(Q21=Data!$E$17,Data!$M$37,IF(Q21=Data!$E$18,Data!$M$38,0))))))))))))</f>
        <v>0</v>
      </c>
      <c r="BJ21" s="148">
        <f>IF(Q21=Data!$E$12,BI21*0.32,IF(Q21=Data!$E$13,0,IF(Q21=Data!$E$14,BI21*0.32,IF(Q21=Data!$E$15,0,IF(Q21=Data!$E$16,0,IF(Q21=Data!$E$17,0,IF(Q21=Data!$E$18,0,0)))))))</f>
        <v>0</v>
      </c>
      <c r="BK21" s="148">
        <f>IF(Q21=Data!$E$12,Data!$P$32*$AV$3,IF(Q21=Data!$E$13,Data!$P$33*$AV$3,IF(Q21=Data!$E$14,Data!$P$34*$AV$3,IF(Q21=Data!$E$15,Data!$P$35*$AV$3,IF(Q21=Data!$E$16,Data!$P$36*$AV$3,IF(Q21=Data!$E$17,Data!$P$37*$AV$3,IF(Q21=Data!$E$18,Data!$P$38*$AV$3,0)))))))</f>
        <v>0</v>
      </c>
      <c r="BL21" s="147">
        <f>IF(O21=Data!$E$2,Data!$O$22,IF(O21=Data!$E$3,Data!$O$23,IF(O21=Data!$E$4,Data!$O$24,IF(O21=Data!$E$5,Data!$O$25,IF(O21=Data!$E$6,Data!$O$26,IF(O21=Data!$E$7,Data!$O$27,IF(O21=Data!$E$8,Data!$O$28,IF(O21=Data!$E$9,Data!$O$29,IF(O21=Data!$E$10,Data!$O$30,IF(O21=Data!$E$11,Data!$O$31,IF(O21=Data!$E$12,Data!$O$32,IF(O21=Data!$E$13,Data!$O$33,IF(O21=Data!$E$14,Data!$O$34,IF(O21=Data!$E$15,Data!$O$35,IF(O21=Data!$E$16,Data!$O$36,IF(O21=Data!$E$17,Data!$O$37,IF(O21=Data!$E$18,Data!$O$38,0)))))))))))))))))</f>
        <v>0</v>
      </c>
      <c r="BM21" s="169"/>
      <c r="BN21" s="169"/>
      <c r="BO21" s="169"/>
      <c r="BP21" s="169"/>
    </row>
    <row r="22" spans="9:68" x14ac:dyDescent="0.3">
      <c r="I22" s="24"/>
      <c r="J22" s="36" t="s">
        <v>33</v>
      </c>
      <c r="K22" s="108"/>
      <c r="L22" s="108"/>
      <c r="M22" s="108" t="s">
        <v>3</v>
      </c>
      <c r="N22" s="108" t="s">
        <v>1</v>
      </c>
      <c r="O22" s="109" t="s">
        <v>124</v>
      </c>
      <c r="P22" s="109" t="s">
        <v>124</v>
      </c>
      <c r="Q22" s="110" t="s">
        <v>124</v>
      </c>
      <c r="R22" s="111"/>
      <c r="S22" s="111"/>
      <c r="T22" s="112"/>
      <c r="U22" s="20"/>
      <c r="V22" s="21">
        <f>IF(AZ22="No",0,IF(O22="NA",0,IF(O22=Data!$E$2,Data!$F$22,IF(O22=Data!$E$3,Data!$F$23,IF(O22=Data!$E$4,Data!$F$24,IF(O22=Data!$E$5,Data!$F$25,IF(O22=Data!$E$6,Data!$F$26,IF(O22=Data!$E$7,Data!$F$27,IF(O22=Data!$E$8,Data!$F$28,IF(O22=Data!$E$9,Data!$F$29,IF(O22=Data!$E$10,Data!$F$30,IF(O22=Data!$E$11,Data!$F$31,IF(O22=Data!E31,Data!$F$32,IF(O22=Data!E32,Data!$F$33,IF(O22=Data!E33,Data!$F$34,IF(O22=Data!E34,Data!$F$35,IF(O22=Data!E35,Data!$F$36,IF(O22=Data!E36,Data!$F$37,IF(O22=Data!E37,Data!F$38,0)))))))))))))))))))*K22*$AV$3</f>
        <v>0</v>
      </c>
      <c r="W22" s="23">
        <f>IF(AZ22="No",0,IF(O22="NA",0,IF(O22=Data!$E$2,Data!$G$22,IF(O22=Data!$E$3,Data!$G$23,IF(O22=Data!$E$4,Data!$G$24,IF(O22=Data!$E$5,Data!$G$25,IF(O22=Data!$E$6,Data!$G$26,IF(O22=Data!$E$7,Data!$G$27,IF(O22=Data!$E$8,Data!$G$28,IF(O22=Data!$E$9,Data!$G$29,IF(O22=Data!$E$10,Data!$G$30,IF(O22=Data!$E$11,Data!$G$31,IF(O22=Data!$E$12,Data!$G$32,IF(O22=Data!$E$13,Data!$G$33,IF(O22=Data!$E$14,Data!$G$34,IF(O22=Data!$E$15,Data!$G$35,IF(O22=Data!$E$16,Data!$G$36,IF(O22=Data!$E$17,Data!G$37,IF(O22=Data!$E$18,Data!G$38,0)))))))))))))))))))*K22*$AV$3</f>
        <v>0</v>
      </c>
      <c r="X22" s="23">
        <f>IF(AZ22="No",0,IF(O22="NA",0,IF(O22=Data!$E$2,Data!$H$22,IF(O22=Data!$E$3,Data!$H$23,IF(O22=Data!$E$4,Data!$H$24,IF(O22=Data!$E$5,Data!$H$25,IF(O22=Data!$E$6,Data!$H$26,IF(O22=Data!$E$7,Data!$H$27,IF(O22=Data!$E$8,Data!$H$28,IF(O22=Data!$E$9,Data!$H$29,IF(O22=Data!$E$10,Data!$H$30,IF(O22=Data!$E$11,Data!$H$31,IF(O22=Data!$E$12,Data!$H$32,IF(O22=Data!$E$13,Data!$H$33,IF(O22=Data!$E$14,Data!$H$34,IF(O22=Data!$E$15,Data!$H$35,IF(O22=Data!$E$16,Data!$H$36,IF(O22=Data!$E$17,Data!H$37,IF(O22=Data!$E$18,Data!H$38,0)))))))))))))))))))*K22*$AV$3</f>
        <v>0</v>
      </c>
      <c r="Y22" s="23">
        <f>IF(R22&lt;=1,0,IF(Q22=Data!$E$12,Data!$F$32,IF(Q22=Data!$E$13,Data!$F$33,IF(Q22=Data!$E$14,Data!$F$34,IF(Q22=Data!$E$15,Data!$F$35,IF(Q22=Data!$E$16,Data!$F$36,IF(Q22=Data!$E$17,Data!$F$37,IF(Q22=Data!$E$18,Data!$F$38,0))))))))*K22*IF(R22&lt;AV22,R22,$AV$3)</f>
        <v>0</v>
      </c>
      <c r="Z22" s="23">
        <f>IF(R22&lt;=1,0,IF(Q22=Data!$E$12,Data!$G$32,IF(Q22=Data!$E$13,Data!$G$33,IF(Q22=Data!$E$14,Data!$G$34,IF(Q22=Data!$E$15,Data!$G$35,IF(Q22=Data!$E$16,Data!$G$36,IF(Q22=Data!$E$17,Data!$G$37,IF(Q22=Data!$E$18,Data!$G$38,0))))))))*K22*IF(R22&lt;AV22,R22,$AV$3)</f>
        <v>0</v>
      </c>
      <c r="AA22" s="23">
        <f>IF(R22&lt;=1,0,IF(Q22=Data!$E$12,Data!$H$32,IF(Q22=Data!$E$13,Data!$H$33,IF(Q22=Data!$E$14,Data!$H$34,IF(Q22=Data!$E$15,Data!$H$35,IF(Q22=Data!$E$16,Data!$H$36,IF(Q22=Data!$E$17,Data!$H$37,IF(Q22=Data!$E$18,Data!$H$38,0))))))))*K22*IF(R22&lt;AV22,R22,$AV$3)</f>
        <v>0</v>
      </c>
      <c r="AB22" s="22">
        <f t="shared" si="5"/>
        <v>0</v>
      </c>
      <c r="AC22" s="50">
        <f t="shared" si="6"/>
        <v>0</v>
      </c>
      <c r="AD22" s="46"/>
      <c r="AE22" s="21">
        <f t="shared" si="0"/>
        <v>0</v>
      </c>
      <c r="AF22" s="22">
        <f t="shared" si="1"/>
        <v>0</v>
      </c>
      <c r="AG22" s="50">
        <f t="shared" si="2"/>
        <v>0</v>
      </c>
      <c r="AH22" s="46"/>
      <c r="AI22" s="21">
        <f>IF(AZ22="No",0,IF(O22="NA",0,IF(Q22=O22,0,IF(O22=Data!$E$2,Data!$J$22,IF(O22=Data!$E$3,Data!$J$23,IF(O22=Data!$E$4,Data!$J$24,IF(O22=Data!$E$5,Data!$J$25,IF(O22=Data!$E$6,Data!$J$26,IF(O22=Data!$E$7,Data!$J$27,IF(O22=Data!$E$8,Data!$J$28,IF(O22=Data!$E$9,Data!$J$29,IF(O22=Data!$E$10,Data!$I$30,IF(O22=Data!$E$11,Data!$J$31,IF(O22=Data!$E$12,Data!$J$32,IF(O22=Data!$E$13,Data!$J$33,IF(O22=Data!$E$14,Data!$J$34,IF(O22=Data!$E$15,Data!$J$35,IF(O22=Data!$E$16,Data!$J$36,IF(O22=Data!$E$17,Data!J$37,IF(O22=Data!$E$18,Data!J$38,0))))))))))))))))))))*$AV$3</f>
        <v>0</v>
      </c>
      <c r="AJ22" s="23">
        <f>IF(AZ22="No",0,IF(O22="NA",0,IF(O22=Data!$E$2,Data!$K$22,IF(O22=Data!$E$3,Data!$K$23,IF(O22=Data!$E$4,Data!$K$24,IF(O22=Data!$E$5,Data!$K$25,IF(O22=Data!$E$6,Data!$K$26,IF(O22=Data!$E$7,Data!$K$27,IF(O22=Data!$E$8,Data!$K$28,IF(O22=Data!$E$9,Data!$K$29,IF(O22=Data!$E$10,Data!$K$30,IF(O22=Data!$E$11,Data!$K$31,IF(O22=Data!$E$12,Data!$K$32,IF(O22=Data!$E$13,Data!$K$33,IF(O22=Data!$E$14,Data!$K$34,IF(O22=Data!$E$15,Data!$K$35,IF(O22=Data!$E$16,Data!$K$36,IF(O22=Data!$E$17,Data!K$37,IF(O22=Data!$E$18,Data!K$38,0)))))))))))))))))))*$AV$3</f>
        <v>0</v>
      </c>
      <c r="AK22" s="23">
        <f t="shared" si="7"/>
        <v>0</v>
      </c>
      <c r="AL22" s="22">
        <f t="shared" si="8"/>
        <v>0</v>
      </c>
      <c r="AM22" s="22">
        <f t="shared" si="9"/>
        <v>0</v>
      </c>
      <c r="AN22" s="23"/>
      <c r="AO22" s="120"/>
      <c r="AP22" s="25"/>
      <c r="AQ22" s="25"/>
      <c r="AT22"/>
      <c r="AY22" s="143" t="str">
        <f t="shared" si="10"/>
        <v>No</v>
      </c>
      <c r="AZ22" s="144" t="str">
        <f t="shared" si="3"/>
        <v>No</v>
      </c>
      <c r="BA22" s="150"/>
      <c r="BB22" s="146">
        <f>IF(Q22="NA",0,IF(N22="No",0,IF(O22=Data!$E$2,Data!$L$22,IF(O22=Data!$E$3,Data!$L$23,IF(O22=Data!$E$4,Data!$L$24,IF(O22=Data!$E$5,Data!$L$25,IF(O22=Data!$E$6,Data!$L$26,IF(O22=Data!$E$7,Data!$L$27,IF(O22=Data!$E$8,Data!$L$28,IF(O22=Data!$E$9,Data!$L$29,IF(O22=Data!$E$10,Data!$L$30,IF(O22=Data!$E$11,Data!$L$31,IF(O22=Data!$E$12,Data!$L$32,IF(O22=Data!$E$13,Data!$L$33,IF(O22=Data!$E$14,Data!$L$34,IF(O22=Data!$E$15,Data!$L$35,IF(O22=Data!$E$16,Data!$L$36,IF(O22=Data!$E$17,Data!L$37,IF(O22=Data!$E$18,Data!L$38,0)))))))))))))))))))</f>
        <v>0</v>
      </c>
      <c r="BC22" s="147">
        <f>IF(Q22="NA",0,IF(AY22="No",0,IF(N22="Yes",0,IF(P22=Data!$E$2,Data!$L$22,IF(P22=Data!$E$3,Data!$L$23,IF(P22=Data!$E$4,Data!$L$24,IF(P22=Data!$E$5,Data!$L$25,IF(P22=Data!$E$6,Data!$L$26,IF(P22=Data!$E$7,Data!$L$27,IF(P22=Data!$E$8,Data!$L$28,IF(P22=Data!$E$9,Data!$L$29,IF(P22=Data!$E$10,Data!$L$30,IF(P22=Data!$E$11,Data!$L$31,IF(P22=Data!$E$12,Data!$L$32*(EXP(-29.6/R22)),IF(P22=Data!$E$13,Data!$L$33,IF(P22=Data!$E$14,Data!$L$34*(EXP(-29.6/R22)),IF(P22=Data!$E$15,Data!$L$35,IF(P22=Data!$E$16,Data!$L$36,IF(P22=Data!$E$17,Data!L$37,IF(P22=Data!$E$18,Data!L$38,0))))))))))))))))))))</f>
        <v>0</v>
      </c>
      <c r="BD22" s="148"/>
      <c r="BE22" s="146"/>
      <c r="BF22" s="148">
        <f t="shared" si="4"/>
        <v>0</v>
      </c>
      <c r="BG22" s="148">
        <f t="shared" si="11"/>
        <v>1</v>
      </c>
      <c r="BH22" s="148">
        <f t="shared" si="12"/>
        <v>1</v>
      </c>
      <c r="BI22" s="148">
        <f>IF(S22=0,0,IF(AND(Q22=Data!$E$12,S22-$AV$3&gt;0),(((Data!$M$32*(EXP(-29.6/S22)))-(Data!$M$32*(EXP(-29.6/(S22-$AV$3)))))),IF(AND(Q22=Data!$E$12,S22-$AV$3&lt;0.5),(Data!$M$32*(EXP(-29.6/S22))),IF(AND(Q22=Data!$E$12,S22&lt;=1),((Data!$M$32*(EXP(-29.6/S22)))),IF(Q22=Data!$E$13,(Data!$M$33),IF(AND(Q22=Data!$E$14,S22-$AV$3&gt;0),(((Data!$M$34*(EXP(-29.6/S22)))-(Data!$M$34*(EXP(-29.6/(S22-$AV$3)))))),IF(AND(Q22=Data!$E$14,S22-$AV$3&lt;1),(Data!$M$34*(EXP(-29.6/S22))),IF(AND(Q22=Data!$E$14,S22&lt;=1),((Data!$M$34*(EXP(-29.6/S22)))),IF(Q22=Data!$E$15,Data!$M$35,IF(Q22=Data!$E$16,Data!$M$36,IF(Q22=Data!$E$17,Data!$M$37,IF(Q22=Data!$E$18,Data!$M$38,0))))))))))))</f>
        <v>0</v>
      </c>
      <c r="BJ22" s="148">
        <f>IF(Q22=Data!$E$12,BI22*0.32,IF(Q22=Data!$E$13,0,IF(Q22=Data!$E$14,BI22*0.32,IF(Q22=Data!$E$15,0,IF(Q22=Data!$E$16,0,IF(Q22=Data!$E$17,0,IF(Q22=Data!$E$18,0,0)))))))</f>
        <v>0</v>
      </c>
      <c r="BK22" s="148">
        <f>IF(Q22=Data!$E$12,Data!$P$32*$AV$3,IF(Q22=Data!$E$13,Data!$P$33*$AV$3,IF(Q22=Data!$E$14,Data!$P$34*$AV$3,IF(Q22=Data!$E$15,Data!$P$35*$AV$3,IF(Q22=Data!$E$16,Data!$P$36*$AV$3,IF(Q22=Data!$E$17,Data!$P$37*$AV$3,IF(Q22=Data!$E$18,Data!$P$38*$AV$3,0)))))))</f>
        <v>0</v>
      </c>
      <c r="BL22" s="147">
        <f>IF(O22=Data!$E$2,Data!$O$22,IF(O22=Data!$E$3,Data!$O$23,IF(O22=Data!$E$4,Data!$O$24,IF(O22=Data!$E$5,Data!$O$25,IF(O22=Data!$E$6,Data!$O$26,IF(O22=Data!$E$7,Data!$O$27,IF(O22=Data!$E$8,Data!$O$28,IF(O22=Data!$E$9,Data!$O$29,IF(O22=Data!$E$10,Data!$O$30,IF(O22=Data!$E$11,Data!$O$31,IF(O22=Data!$E$12,Data!$O$32,IF(O22=Data!$E$13,Data!$O$33,IF(O22=Data!$E$14,Data!$O$34,IF(O22=Data!$E$15,Data!$O$35,IF(O22=Data!$E$16,Data!$O$36,IF(O22=Data!$E$17,Data!$O$37,IF(O22=Data!$E$18,Data!$O$38,0)))))))))))))))))</f>
        <v>0</v>
      </c>
      <c r="BM22" s="169"/>
      <c r="BN22" s="169"/>
      <c r="BO22" s="169"/>
      <c r="BP22" s="169"/>
    </row>
    <row r="23" spans="9:68" x14ac:dyDescent="0.3">
      <c r="I23" s="24"/>
      <c r="J23" s="36" t="s">
        <v>34</v>
      </c>
      <c r="K23" s="108"/>
      <c r="L23" s="108"/>
      <c r="M23" s="108" t="s">
        <v>3</v>
      </c>
      <c r="N23" s="108" t="s">
        <v>1</v>
      </c>
      <c r="O23" s="109" t="s">
        <v>124</v>
      </c>
      <c r="P23" s="109" t="s">
        <v>124</v>
      </c>
      <c r="Q23" s="110" t="s">
        <v>124</v>
      </c>
      <c r="R23" s="111"/>
      <c r="S23" s="111"/>
      <c r="T23" s="112"/>
      <c r="U23" s="20"/>
      <c r="V23" s="21">
        <f>IF(AZ23="No",0,IF(O23="NA",0,IF(O23=Data!$E$2,Data!$F$22,IF(O23=Data!$E$3,Data!$F$23,IF(O23=Data!$E$4,Data!$F$24,IF(O23=Data!$E$5,Data!$F$25,IF(O23=Data!$E$6,Data!$F$26,IF(O23=Data!$E$7,Data!$F$27,IF(O23=Data!$E$8,Data!$F$28,IF(O23=Data!$E$9,Data!$F$29,IF(O23=Data!$E$10,Data!$F$30,IF(O23=Data!$E$11,Data!$F$31,IF(O23=Data!E32,Data!$F$32,IF(O23=Data!E33,Data!$F$33,IF(O23=Data!E34,Data!$F$34,IF(O23=Data!E35,Data!$F$35,IF(O23=Data!E36,Data!$F$36,IF(O23=Data!E37,Data!$F$37,IF(O23=Data!E38,Data!F$38,0)))))))))))))))))))*K23*$AV$3</f>
        <v>0</v>
      </c>
      <c r="W23" s="23">
        <f>IF(AZ23="No",0,IF(O23="NA",0,IF(O23=Data!$E$2,Data!$G$22,IF(O23=Data!$E$3,Data!$G$23,IF(O23=Data!$E$4,Data!$G$24,IF(O23=Data!$E$5,Data!$G$25,IF(O23=Data!$E$6,Data!$G$26,IF(O23=Data!$E$7,Data!$G$27,IF(O23=Data!$E$8,Data!$G$28,IF(O23=Data!$E$9,Data!$G$29,IF(O23=Data!$E$10,Data!$G$30,IF(O23=Data!$E$11,Data!$G$31,IF(O23=Data!$E$12,Data!$G$32,IF(O23=Data!$E$13,Data!$G$33,IF(O23=Data!$E$14,Data!$G$34,IF(O23=Data!$E$15,Data!$G$35,IF(O23=Data!$E$16,Data!$G$36,IF(O23=Data!$E$17,Data!G$37,IF(O23=Data!$E$18,Data!G$38,0)))))))))))))))))))*K23*$AV$3</f>
        <v>0</v>
      </c>
      <c r="X23" s="23">
        <f>IF(AZ23="No",0,IF(O23="NA",0,IF(O23=Data!$E$2,Data!$H$22,IF(O23=Data!$E$3,Data!$H$23,IF(O23=Data!$E$4,Data!$H$24,IF(O23=Data!$E$5,Data!$H$25,IF(O23=Data!$E$6,Data!$H$26,IF(O23=Data!$E$7,Data!$H$27,IF(O23=Data!$E$8,Data!$H$28,IF(O23=Data!$E$9,Data!$H$29,IF(O23=Data!$E$10,Data!$H$30,IF(O23=Data!$E$11,Data!$H$31,IF(O23=Data!$E$12,Data!$H$32,IF(O23=Data!$E$13,Data!$H$33,IF(O23=Data!$E$14,Data!$H$34,IF(O23=Data!$E$15,Data!$H$35,IF(O23=Data!$E$16,Data!$H$36,IF(O23=Data!$E$17,Data!H$37,IF(O23=Data!$E$18,Data!H$38,0)))))))))))))))))))*K23*$AV$3</f>
        <v>0</v>
      </c>
      <c r="Y23" s="23">
        <f>IF(R23&lt;=1,0,IF(Q23=Data!$E$12,Data!$F$32,IF(Q23=Data!$E$13,Data!$F$33,IF(Q23=Data!$E$14,Data!$F$34,IF(Q23=Data!$E$15,Data!$F$35,IF(Q23=Data!$E$16,Data!$F$36,IF(Q23=Data!$E$17,Data!$F$37,IF(Q23=Data!$E$18,Data!$F$38,0))))))))*K23*IF(R23&lt;AV23,R23,$AV$3)</f>
        <v>0</v>
      </c>
      <c r="Z23" s="23">
        <f>IF(R23&lt;=1,0,IF(Q23=Data!$E$12,Data!$G$32,IF(Q23=Data!$E$13,Data!$G$33,IF(Q23=Data!$E$14,Data!$G$34,IF(Q23=Data!$E$15,Data!$G$35,IF(Q23=Data!$E$16,Data!$G$36,IF(Q23=Data!$E$17,Data!$G$37,IF(Q23=Data!$E$18,Data!$G$38,0))))))))*K23*IF(R23&lt;AV23,R23,$AV$3)</f>
        <v>0</v>
      </c>
      <c r="AA23" s="23">
        <f>IF(R23&lt;=1,0,IF(Q23=Data!$E$12,Data!$H$32,IF(Q23=Data!$E$13,Data!$H$33,IF(Q23=Data!$E$14,Data!$H$34,IF(Q23=Data!$E$15,Data!$H$35,IF(Q23=Data!$E$16,Data!$H$36,IF(Q23=Data!$E$17,Data!$H$37,IF(Q23=Data!$E$18,Data!$H$38,0))))))))*K23*IF(R23&lt;AV23,R23,$AV$3)</f>
        <v>0</v>
      </c>
      <c r="AB23" s="22">
        <f t="shared" si="5"/>
        <v>0</v>
      </c>
      <c r="AC23" s="50">
        <f t="shared" si="6"/>
        <v>0</v>
      </c>
      <c r="AD23" s="46"/>
      <c r="AE23" s="21">
        <f t="shared" si="0"/>
        <v>0</v>
      </c>
      <c r="AF23" s="22">
        <f t="shared" si="1"/>
        <v>0</v>
      </c>
      <c r="AG23" s="50">
        <f t="shared" si="2"/>
        <v>0</v>
      </c>
      <c r="AH23" s="46"/>
      <c r="AI23" s="21">
        <f>IF(AZ23="No",0,IF(O23="NA",0,IF(Q23=O23,0,IF(O23=Data!$E$2,Data!$J$22,IF(O23=Data!$E$3,Data!$J$23,IF(O23=Data!$E$4,Data!$J$24,IF(O23=Data!$E$5,Data!$J$25,IF(O23=Data!$E$6,Data!$J$26,IF(O23=Data!$E$7,Data!$J$27,IF(O23=Data!$E$8,Data!$J$28,IF(O23=Data!$E$9,Data!$J$29,IF(O23=Data!$E$10,Data!$I$30,IF(O23=Data!$E$11,Data!$J$31,IF(O23=Data!$E$12,Data!$J$32,IF(O23=Data!$E$13,Data!$J$33,IF(O23=Data!$E$14,Data!$J$34,IF(O23=Data!$E$15,Data!$J$35,IF(O23=Data!$E$16,Data!$J$36,IF(O23=Data!$E$17,Data!J$37,IF(O23=Data!$E$18,Data!J$38,0))))))))))))))))))))*$AV$3</f>
        <v>0</v>
      </c>
      <c r="AJ23" s="23">
        <f>IF(AZ23="No",0,IF(O23="NA",0,IF(O23=Data!$E$2,Data!$K$22,IF(O23=Data!$E$3,Data!$K$23,IF(O23=Data!$E$4,Data!$K$24,IF(O23=Data!$E$5,Data!$K$25,IF(O23=Data!$E$6,Data!$K$26,IF(O23=Data!$E$7,Data!$K$27,IF(O23=Data!$E$8,Data!$K$28,IF(O23=Data!$E$9,Data!$K$29,IF(O23=Data!$E$10,Data!$K$30,IF(O23=Data!$E$11,Data!$K$31,IF(O23=Data!$E$12,Data!$K$32,IF(O23=Data!$E$13,Data!$K$33,IF(O23=Data!$E$14,Data!$K$34,IF(O23=Data!$E$15,Data!$K$35,IF(O23=Data!$E$16,Data!$K$36,IF(O23=Data!$E$17,Data!K$37,IF(O23=Data!$E$18,Data!K$38,0)))))))))))))))))))*$AV$3</f>
        <v>0</v>
      </c>
      <c r="AK23" s="23">
        <f t="shared" si="7"/>
        <v>0</v>
      </c>
      <c r="AL23" s="22">
        <f t="shared" si="8"/>
        <v>0</v>
      </c>
      <c r="AM23" s="22">
        <f t="shared" si="9"/>
        <v>0</v>
      </c>
      <c r="AN23" s="23"/>
      <c r="AO23" s="120"/>
      <c r="AP23" s="25"/>
      <c r="AQ23" s="25"/>
      <c r="AT23"/>
      <c r="AY23" s="143" t="str">
        <f t="shared" si="10"/>
        <v>No</v>
      </c>
      <c r="AZ23" s="144" t="str">
        <f t="shared" si="3"/>
        <v>No</v>
      </c>
      <c r="BA23" s="150"/>
      <c r="BB23" s="146">
        <f>IF(Q23="NA",0,IF(N23="No",0,IF(O23=Data!$E$2,Data!$L$22,IF(O23=Data!$E$3,Data!$L$23,IF(O23=Data!$E$4,Data!$L$24,IF(O23=Data!$E$5,Data!$L$25,IF(O23=Data!$E$6,Data!$L$26,IF(O23=Data!$E$7,Data!$L$27,IF(O23=Data!$E$8,Data!$L$28,IF(O23=Data!$E$9,Data!$L$29,IF(O23=Data!$E$10,Data!$L$30,IF(O23=Data!$E$11,Data!$L$31,IF(O23=Data!$E$12,Data!$L$32,IF(O23=Data!$E$13,Data!$L$33,IF(O23=Data!$E$14,Data!$L$34,IF(O23=Data!$E$15,Data!$L$35,IF(O23=Data!$E$16,Data!$L$36,IF(O23=Data!$E$17,Data!L$37,IF(O23=Data!$E$18,Data!L$38,0)))))))))))))))))))</f>
        <v>0</v>
      </c>
      <c r="BC23" s="147">
        <f>IF(Q23="NA",0,IF(AY23="No",0,IF(N23="Yes",0,IF(P23=Data!$E$2,Data!$L$22,IF(P23=Data!$E$3,Data!$L$23,IF(P23=Data!$E$4,Data!$L$24,IF(P23=Data!$E$5,Data!$L$25,IF(P23=Data!$E$6,Data!$L$26,IF(P23=Data!$E$7,Data!$L$27,IF(P23=Data!$E$8,Data!$L$28,IF(P23=Data!$E$9,Data!$L$29,IF(P23=Data!$E$10,Data!$L$30,IF(P23=Data!$E$11,Data!$L$31,IF(P23=Data!$E$12,Data!$L$32*(EXP(-29.6/R23)),IF(P23=Data!$E$13,Data!$L$33,IF(P23=Data!$E$14,Data!$L$34*(EXP(-29.6/R23)),IF(P23=Data!$E$15,Data!$L$35,IF(P23=Data!$E$16,Data!$L$36,IF(P23=Data!$E$17,Data!L$37,IF(P23=Data!$E$18,Data!L$38,0))))))))))))))))))))</f>
        <v>0</v>
      </c>
      <c r="BD23" s="148"/>
      <c r="BE23" s="146"/>
      <c r="BF23" s="148">
        <f t="shared" si="4"/>
        <v>0</v>
      </c>
      <c r="BG23" s="148">
        <f t="shared" si="11"/>
        <v>1</v>
      </c>
      <c r="BH23" s="148">
        <f t="shared" si="12"/>
        <v>1</v>
      </c>
      <c r="BI23" s="148">
        <f>IF(S23=0,0,IF(AND(Q23=Data!$E$12,S23-$AV$3&gt;0),(((Data!$M$32*(EXP(-29.6/S23)))-(Data!$M$32*(EXP(-29.6/(S23-$AV$3)))))),IF(AND(Q23=Data!$E$12,S23-$AV$3&lt;0.5),(Data!$M$32*(EXP(-29.6/S23))),IF(AND(Q23=Data!$E$12,S23&lt;=1),((Data!$M$32*(EXP(-29.6/S23)))),IF(Q23=Data!$E$13,(Data!$M$33),IF(AND(Q23=Data!$E$14,S23-$AV$3&gt;0),(((Data!$M$34*(EXP(-29.6/S23)))-(Data!$M$34*(EXP(-29.6/(S23-$AV$3)))))),IF(AND(Q23=Data!$E$14,S23-$AV$3&lt;1),(Data!$M$34*(EXP(-29.6/S23))),IF(AND(Q23=Data!$E$14,S23&lt;=1),((Data!$M$34*(EXP(-29.6/S23)))),IF(Q23=Data!$E$15,Data!$M$35,IF(Q23=Data!$E$16,Data!$M$36,IF(Q23=Data!$E$17,Data!$M$37,IF(Q23=Data!$E$18,Data!$M$38,0))))))))))))</f>
        <v>0</v>
      </c>
      <c r="BJ23" s="148">
        <f>IF(Q23=Data!$E$12,BI23*0.32,IF(Q23=Data!$E$13,0,IF(Q23=Data!$E$14,BI23*0.32,IF(Q23=Data!$E$15,0,IF(Q23=Data!$E$16,0,IF(Q23=Data!$E$17,0,IF(Q23=Data!$E$18,0,0)))))))</f>
        <v>0</v>
      </c>
      <c r="BK23" s="148">
        <f>IF(Q23=Data!$E$12,Data!$P$32*$AV$3,IF(Q23=Data!$E$13,Data!$P$33*$AV$3,IF(Q23=Data!$E$14,Data!$P$34*$AV$3,IF(Q23=Data!$E$15,Data!$P$35*$AV$3,IF(Q23=Data!$E$16,Data!$P$36*$AV$3,IF(Q23=Data!$E$17,Data!$P$37*$AV$3,IF(Q23=Data!$E$18,Data!$P$38*$AV$3,0)))))))</f>
        <v>0</v>
      </c>
      <c r="BL23" s="147">
        <f>IF(O23=Data!$E$2,Data!$O$22,IF(O23=Data!$E$3,Data!$O$23,IF(O23=Data!$E$4,Data!$O$24,IF(O23=Data!$E$5,Data!$O$25,IF(O23=Data!$E$6,Data!$O$26,IF(O23=Data!$E$7,Data!$O$27,IF(O23=Data!$E$8,Data!$O$28,IF(O23=Data!$E$9,Data!$O$29,IF(O23=Data!$E$10,Data!$O$30,IF(O23=Data!$E$11,Data!$O$31,IF(O23=Data!$E$12,Data!$O$32,IF(O23=Data!$E$13,Data!$O$33,IF(O23=Data!$E$14,Data!$O$34,IF(O23=Data!$E$15,Data!$O$35,IF(O23=Data!$E$16,Data!$O$36,IF(O23=Data!$E$17,Data!$O$37,IF(O23=Data!$E$18,Data!$O$38,0)))))))))))))))))</f>
        <v>0</v>
      </c>
      <c r="BM23" s="169"/>
      <c r="BN23" s="169"/>
      <c r="BO23" s="169"/>
      <c r="BP23" s="169"/>
    </row>
    <row r="24" spans="9:68" x14ac:dyDescent="0.3">
      <c r="I24" s="24"/>
      <c r="J24" s="36" t="s">
        <v>35</v>
      </c>
      <c r="K24" s="108"/>
      <c r="L24" s="108"/>
      <c r="M24" s="108" t="s">
        <v>3</v>
      </c>
      <c r="N24" s="108" t="s">
        <v>1</v>
      </c>
      <c r="O24" s="109" t="s">
        <v>124</v>
      </c>
      <c r="P24" s="109" t="s">
        <v>124</v>
      </c>
      <c r="Q24" s="110" t="s">
        <v>124</v>
      </c>
      <c r="R24" s="111"/>
      <c r="S24" s="111"/>
      <c r="T24" s="112"/>
      <c r="U24" s="20"/>
      <c r="V24" s="21">
        <f>IF(AZ24="No",0,IF(O24="NA",0,IF(O24=Data!$E$2,Data!$F$22,IF(O24=Data!$E$3,Data!$F$23,IF(O24=Data!$E$4,Data!$F$24,IF(O24=Data!$E$5,Data!$F$25,IF(O24=Data!$E$6,Data!$F$26,IF(O24=Data!$E$7,Data!$F$27,IF(O24=Data!$E$8,Data!$F$28,IF(O24=Data!$E$9,Data!$F$29,IF(O24=Data!$E$10,Data!$F$30,IF(O24=Data!$E$11,Data!$F$31,IF(O24=Data!E33,Data!$F$32,IF(O24=Data!E34,Data!$F$33,IF(O24=Data!E35,Data!$F$34,IF(O24=Data!E36,Data!$F$35,IF(O24=Data!E37,Data!$F$36,IF(O24=Data!E38,Data!$F$37,IF(O24=Data!E39,Data!F$38,0)))))))))))))))))))*K24*$AV$3</f>
        <v>0</v>
      </c>
      <c r="W24" s="23">
        <f>IF(AZ24="No",0,IF(O24="NA",0,IF(O24=Data!$E$2,Data!$G$22,IF(O24=Data!$E$3,Data!$G$23,IF(O24=Data!$E$4,Data!$G$24,IF(O24=Data!$E$5,Data!$G$25,IF(O24=Data!$E$6,Data!$G$26,IF(O24=Data!$E$7,Data!$G$27,IF(O24=Data!$E$8,Data!$G$28,IF(O24=Data!$E$9,Data!$G$29,IF(O24=Data!$E$10,Data!$G$30,IF(O24=Data!$E$11,Data!$G$31,IF(O24=Data!$E$12,Data!$G$32,IF(O24=Data!$E$13,Data!$G$33,IF(O24=Data!$E$14,Data!$G$34,IF(O24=Data!$E$15,Data!$G$35,IF(O24=Data!$E$16,Data!$G$36,IF(O24=Data!$E$17,Data!G$37,IF(O24=Data!$E$18,Data!G$38,0)))))))))))))))))))*K24*$AV$3</f>
        <v>0</v>
      </c>
      <c r="X24" s="23">
        <f>IF(AZ24="No",0,IF(O24="NA",0,IF(O24=Data!$E$2,Data!$H$22,IF(O24=Data!$E$3,Data!$H$23,IF(O24=Data!$E$4,Data!$H$24,IF(O24=Data!$E$5,Data!$H$25,IF(O24=Data!$E$6,Data!$H$26,IF(O24=Data!$E$7,Data!$H$27,IF(O24=Data!$E$8,Data!$H$28,IF(O24=Data!$E$9,Data!$H$29,IF(O24=Data!$E$10,Data!$H$30,IF(O24=Data!$E$11,Data!$H$31,IF(O24=Data!$E$12,Data!$H$32,IF(O24=Data!$E$13,Data!$H$33,IF(O24=Data!$E$14,Data!$H$34,IF(O24=Data!$E$15,Data!$H$35,IF(O24=Data!$E$16,Data!$H$36,IF(O24=Data!$E$17,Data!H$37,IF(O24=Data!$E$18,Data!H$38,0)))))))))))))))))))*K24*$AV$3</f>
        <v>0</v>
      </c>
      <c r="Y24" s="23">
        <f>IF(R24&lt;=1,0,IF(Q24=Data!$E$12,Data!$F$32,IF(Q24=Data!$E$13,Data!$F$33,IF(Q24=Data!$E$14,Data!$F$34,IF(Q24=Data!$E$15,Data!$F$35,IF(Q24=Data!$E$16,Data!$F$36,IF(Q24=Data!$E$17,Data!$F$37,IF(Q24=Data!$E$18,Data!$F$38,0))))))))*K24*IF(R24&lt;AV24,R24,$AV$3)</f>
        <v>0</v>
      </c>
      <c r="Z24" s="23">
        <f>IF(R24&lt;=1,0,IF(Q24=Data!$E$12,Data!$G$32,IF(Q24=Data!$E$13,Data!$G$33,IF(Q24=Data!$E$14,Data!$G$34,IF(Q24=Data!$E$15,Data!$G$35,IF(Q24=Data!$E$16,Data!$G$36,IF(Q24=Data!$E$17,Data!$G$37,IF(Q24=Data!$E$18,Data!$G$38,0))))))))*K24*IF(R24&lt;AV24,R24,$AV$3)</f>
        <v>0</v>
      </c>
      <c r="AA24" s="23">
        <f>IF(R24&lt;=1,0,IF(Q24=Data!$E$12,Data!$H$32,IF(Q24=Data!$E$13,Data!$H$33,IF(Q24=Data!$E$14,Data!$H$34,IF(Q24=Data!$E$15,Data!$H$35,IF(Q24=Data!$E$16,Data!$H$36,IF(Q24=Data!$E$17,Data!$H$37,IF(Q24=Data!$E$18,Data!$H$38,0))))))))*K24*IF(R24&lt;AV24,R24,$AV$3)</f>
        <v>0</v>
      </c>
      <c r="AB24" s="22">
        <f t="shared" si="5"/>
        <v>0</v>
      </c>
      <c r="AC24" s="50">
        <f t="shared" si="6"/>
        <v>0</v>
      </c>
      <c r="AD24" s="46"/>
      <c r="AE24" s="21">
        <f t="shared" si="0"/>
        <v>0</v>
      </c>
      <c r="AF24" s="22">
        <f t="shared" si="1"/>
        <v>0</v>
      </c>
      <c r="AG24" s="50">
        <f t="shared" si="2"/>
        <v>0</v>
      </c>
      <c r="AH24" s="46"/>
      <c r="AI24" s="21">
        <f>IF(AZ24="No",0,IF(O24="NA",0,IF(Q24=O24,0,IF(O24=Data!$E$2,Data!$J$22,IF(O24=Data!$E$3,Data!$J$23,IF(O24=Data!$E$4,Data!$J$24,IF(O24=Data!$E$5,Data!$J$25,IF(O24=Data!$E$6,Data!$J$26,IF(O24=Data!$E$7,Data!$J$27,IF(O24=Data!$E$8,Data!$J$28,IF(O24=Data!$E$9,Data!$J$29,IF(O24=Data!$E$10,Data!$I$30,IF(O24=Data!$E$11,Data!$J$31,IF(O24=Data!$E$12,Data!$J$32,IF(O24=Data!$E$13,Data!$J$33,IF(O24=Data!$E$14,Data!$J$34,IF(O24=Data!$E$15,Data!$J$35,IF(O24=Data!$E$16,Data!$J$36,IF(O24=Data!$E$17,Data!J$37,IF(O24=Data!$E$18,Data!J$38,0))))))))))))))))))))*$AV$3</f>
        <v>0</v>
      </c>
      <c r="AJ24" s="23">
        <f>IF(AZ24="No",0,IF(O24="NA",0,IF(O24=Data!$E$2,Data!$K$22,IF(O24=Data!$E$3,Data!$K$23,IF(O24=Data!$E$4,Data!$K$24,IF(O24=Data!$E$5,Data!$K$25,IF(O24=Data!$E$6,Data!$K$26,IF(O24=Data!$E$7,Data!$K$27,IF(O24=Data!$E$8,Data!$K$28,IF(O24=Data!$E$9,Data!$K$29,IF(O24=Data!$E$10,Data!$K$30,IF(O24=Data!$E$11,Data!$K$31,IF(O24=Data!$E$12,Data!$K$32,IF(O24=Data!$E$13,Data!$K$33,IF(O24=Data!$E$14,Data!$K$34,IF(O24=Data!$E$15,Data!$K$35,IF(O24=Data!$E$16,Data!$K$36,IF(O24=Data!$E$17,Data!K$37,IF(O24=Data!$E$18,Data!K$38,0)))))))))))))))))))*$AV$3</f>
        <v>0</v>
      </c>
      <c r="AK24" s="23">
        <f t="shared" si="7"/>
        <v>0</v>
      </c>
      <c r="AL24" s="22">
        <f t="shared" si="8"/>
        <v>0</v>
      </c>
      <c r="AM24" s="22">
        <f t="shared" si="9"/>
        <v>0</v>
      </c>
      <c r="AN24" s="23"/>
      <c r="AO24" s="120"/>
      <c r="AP24" s="25"/>
      <c r="AQ24" s="25"/>
      <c r="AT24"/>
      <c r="AY24" s="143" t="str">
        <f t="shared" si="10"/>
        <v>No</v>
      </c>
      <c r="AZ24" s="144" t="str">
        <f t="shared" si="3"/>
        <v>No</v>
      </c>
      <c r="BA24" s="150"/>
      <c r="BB24" s="146">
        <f>IF(Q24="NA",0,IF(N24="No",0,IF(O24=Data!$E$2,Data!$L$22,IF(O24=Data!$E$3,Data!$L$23,IF(O24=Data!$E$4,Data!$L$24,IF(O24=Data!$E$5,Data!$L$25,IF(O24=Data!$E$6,Data!$L$26,IF(O24=Data!$E$7,Data!$L$27,IF(O24=Data!$E$8,Data!$L$28,IF(O24=Data!$E$9,Data!$L$29,IF(O24=Data!$E$10,Data!$L$30,IF(O24=Data!$E$11,Data!$L$31,IF(O24=Data!$E$12,Data!$L$32,IF(O24=Data!$E$13,Data!$L$33,IF(O24=Data!$E$14,Data!$L$34,IF(O24=Data!$E$15,Data!$L$35,IF(O24=Data!$E$16,Data!$L$36,IF(O24=Data!$E$17,Data!L$37,IF(O24=Data!$E$18,Data!L$38,0)))))))))))))))))))</f>
        <v>0</v>
      </c>
      <c r="BC24" s="147">
        <f>IF(Q24="NA",0,IF(AY24="No",0,IF(N24="Yes",0,IF(P24=Data!$E$2,Data!$L$22,IF(P24=Data!$E$3,Data!$L$23,IF(P24=Data!$E$4,Data!$L$24,IF(P24=Data!$E$5,Data!$L$25,IF(P24=Data!$E$6,Data!$L$26,IF(P24=Data!$E$7,Data!$L$27,IF(P24=Data!$E$8,Data!$L$28,IF(P24=Data!$E$9,Data!$L$29,IF(P24=Data!$E$10,Data!$L$30,IF(P24=Data!$E$11,Data!$L$31,IF(P24=Data!$E$12,Data!$L$32*(EXP(-29.6/R24)),IF(P24=Data!$E$13,Data!$L$33,IF(P24=Data!$E$14,Data!$L$34*(EXP(-29.6/R24)),IF(P24=Data!$E$15,Data!$L$35,IF(P24=Data!$E$16,Data!$L$36,IF(P24=Data!$E$17,Data!L$37,IF(P24=Data!$E$18,Data!L$38,0))))))))))))))))))))</f>
        <v>0</v>
      </c>
      <c r="BD24" s="148"/>
      <c r="BE24" s="146"/>
      <c r="BF24" s="148">
        <f t="shared" si="4"/>
        <v>0</v>
      </c>
      <c r="BG24" s="148">
        <f t="shared" si="11"/>
        <v>1</v>
      </c>
      <c r="BH24" s="148">
        <f t="shared" si="12"/>
        <v>1</v>
      </c>
      <c r="BI24" s="148">
        <f>IF(S24=0,0,IF(AND(Q24=Data!$E$12,S24-$AV$3&gt;0),(((Data!$M$32*(EXP(-29.6/S24)))-(Data!$M$32*(EXP(-29.6/(S24-$AV$3)))))),IF(AND(Q24=Data!$E$12,S24-$AV$3&lt;0.5),(Data!$M$32*(EXP(-29.6/S24))),IF(AND(Q24=Data!$E$12,S24&lt;=1),((Data!$M$32*(EXP(-29.6/S24)))),IF(Q24=Data!$E$13,(Data!$M$33),IF(AND(Q24=Data!$E$14,S24-$AV$3&gt;0),(((Data!$M$34*(EXP(-29.6/S24)))-(Data!$M$34*(EXP(-29.6/(S24-$AV$3)))))),IF(AND(Q24=Data!$E$14,S24-$AV$3&lt;1),(Data!$M$34*(EXP(-29.6/S24))),IF(AND(Q24=Data!$E$14,S24&lt;=1),((Data!$M$34*(EXP(-29.6/S24)))),IF(Q24=Data!$E$15,Data!$M$35,IF(Q24=Data!$E$16,Data!$M$36,IF(Q24=Data!$E$17,Data!$M$37,IF(Q24=Data!$E$18,Data!$M$38,0))))))))))))</f>
        <v>0</v>
      </c>
      <c r="BJ24" s="148">
        <f>IF(Q24=Data!$E$12,BI24*0.32,IF(Q24=Data!$E$13,0,IF(Q24=Data!$E$14,BI24*0.32,IF(Q24=Data!$E$15,0,IF(Q24=Data!$E$16,0,IF(Q24=Data!$E$17,0,IF(Q24=Data!$E$18,0,0)))))))</f>
        <v>0</v>
      </c>
      <c r="BK24" s="148">
        <f>IF(Q24=Data!$E$12,Data!$P$32*$AV$3,IF(Q24=Data!$E$13,Data!$P$33*$AV$3,IF(Q24=Data!$E$14,Data!$P$34*$AV$3,IF(Q24=Data!$E$15,Data!$P$35*$AV$3,IF(Q24=Data!$E$16,Data!$P$36*$AV$3,IF(Q24=Data!$E$17,Data!$P$37*$AV$3,IF(Q24=Data!$E$18,Data!$P$38*$AV$3,0)))))))</f>
        <v>0</v>
      </c>
      <c r="BL24" s="147">
        <f>IF(O24=Data!$E$2,Data!$O$22,IF(O24=Data!$E$3,Data!$O$23,IF(O24=Data!$E$4,Data!$O$24,IF(O24=Data!$E$5,Data!$O$25,IF(O24=Data!$E$6,Data!$O$26,IF(O24=Data!$E$7,Data!$O$27,IF(O24=Data!$E$8,Data!$O$28,IF(O24=Data!$E$9,Data!$O$29,IF(O24=Data!$E$10,Data!$O$30,IF(O24=Data!$E$11,Data!$O$31,IF(O24=Data!$E$12,Data!$O$32,IF(O24=Data!$E$13,Data!$O$33,IF(O24=Data!$E$14,Data!$O$34,IF(O24=Data!$E$15,Data!$O$35,IF(O24=Data!$E$16,Data!$O$36,IF(O24=Data!$E$17,Data!$O$37,IF(O24=Data!$E$18,Data!$O$38,0)))))))))))))))))</f>
        <v>0</v>
      </c>
      <c r="BM24" s="169"/>
      <c r="BN24" s="169"/>
      <c r="BO24" s="169"/>
      <c r="BP24" s="169"/>
    </row>
    <row r="25" spans="9:68" x14ac:dyDescent="0.3">
      <c r="I25" s="24"/>
      <c r="J25" s="36" t="s">
        <v>36</v>
      </c>
      <c r="K25" s="108"/>
      <c r="L25" s="108"/>
      <c r="M25" s="108" t="s">
        <v>3</v>
      </c>
      <c r="N25" s="108" t="s">
        <v>1</v>
      </c>
      <c r="O25" s="109" t="s">
        <v>124</v>
      </c>
      <c r="P25" s="109" t="s">
        <v>124</v>
      </c>
      <c r="Q25" s="110" t="s">
        <v>124</v>
      </c>
      <c r="R25" s="111"/>
      <c r="S25" s="111"/>
      <c r="T25" s="112"/>
      <c r="U25" s="20"/>
      <c r="V25" s="21">
        <f>IF(AZ25="No",0,IF(O25="NA",0,IF(O25=Data!$E$2,Data!$F$22,IF(O25=Data!$E$3,Data!$F$23,IF(O25=Data!$E$4,Data!$F$24,IF(O25=Data!$E$5,Data!$F$25,IF(O25=Data!$E$6,Data!$F$26,IF(O25=Data!$E$7,Data!$F$27,IF(O25=Data!$E$8,Data!$F$28,IF(O25=Data!$E$9,Data!$F$29,IF(O25=Data!$E$10,Data!$F$30,IF(O25=Data!$E$11,Data!$F$31,IF(O25=Data!E34,Data!$F$32,IF(O25=Data!E35,Data!$F$33,IF(O25=Data!E36,Data!$F$34,IF(O25=Data!E37,Data!$F$35,IF(O25=Data!E38,Data!$F$36,IF(O25=Data!E39,Data!$F$37,IF(O25=Data!E40,Data!F$38,0)))))))))))))))))))*K25*$AV$3</f>
        <v>0</v>
      </c>
      <c r="W25" s="23">
        <f>IF(AZ25="No",0,IF(O25="NA",0,IF(O25=Data!$E$2,Data!$G$22,IF(O25=Data!$E$3,Data!$G$23,IF(O25=Data!$E$4,Data!$G$24,IF(O25=Data!$E$5,Data!$G$25,IF(O25=Data!$E$6,Data!$G$26,IF(O25=Data!$E$7,Data!$G$27,IF(O25=Data!$E$8,Data!$G$28,IF(O25=Data!$E$9,Data!$G$29,IF(O25=Data!$E$10,Data!$G$30,IF(O25=Data!$E$11,Data!$G$31,IF(O25=Data!$E$12,Data!$G$32,IF(O25=Data!$E$13,Data!$G$33,IF(O25=Data!$E$14,Data!$G$34,IF(O25=Data!$E$15,Data!$G$35,IF(O25=Data!$E$16,Data!$G$36,IF(O25=Data!$E$17,Data!G$37,IF(O25=Data!$E$18,Data!G$38,0)))))))))))))))))))*K25*$AV$3</f>
        <v>0</v>
      </c>
      <c r="X25" s="23">
        <f>IF(AZ25="No",0,IF(O25="NA",0,IF(O25=Data!$E$2,Data!$H$22,IF(O25=Data!$E$3,Data!$H$23,IF(O25=Data!$E$4,Data!$H$24,IF(O25=Data!$E$5,Data!$H$25,IF(O25=Data!$E$6,Data!$H$26,IF(O25=Data!$E$7,Data!$H$27,IF(O25=Data!$E$8,Data!$H$28,IF(O25=Data!$E$9,Data!$H$29,IF(O25=Data!$E$10,Data!$H$30,IF(O25=Data!$E$11,Data!$H$31,IF(O25=Data!$E$12,Data!$H$32,IF(O25=Data!$E$13,Data!$H$33,IF(O25=Data!$E$14,Data!$H$34,IF(O25=Data!$E$15,Data!$H$35,IF(O25=Data!$E$16,Data!$H$36,IF(O25=Data!$E$17,Data!H$37,IF(O25=Data!$E$18,Data!H$38,0)))))))))))))))))))*K25*$AV$3</f>
        <v>0</v>
      </c>
      <c r="Y25" s="23">
        <f>IF(R25&lt;=1,0,IF(Q25=Data!$E$12,Data!$F$32,IF(Q25=Data!$E$13,Data!$F$33,IF(Q25=Data!$E$14,Data!$F$34,IF(Q25=Data!$E$15,Data!$F$35,IF(Q25=Data!$E$16,Data!$F$36,IF(Q25=Data!$E$17,Data!$F$37,IF(Q25=Data!$E$18,Data!$F$38,0))))))))*K25*IF(R25&lt;AV25,R25,$AV$3)</f>
        <v>0</v>
      </c>
      <c r="Z25" s="23">
        <f>IF(R25&lt;=1,0,IF(Q25=Data!$E$12,Data!$G$32,IF(Q25=Data!$E$13,Data!$G$33,IF(Q25=Data!$E$14,Data!$G$34,IF(Q25=Data!$E$15,Data!$G$35,IF(Q25=Data!$E$16,Data!$G$36,IF(Q25=Data!$E$17,Data!$G$37,IF(Q25=Data!$E$18,Data!$G$38,0))))))))*K25*IF(R25&lt;AV25,R25,$AV$3)</f>
        <v>0</v>
      </c>
      <c r="AA25" s="23">
        <f>IF(R25&lt;=1,0,IF(Q25=Data!$E$12,Data!$H$32,IF(Q25=Data!$E$13,Data!$H$33,IF(Q25=Data!$E$14,Data!$H$34,IF(Q25=Data!$E$15,Data!$H$35,IF(Q25=Data!$E$16,Data!$H$36,IF(Q25=Data!$E$17,Data!$H$37,IF(Q25=Data!$E$18,Data!$H$38,0))))))))*K25*IF(R25&lt;AV25,R25,$AV$3)</f>
        <v>0</v>
      </c>
      <c r="AB25" s="22">
        <f t="shared" si="5"/>
        <v>0</v>
      </c>
      <c r="AC25" s="50">
        <f t="shared" si="6"/>
        <v>0</v>
      </c>
      <c r="AD25" s="46"/>
      <c r="AE25" s="21">
        <f t="shared" si="0"/>
        <v>0</v>
      </c>
      <c r="AF25" s="22">
        <f t="shared" si="1"/>
        <v>0</v>
      </c>
      <c r="AG25" s="50">
        <f t="shared" si="2"/>
        <v>0</v>
      </c>
      <c r="AH25" s="46"/>
      <c r="AI25" s="21">
        <f>IF(AZ25="No",0,IF(O25="NA",0,IF(Q25=O25,0,IF(O25=Data!$E$2,Data!$J$22,IF(O25=Data!$E$3,Data!$J$23,IF(O25=Data!$E$4,Data!$J$24,IF(O25=Data!$E$5,Data!$J$25,IF(O25=Data!$E$6,Data!$J$26,IF(O25=Data!$E$7,Data!$J$27,IF(O25=Data!$E$8,Data!$J$28,IF(O25=Data!$E$9,Data!$J$29,IF(O25=Data!$E$10,Data!$I$30,IF(O25=Data!$E$11,Data!$J$31,IF(O25=Data!$E$12,Data!$J$32,IF(O25=Data!$E$13,Data!$J$33,IF(O25=Data!$E$14,Data!$J$34,IF(O25=Data!$E$15,Data!$J$35,IF(O25=Data!$E$16,Data!$J$36,IF(O25=Data!$E$17,Data!J$37,IF(O25=Data!$E$18,Data!J$38,0))))))))))))))))))))*$AV$3</f>
        <v>0</v>
      </c>
      <c r="AJ25" s="23">
        <f>IF(AZ25="No",0,IF(O25="NA",0,IF(O25=Data!$E$2,Data!$K$22,IF(O25=Data!$E$3,Data!$K$23,IF(O25=Data!$E$4,Data!$K$24,IF(O25=Data!$E$5,Data!$K$25,IF(O25=Data!$E$6,Data!$K$26,IF(O25=Data!$E$7,Data!$K$27,IF(O25=Data!$E$8,Data!$K$28,IF(O25=Data!$E$9,Data!$K$29,IF(O25=Data!$E$10,Data!$K$30,IF(O25=Data!$E$11,Data!$K$31,IF(O25=Data!$E$12,Data!$K$32,IF(O25=Data!$E$13,Data!$K$33,IF(O25=Data!$E$14,Data!$K$34,IF(O25=Data!$E$15,Data!$K$35,IF(O25=Data!$E$16,Data!$K$36,IF(O25=Data!$E$17,Data!K$37,IF(O25=Data!$E$18,Data!K$38,0)))))))))))))))))))*$AV$3</f>
        <v>0</v>
      </c>
      <c r="AK25" s="23">
        <f t="shared" si="7"/>
        <v>0</v>
      </c>
      <c r="AL25" s="22">
        <f t="shared" si="8"/>
        <v>0</v>
      </c>
      <c r="AM25" s="22">
        <f t="shared" si="9"/>
        <v>0</v>
      </c>
      <c r="AN25" s="23"/>
      <c r="AO25" s="120"/>
      <c r="AP25" s="25"/>
      <c r="AQ25" s="25"/>
      <c r="AT25"/>
      <c r="AY25" s="143" t="str">
        <f t="shared" si="10"/>
        <v>No</v>
      </c>
      <c r="AZ25" s="144" t="str">
        <f t="shared" si="3"/>
        <v>No</v>
      </c>
      <c r="BA25" s="150"/>
      <c r="BB25" s="146">
        <f>IF(Q25="NA",0,IF(N25="No",0,IF(O25=Data!$E$2,Data!$L$22,IF(O25=Data!$E$3,Data!$L$23,IF(O25=Data!$E$4,Data!$L$24,IF(O25=Data!$E$5,Data!$L$25,IF(O25=Data!$E$6,Data!$L$26,IF(O25=Data!$E$7,Data!$L$27,IF(O25=Data!$E$8,Data!$L$28,IF(O25=Data!$E$9,Data!$L$29,IF(O25=Data!$E$10,Data!$L$30,IF(O25=Data!$E$11,Data!$L$31,IF(O25=Data!$E$12,Data!$L$32,IF(O25=Data!$E$13,Data!$L$33,IF(O25=Data!$E$14,Data!$L$34,IF(O25=Data!$E$15,Data!$L$35,IF(O25=Data!$E$16,Data!$L$36,IF(O25=Data!$E$17,Data!L$37,IF(O25=Data!$E$18,Data!L$38,0)))))))))))))))))))</f>
        <v>0</v>
      </c>
      <c r="BC25" s="147">
        <f>IF(Q25="NA",0,IF(AY25="No",0,IF(N25="Yes",0,IF(P25=Data!$E$2,Data!$L$22,IF(P25=Data!$E$3,Data!$L$23,IF(P25=Data!$E$4,Data!$L$24,IF(P25=Data!$E$5,Data!$L$25,IF(P25=Data!$E$6,Data!$L$26,IF(P25=Data!$E$7,Data!$L$27,IF(P25=Data!$E$8,Data!$L$28,IF(P25=Data!$E$9,Data!$L$29,IF(P25=Data!$E$10,Data!$L$30,IF(P25=Data!$E$11,Data!$L$31,IF(P25=Data!$E$12,Data!$L$32*(EXP(-29.6/R25)),IF(P25=Data!$E$13,Data!$L$33,IF(P25=Data!$E$14,Data!$L$34*(EXP(-29.6/R25)),IF(P25=Data!$E$15,Data!$L$35,IF(P25=Data!$E$16,Data!$L$36,IF(P25=Data!$E$17,Data!L$37,IF(P25=Data!$E$18,Data!L$38,0))))))))))))))))))))</f>
        <v>0</v>
      </c>
      <c r="BD25" s="148"/>
      <c r="BE25" s="146"/>
      <c r="BF25" s="148">
        <f t="shared" si="4"/>
        <v>0</v>
      </c>
      <c r="BG25" s="148">
        <f t="shared" si="11"/>
        <v>1</v>
      </c>
      <c r="BH25" s="148">
        <f t="shared" si="12"/>
        <v>1</v>
      </c>
      <c r="BI25" s="148">
        <f>IF(S25=0,0,IF(AND(Q25=Data!$E$12,S25-$AV$3&gt;0),(((Data!$M$32*(EXP(-29.6/S25)))-(Data!$M$32*(EXP(-29.6/(S25-$AV$3)))))),IF(AND(Q25=Data!$E$12,S25-$AV$3&lt;0.5),(Data!$M$32*(EXP(-29.6/S25))),IF(AND(Q25=Data!$E$12,S25&lt;=1),((Data!$M$32*(EXP(-29.6/S25)))),IF(Q25=Data!$E$13,(Data!$M$33),IF(AND(Q25=Data!$E$14,S25-$AV$3&gt;0),(((Data!$M$34*(EXP(-29.6/S25)))-(Data!$M$34*(EXP(-29.6/(S25-$AV$3)))))),IF(AND(Q25=Data!$E$14,S25-$AV$3&lt;1),(Data!$M$34*(EXP(-29.6/S25))),IF(AND(Q25=Data!$E$14,S25&lt;=1),((Data!$M$34*(EXP(-29.6/S25)))),IF(Q25=Data!$E$15,Data!$M$35,IF(Q25=Data!$E$16,Data!$M$36,IF(Q25=Data!$E$17,Data!$M$37,IF(Q25=Data!$E$18,Data!$M$38,0))))))))))))</f>
        <v>0</v>
      </c>
      <c r="BJ25" s="148">
        <f>IF(Q25=Data!$E$12,BI25*0.32,IF(Q25=Data!$E$13,0,IF(Q25=Data!$E$14,BI25*0.32,IF(Q25=Data!$E$15,0,IF(Q25=Data!$E$16,0,IF(Q25=Data!$E$17,0,IF(Q25=Data!$E$18,0,0)))))))</f>
        <v>0</v>
      </c>
      <c r="BK25" s="148">
        <f>IF(Q25=Data!$E$12,Data!$P$32*$AV$3,IF(Q25=Data!$E$13,Data!$P$33*$AV$3,IF(Q25=Data!$E$14,Data!$P$34*$AV$3,IF(Q25=Data!$E$15,Data!$P$35*$AV$3,IF(Q25=Data!$E$16,Data!$P$36*$AV$3,IF(Q25=Data!$E$17,Data!$P$37*$AV$3,IF(Q25=Data!$E$18,Data!$P$38*$AV$3,0)))))))</f>
        <v>0</v>
      </c>
      <c r="BL25" s="147">
        <f>IF(O25=Data!$E$2,Data!$O$22,IF(O25=Data!$E$3,Data!$O$23,IF(O25=Data!$E$4,Data!$O$24,IF(O25=Data!$E$5,Data!$O$25,IF(O25=Data!$E$6,Data!$O$26,IF(O25=Data!$E$7,Data!$O$27,IF(O25=Data!$E$8,Data!$O$28,IF(O25=Data!$E$9,Data!$O$29,IF(O25=Data!$E$10,Data!$O$30,IF(O25=Data!$E$11,Data!$O$31,IF(O25=Data!$E$12,Data!$O$32,IF(O25=Data!$E$13,Data!$O$33,IF(O25=Data!$E$14,Data!$O$34,IF(O25=Data!$E$15,Data!$O$35,IF(O25=Data!$E$16,Data!$O$36,IF(O25=Data!$E$17,Data!$O$37,IF(O25=Data!$E$18,Data!$O$38,0)))))))))))))))))</f>
        <v>0</v>
      </c>
      <c r="BM25" s="169"/>
      <c r="BN25" s="169"/>
      <c r="BO25" s="169"/>
      <c r="BP25" s="169"/>
    </row>
    <row r="26" spans="9:68" x14ac:dyDescent="0.3">
      <c r="I26" s="24"/>
      <c r="J26" s="36" t="s">
        <v>37</v>
      </c>
      <c r="K26" s="108"/>
      <c r="L26" s="108"/>
      <c r="M26" s="108" t="s">
        <v>3</v>
      </c>
      <c r="N26" s="108" t="s">
        <v>1</v>
      </c>
      <c r="O26" s="109" t="s">
        <v>124</v>
      </c>
      <c r="P26" s="109" t="s">
        <v>124</v>
      </c>
      <c r="Q26" s="110" t="s">
        <v>124</v>
      </c>
      <c r="R26" s="111"/>
      <c r="S26" s="111"/>
      <c r="T26" s="112"/>
      <c r="U26" s="20"/>
      <c r="V26" s="21">
        <f>IF(AZ26="No",0,IF(O26="NA",0,IF(O26=Data!$E$2,Data!$F$22,IF(O26=Data!$E$3,Data!$F$23,IF(O26=Data!$E$4,Data!$F$24,IF(O26=Data!$E$5,Data!$F$25,IF(O26=Data!$E$6,Data!$F$26,IF(O26=Data!$E$7,Data!$F$27,IF(O26=Data!$E$8,Data!$F$28,IF(O26=Data!$E$9,Data!$F$29,IF(O26=Data!$E$10,Data!$F$30,IF(O26=Data!$E$11,Data!$F$31,IF(O26=Data!E35,Data!$F$32,IF(O26=Data!E36,Data!$F$33,IF(O26=Data!E37,Data!$F$34,IF(O26=Data!E38,Data!$F$35,IF(O26=Data!E39,Data!$F$36,IF(O26=Data!E40,Data!$F$37,IF(O26=Data!E41,Data!F$38,0)))))))))))))))))))*K26*$AV$3</f>
        <v>0</v>
      </c>
      <c r="W26" s="23">
        <f>IF(AZ26="No",0,IF(O26="NA",0,IF(O26=Data!$E$2,Data!$G$22,IF(O26=Data!$E$3,Data!$G$23,IF(O26=Data!$E$4,Data!$G$24,IF(O26=Data!$E$5,Data!$G$25,IF(O26=Data!$E$6,Data!$G$26,IF(O26=Data!$E$7,Data!$G$27,IF(O26=Data!$E$8,Data!$G$28,IF(O26=Data!$E$9,Data!$G$29,IF(O26=Data!$E$10,Data!$G$30,IF(O26=Data!$E$11,Data!$G$31,IF(O26=Data!$E$12,Data!$G$32,IF(O26=Data!$E$13,Data!$G$33,IF(O26=Data!$E$14,Data!$G$34,IF(O26=Data!$E$15,Data!$G$35,IF(O26=Data!$E$16,Data!$G$36,IF(O26=Data!$E$17,Data!G$37,IF(O26=Data!$E$18,Data!G$38,0)))))))))))))))))))*K26*$AV$3</f>
        <v>0</v>
      </c>
      <c r="X26" s="23">
        <f>IF(AZ26="No",0,IF(O26="NA",0,IF(O26=Data!$E$2,Data!$H$22,IF(O26=Data!$E$3,Data!$H$23,IF(O26=Data!$E$4,Data!$H$24,IF(O26=Data!$E$5,Data!$H$25,IF(O26=Data!$E$6,Data!$H$26,IF(O26=Data!$E$7,Data!$H$27,IF(O26=Data!$E$8,Data!$H$28,IF(O26=Data!$E$9,Data!$H$29,IF(O26=Data!$E$10,Data!$H$30,IF(O26=Data!$E$11,Data!$H$31,IF(O26=Data!$E$12,Data!$H$32,IF(O26=Data!$E$13,Data!$H$33,IF(O26=Data!$E$14,Data!$H$34,IF(O26=Data!$E$15,Data!$H$35,IF(O26=Data!$E$16,Data!$H$36,IF(O26=Data!$E$17,Data!H$37,IF(O26=Data!$E$18,Data!H$38,0)))))))))))))))))))*K26*$AV$3</f>
        <v>0</v>
      </c>
      <c r="Y26" s="23">
        <f>IF(R26&lt;=1,0,IF(Q26=Data!$E$12,Data!$F$32,IF(Q26=Data!$E$13,Data!$F$33,IF(Q26=Data!$E$14,Data!$F$34,IF(Q26=Data!$E$15,Data!$F$35,IF(Q26=Data!$E$16,Data!$F$36,IF(Q26=Data!$E$17,Data!$F$37,IF(Q26=Data!$E$18,Data!$F$38,0))))))))*K26*IF(R26&lt;AV26,R26,$AV$3)</f>
        <v>0</v>
      </c>
      <c r="Z26" s="23">
        <f>IF(R26&lt;=1,0,IF(Q26=Data!$E$12,Data!$G$32,IF(Q26=Data!$E$13,Data!$G$33,IF(Q26=Data!$E$14,Data!$G$34,IF(Q26=Data!$E$15,Data!$G$35,IF(Q26=Data!$E$16,Data!$G$36,IF(Q26=Data!$E$17,Data!$G$37,IF(Q26=Data!$E$18,Data!$G$38,0))))))))*K26*IF(R26&lt;AV26,R26,$AV$3)</f>
        <v>0</v>
      </c>
      <c r="AA26" s="23">
        <f>IF(R26&lt;=1,0,IF(Q26=Data!$E$12,Data!$H$32,IF(Q26=Data!$E$13,Data!$H$33,IF(Q26=Data!$E$14,Data!$H$34,IF(Q26=Data!$E$15,Data!$H$35,IF(Q26=Data!$E$16,Data!$H$36,IF(Q26=Data!$E$17,Data!$H$37,IF(Q26=Data!$E$18,Data!$H$38,0))))))))*K26*IF(R26&lt;AV26,R26,$AV$3)</f>
        <v>0</v>
      </c>
      <c r="AB26" s="22">
        <f t="shared" si="5"/>
        <v>0</v>
      </c>
      <c r="AC26" s="50">
        <f t="shared" si="6"/>
        <v>0</v>
      </c>
      <c r="AD26" s="46"/>
      <c r="AE26" s="21">
        <f t="shared" si="0"/>
        <v>0</v>
      </c>
      <c r="AF26" s="22">
        <f t="shared" si="1"/>
        <v>0</v>
      </c>
      <c r="AG26" s="50">
        <f t="shared" si="2"/>
        <v>0</v>
      </c>
      <c r="AH26" s="46"/>
      <c r="AI26" s="21">
        <f>IF(AZ26="No",0,IF(O26="NA",0,IF(Q26=O26,0,IF(O26=Data!$E$2,Data!$J$22,IF(O26=Data!$E$3,Data!$J$23,IF(O26=Data!$E$4,Data!$J$24,IF(O26=Data!$E$5,Data!$J$25,IF(O26=Data!$E$6,Data!$J$26,IF(O26=Data!$E$7,Data!$J$27,IF(O26=Data!$E$8,Data!$J$28,IF(O26=Data!$E$9,Data!$J$29,IF(O26=Data!$E$10,Data!$I$30,IF(O26=Data!$E$11,Data!$J$31,IF(O26=Data!$E$12,Data!$J$32,IF(O26=Data!$E$13,Data!$J$33,IF(O26=Data!$E$14,Data!$J$34,IF(O26=Data!$E$15,Data!$J$35,IF(O26=Data!$E$16,Data!$J$36,IF(O26=Data!$E$17,Data!J$37,IF(O26=Data!$E$18,Data!J$38,0))))))))))))))))))))*$AV$3</f>
        <v>0</v>
      </c>
      <c r="AJ26" s="23">
        <f>IF(AZ26="No",0,IF(O26="NA",0,IF(O26=Data!$E$2,Data!$K$22,IF(O26=Data!$E$3,Data!$K$23,IF(O26=Data!$E$4,Data!$K$24,IF(O26=Data!$E$5,Data!$K$25,IF(O26=Data!$E$6,Data!$K$26,IF(O26=Data!$E$7,Data!$K$27,IF(O26=Data!$E$8,Data!$K$28,IF(O26=Data!$E$9,Data!$K$29,IF(O26=Data!$E$10,Data!$K$30,IF(O26=Data!$E$11,Data!$K$31,IF(O26=Data!$E$12,Data!$K$32,IF(O26=Data!$E$13,Data!$K$33,IF(O26=Data!$E$14,Data!$K$34,IF(O26=Data!$E$15,Data!$K$35,IF(O26=Data!$E$16,Data!$K$36,IF(O26=Data!$E$17,Data!K$37,IF(O26=Data!$E$18,Data!K$38,0)))))))))))))))))))*$AV$3</f>
        <v>0</v>
      </c>
      <c r="AK26" s="23">
        <f t="shared" si="7"/>
        <v>0</v>
      </c>
      <c r="AL26" s="22">
        <f t="shared" si="8"/>
        <v>0</v>
      </c>
      <c r="AM26" s="22">
        <f t="shared" si="9"/>
        <v>0</v>
      </c>
      <c r="AN26" s="23"/>
      <c r="AO26" s="120"/>
      <c r="AP26" s="25"/>
      <c r="AQ26" s="25"/>
      <c r="AT26"/>
      <c r="AY26" s="143" t="str">
        <f t="shared" si="10"/>
        <v>No</v>
      </c>
      <c r="AZ26" s="144" t="str">
        <f t="shared" si="3"/>
        <v>No</v>
      </c>
      <c r="BA26" s="150"/>
      <c r="BB26" s="146">
        <f>IF(Q26="NA",0,IF(N26="No",0,IF(O26=Data!$E$2,Data!$L$22,IF(O26=Data!$E$3,Data!$L$23,IF(O26=Data!$E$4,Data!$L$24,IF(O26=Data!$E$5,Data!$L$25,IF(O26=Data!$E$6,Data!$L$26,IF(O26=Data!$E$7,Data!$L$27,IF(O26=Data!$E$8,Data!$L$28,IF(O26=Data!$E$9,Data!$L$29,IF(O26=Data!$E$10,Data!$L$30,IF(O26=Data!$E$11,Data!$L$31,IF(O26=Data!$E$12,Data!$L$32,IF(O26=Data!$E$13,Data!$L$33,IF(O26=Data!$E$14,Data!$L$34,IF(O26=Data!$E$15,Data!$L$35,IF(O26=Data!$E$16,Data!$L$36,IF(O26=Data!$E$17,Data!L$37,IF(O26=Data!$E$18,Data!L$38,0)))))))))))))))))))</f>
        <v>0</v>
      </c>
      <c r="BC26" s="147">
        <f>IF(Q26="NA",0,IF(AY26="No",0,IF(N26="Yes",0,IF(P26=Data!$E$2,Data!$L$22,IF(P26=Data!$E$3,Data!$L$23,IF(P26=Data!$E$4,Data!$L$24,IF(P26=Data!$E$5,Data!$L$25,IF(P26=Data!$E$6,Data!$L$26,IF(P26=Data!$E$7,Data!$L$27,IF(P26=Data!$E$8,Data!$L$28,IF(P26=Data!$E$9,Data!$L$29,IF(P26=Data!$E$10,Data!$L$30,IF(P26=Data!$E$11,Data!$L$31,IF(P26=Data!$E$12,Data!$L$32*(EXP(-29.6/R26)),IF(P26=Data!$E$13,Data!$L$33,IF(P26=Data!$E$14,Data!$L$34*(EXP(-29.6/R26)),IF(P26=Data!$E$15,Data!$L$35,IF(P26=Data!$E$16,Data!$L$36,IF(P26=Data!$E$17,Data!L$37,IF(P26=Data!$E$18,Data!L$38,0))))))))))))))))))))</f>
        <v>0</v>
      </c>
      <c r="BD26" s="148"/>
      <c r="BE26" s="146"/>
      <c r="BF26" s="148">
        <f t="shared" si="4"/>
        <v>0</v>
      </c>
      <c r="BG26" s="148">
        <f t="shared" si="11"/>
        <v>1</v>
      </c>
      <c r="BH26" s="148">
        <f t="shared" si="12"/>
        <v>1</v>
      </c>
      <c r="BI26" s="148">
        <f>IF(S26=0,0,IF(AND(Q26=Data!$E$12,S26-$AV$3&gt;0),(((Data!$M$32*(EXP(-29.6/S26)))-(Data!$M$32*(EXP(-29.6/(S26-$AV$3)))))),IF(AND(Q26=Data!$E$12,S26-$AV$3&lt;0.5),(Data!$M$32*(EXP(-29.6/S26))),IF(AND(Q26=Data!$E$12,S26&lt;=1),((Data!$M$32*(EXP(-29.6/S26)))),IF(Q26=Data!$E$13,(Data!$M$33),IF(AND(Q26=Data!$E$14,S26-$AV$3&gt;0),(((Data!$M$34*(EXP(-29.6/S26)))-(Data!$M$34*(EXP(-29.6/(S26-$AV$3)))))),IF(AND(Q26=Data!$E$14,S26-$AV$3&lt;1),(Data!$M$34*(EXP(-29.6/S26))),IF(AND(Q26=Data!$E$14,S26&lt;=1),((Data!$M$34*(EXP(-29.6/S26)))),IF(Q26=Data!$E$15,Data!$M$35,IF(Q26=Data!$E$16,Data!$M$36,IF(Q26=Data!$E$17,Data!$M$37,IF(Q26=Data!$E$18,Data!$M$38,0))))))))))))</f>
        <v>0</v>
      </c>
      <c r="BJ26" s="148">
        <f>IF(Q26=Data!$E$12,BI26*0.32,IF(Q26=Data!$E$13,0,IF(Q26=Data!$E$14,BI26*0.32,IF(Q26=Data!$E$15,0,IF(Q26=Data!$E$16,0,IF(Q26=Data!$E$17,0,IF(Q26=Data!$E$18,0,0)))))))</f>
        <v>0</v>
      </c>
      <c r="BK26" s="148">
        <f>IF(Q26=Data!$E$12,Data!$P$32*$AV$3,IF(Q26=Data!$E$13,Data!$P$33*$AV$3,IF(Q26=Data!$E$14,Data!$P$34*$AV$3,IF(Q26=Data!$E$15,Data!$P$35*$AV$3,IF(Q26=Data!$E$16,Data!$P$36*$AV$3,IF(Q26=Data!$E$17,Data!$P$37*$AV$3,IF(Q26=Data!$E$18,Data!$P$38*$AV$3,0)))))))</f>
        <v>0</v>
      </c>
      <c r="BL26" s="147">
        <f>IF(O26=Data!$E$2,Data!$O$22,IF(O26=Data!$E$3,Data!$O$23,IF(O26=Data!$E$4,Data!$O$24,IF(O26=Data!$E$5,Data!$O$25,IF(O26=Data!$E$6,Data!$O$26,IF(O26=Data!$E$7,Data!$O$27,IF(O26=Data!$E$8,Data!$O$28,IF(O26=Data!$E$9,Data!$O$29,IF(O26=Data!$E$10,Data!$O$30,IF(O26=Data!$E$11,Data!$O$31,IF(O26=Data!$E$12,Data!$O$32,IF(O26=Data!$E$13,Data!$O$33,IF(O26=Data!$E$14,Data!$O$34,IF(O26=Data!$E$15,Data!$O$35,IF(O26=Data!$E$16,Data!$O$36,IF(O26=Data!$E$17,Data!$O$37,IF(O26=Data!$E$18,Data!$O$38,0)))))))))))))))))</f>
        <v>0</v>
      </c>
      <c r="BM26" s="169"/>
      <c r="BN26" s="169"/>
      <c r="BO26" s="169"/>
      <c r="BP26" s="169"/>
    </row>
    <row r="27" spans="9:68" x14ac:dyDescent="0.3">
      <c r="I27" s="24"/>
      <c r="J27" s="36" t="s">
        <v>38</v>
      </c>
      <c r="K27" s="108"/>
      <c r="L27" s="108"/>
      <c r="M27" s="108" t="s">
        <v>3</v>
      </c>
      <c r="N27" s="108" t="s">
        <v>1</v>
      </c>
      <c r="O27" s="109" t="s">
        <v>124</v>
      </c>
      <c r="P27" s="109" t="s">
        <v>124</v>
      </c>
      <c r="Q27" s="110" t="s">
        <v>124</v>
      </c>
      <c r="R27" s="111"/>
      <c r="S27" s="111"/>
      <c r="T27" s="112"/>
      <c r="U27" s="20"/>
      <c r="V27" s="21">
        <f>IF(AZ27="No",0,IF(O27="NA",0,IF(O27=Data!$E$2,Data!$F$22,IF(O27=Data!$E$3,Data!$F$23,IF(O27=Data!$E$4,Data!$F$24,IF(O27=Data!$E$5,Data!$F$25,IF(O27=Data!$E$6,Data!$F$26,IF(O27=Data!$E$7,Data!$F$27,IF(O27=Data!$E$8,Data!$F$28,IF(O27=Data!$E$9,Data!$F$29,IF(O27=Data!$E$10,Data!$F$30,IF(O27=Data!$E$11,Data!$F$31,IF(O27=Data!E36,Data!$F$32,IF(O27=Data!E37,Data!$F$33,IF(O27=Data!E38,Data!$F$34,IF(O27=Data!E39,Data!$F$35,IF(O27=Data!E40,Data!$F$36,IF(O27=Data!E41,Data!$F$37,IF(O27=Data!E42,Data!F$38,0)))))))))))))))))))*K27*$AV$3</f>
        <v>0</v>
      </c>
      <c r="W27" s="23">
        <f>IF(AZ27="No",0,IF(O27="NA",0,IF(O27=Data!$E$2,Data!$G$22,IF(O27=Data!$E$3,Data!$G$23,IF(O27=Data!$E$4,Data!$G$24,IF(O27=Data!$E$5,Data!$G$25,IF(O27=Data!$E$6,Data!$G$26,IF(O27=Data!$E$7,Data!$G$27,IF(O27=Data!$E$8,Data!$G$28,IF(O27=Data!$E$9,Data!$G$29,IF(O27=Data!$E$10,Data!$G$30,IF(O27=Data!$E$11,Data!$G$31,IF(O27=Data!$E$12,Data!$G$32,IF(O27=Data!$E$13,Data!$G$33,IF(O27=Data!$E$14,Data!$G$34,IF(O27=Data!$E$15,Data!$G$35,IF(O27=Data!$E$16,Data!$G$36,IF(O27=Data!$E$17,Data!G$37,IF(O27=Data!$E$18,Data!G$38,0)))))))))))))))))))*K27*$AV$3</f>
        <v>0</v>
      </c>
      <c r="X27" s="23">
        <f>IF(AZ27="No",0,IF(O27="NA",0,IF(O27=Data!$E$2,Data!$H$22,IF(O27=Data!$E$3,Data!$H$23,IF(O27=Data!$E$4,Data!$H$24,IF(O27=Data!$E$5,Data!$H$25,IF(O27=Data!$E$6,Data!$H$26,IF(O27=Data!$E$7,Data!$H$27,IF(O27=Data!$E$8,Data!$H$28,IF(O27=Data!$E$9,Data!$H$29,IF(O27=Data!$E$10,Data!$H$30,IF(O27=Data!$E$11,Data!$H$31,IF(O27=Data!$E$12,Data!$H$32,IF(O27=Data!$E$13,Data!$H$33,IF(O27=Data!$E$14,Data!$H$34,IF(O27=Data!$E$15,Data!$H$35,IF(O27=Data!$E$16,Data!$H$36,IF(O27=Data!$E$17,Data!H$37,IF(O27=Data!$E$18,Data!H$38,0)))))))))))))))))))*K27*$AV$3</f>
        <v>0</v>
      </c>
      <c r="Y27" s="23">
        <f>IF(R27&lt;=1,0,IF(Q27=Data!$E$12,Data!$F$32,IF(Q27=Data!$E$13,Data!$F$33,IF(Q27=Data!$E$14,Data!$F$34,IF(Q27=Data!$E$15,Data!$F$35,IF(Q27=Data!$E$16,Data!$F$36,IF(Q27=Data!$E$17,Data!$F$37,IF(Q27=Data!$E$18,Data!$F$38,0))))))))*K27*IF(R27&lt;AV27,R27,$AV$3)</f>
        <v>0</v>
      </c>
      <c r="Z27" s="23">
        <f>IF(R27&lt;=1,0,IF(Q27=Data!$E$12,Data!$G$32,IF(Q27=Data!$E$13,Data!$G$33,IF(Q27=Data!$E$14,Data!$G$34,IF(Q27=Data!$E$15,Data!$G$35,IF(Q27=Data!$E$16,Data!$G$36,IF(Q27=Data!$E$17,Data!$G$37,IF(Q27=Data!$E$18,Data!$G$38,0))))))))*K27*IF(R27&lt;AV27,R27,$AV$3)</f>
        <v>0</v>
      </c>
      <c r="AA27" s="23">
        <f>IF(R27&lt;=1,0,IF(Q27=Data!$E$12,Data!$H$32,IF(Q27=Data!$E$13,Data!$H$33,IF(Q27=Data!$E$14,Data!$H$34,IF(Q27=Data!$E$15,Data!$H$35,IF(Q27=Data!$E$16,Data!$H$36,IF(Q27=Data!$E$17,Data!$H$37,IF(Q27=Data!$E$18,Data!$H$38,0))))))))*K27*IF(R27&lt;AV27,R27,$AV$3)</f>
        <v>0</v>
      </c>
      <c r="AB27" s="22">
        <f t="shared" si="5"/>
        <v>0</v>
      </c>
      <c r="AC27" s="50">
        <f t="shared" si="6"/>
        <v>0</v>
      </c>
      <c r="AD27" s="46"/>
      <c r="AE27" s="21">
        <f t="shared" si="0"/>
        <v>0</v>
      </c>
      <c r="AF27" s="22">
        <f t="shared" si="1"/>
        <v>0</v>
      </c>
      <c r="AG27" s="50">
        <f t="shared" si="2"/>
        <v>0</v>
      </c>
      <c r="AH27" s="46"/>
      <c r="AI27" s="21">
        <f>IF(AZ27="No",0,IF(O27="NA",0,IF(Q27=O27,0,IF(O27=Data!$E$2,Data!$J$22,IF(O27=Data!$E$3,Data!$J$23,IF(O27=Data!$E$4,Data!$J$24,IF(O27=Data!$E$5,Data!$J$25,IF(O27=Data!$E$6,Data!$J$26,IF(O27=Data!$E$7,Data!$J$27,IF(O27=Data!$E$8,Data!$J$28,IF(O27=Data!$E$9,Data!$J$29,IF(O27=Data!$E$10,Data!$I$30,IF(O27=Data!$E$11,Data!$J$31,IF(O27=Data!$E$12,Data!$J$32,IF(O27=Data!$E$13,Data!$J$33,IF(O27=Data!$E$14,Data!$J$34,IF(O27=Data!$E$15,Data!$J$35,IF(O27=Data!$E$16,Data!$J$36,IF(O27=Data!$E$17,Data!J$37,IF(O27=Data!$E$18,Data!J$38,0))))))))))))))))))))*$AV$3</f>
        <v>0</v>
      </c>
      <c r="AJ27" s="23">
        <f>IF(AZ27="No",0,IF(O27="NA",0,IF(O27=Data!$E$2,Data!$K$22,IF(O27=Data!$E$3,Data!$K$23,IF(O27=Data!$E$4,Data!$K$24,IF(O27=Data!$E$5,Data!$K$25,IF(O27=Data!$E$6,Data!$K$26,IF(O27=Data!$E$7,Data!$K$27,IF(O27=Data!$E$8,Data!$K$28,IF(O27=Data!$E$9,Data!$K$29,IF(O27=Data!$E$10,Data!$K$30,IF(O27=Data!$E$11,Data!$K$31,IF(O27=Data!$E$12,Data!$K$32,IF(O27=Data!$E$13,Data!$K$33,IF(O27=Data!$E$14,Data!$K$34,IF(O27=Data!$E$15,Data!$K$35,IF(O27=Data!$E$16,Data!$K$36,IF(O27=Data!$E$17,Data!K$37,IF(O27=Data!$E$18,Data!K$38,0)))))))))))))))))))*$AV$3</f>
        <v>0</v>
      </c>
      <c r="AK27" s="23">
        <f t="shared" si="7"/>
        <v>0</v>
      </c>
      <c r="AL27" s="22">
        <f t="shared" si="8"/>
        <v>0</v>
      </c>
      <c r="AM27" s="22">
        <f t="shared" si="9"/>
        <v>0</v>
      </c>
      <c r="AN27" s="23"/>
      <c r="AO27" s="120"/>
      <c r="AP27" s="25"/>
      <c r="AQ27" s="25"/>
      <c r="AR27" s="9"/>
      <c r="AS27" s="9"/>
      <c r="AT27" s="5"/>
      <c r="AX27" s="168"/>
      <c r="AY27" s="143" t="str">
        <f t="shared" si="10"/>
        <v>No</v>
      </c>
      <c r="AZ27" s="144" t="str">
        <f t="shared" si="3"/>
        <v>No</v>
      </c>
      <c r="BA27" s="150"/>
      <c r="BB27" s="146">
        <f>IF(Q27="NA",0,IF(N27="No",0,IF(O27=Data!$E$2,Data!$L$22,IF(O27=Data!$E$3,Data!$L$23,IF(O27=Data!$E$4,Data!$L$24,IF(O27=Data!$E$5,Data!$L$25,IF(O27=Data!$E$6,Data!$L$26,IF(O27=Data!$E$7,Data!$L$27,IF(O27=Data!$E$8,Data!$L$28,IF(O27=Data!$E$9,Data!$L$29,IF(O27=Data!$E$10,Data!$L$30,IF(O27=Data!$E$11,Data!$L$31,IF(O27=Data!$E$12,Data!$L$32,IF(O27=Data!$E$13,Data!$L$33,IF(O27=Data!$E$14,Data!$L$34,IF(O27=Data!$E$15,Data!$L$35,IF(O27=Data!$E$16,Data!$L$36,IF(O27=Data!$E$17,Data!L$37,IF(O27=Data!$E$18,Data!L$38,0)))))))))))))))))))</f>
        <v>0</v>
      </c>
      <c r="BC27" s="147">
        <f>IF(Q27="NA",0,IF(AY27="No",0,IF(N27="Yes",0,IF(P27=Data!$E$2,Data!$L$22,IF(P27=Data!$E$3,Data!$L$23,IF(P27=Data!$E$4,Data!$L$24,IF(P27=Data!$E$5,Data!$L$25,IF(P27=Data!$E$6,Data!$L$26,IF(P27=Data!$E$7,Data!$L$27,IF(P27=Data!$E$8,Data!$L$28,IF(P27=Data!$E$9,Data!$L$29,IF(P27=Data!$E$10,Data!$L$30,IF(P27=Data!$E$11,Data!$L$31,IF(P27=Data!$E$12,Data!$L$32*(EXP(-29.6/R27)),IF(P27=Data!$E$13,Data!$L$33,IF(P27=Data!$E$14,Data!$L$34*(EXP(-29.6/R27)),IF(P27=Data!$E$15,Data!$L$35,IF(P27=Data!$E$16,Data!$L$36,IF(P27=Data!$E$17,Data!L$37,IF(P27=Data!$E$18,Data!L$38,0))))))))))))))))))))</f>
        <v>0</v>
      </c>
      <c r="BD27" s="148"/>
      <c r="BE27" s="146"/>
      <c r="BF27" s="148">
        <f t="shared" si="4"/>
        <v>0</v>
      </c>
      <c r="BG27" s="148">
        <f t="shared" si="11"/>
        <v>1</v>
      </c>
      <c r="BH27" s="148">
        <f t="shared" si="12"/>
        <v>1</v>
      </c>
      <c r="BI27" s="148">
        <f>IF(S27=0,0,IF(AND(Q27=Data!$E$12,S27-$AV$3&gt;0),(((Data!$M$32*(EXP(-29.6/S27)))-(Data!$M$32*(EXP(-29.6/(S27-$AV$3)))))),IF(AND(Q27=Data!$E$12,S27-$AV$3&lt;0.5),(Data!$M$32*(EXP(-29.6/S27))),IF(AND(Q27=Data!$E$12,S27&lt;=1),((Data!$M$32*(EXP(-29.6/S27)))),IF(Q27=Data!$E$13,(Data!$M$33),IF(AND(Q27=Data!$E$14,S27-$AV$3&gt;0),(((Data!$M$34*(EXP(-29.6/S27)))-(Data!$M$34*(EXP(-29.6/(S27-$AV$3)))))),IF(AND(Q27=Data!$E$14,S27-$AV$3&lt;1),(Data!$M$34*(EXP(-29.6/S27))),IF(AND(Q27=Data!$E$14,S27&lt;=1),((Data!$M$34*(EXP(-29.6/S27)))),IF(Q27=Data!$E$15,Data!$M$35,IF(Q27=Data!$E$16,Data!$M$36,IF(Q27=Data!$E$17,Data!$M$37,IF(Q27=Data!$E$18,Data!$M$38,0))))))))))))</f>
        <v>0</v>
      </c>
      <c r="BJ27" s="148">
        <f>IF(Q27=Data!$E$12,BI27*0.32,IF(Q27=Data!$E$13,0,IF(Q27=Data!$E$14,BI27*0.32,IF(Q27=Data!$E$15,0,IF(Q27=Data!$E$16,0,IF(Q27=Data!$E$17,0,IF(Q27=Data!$E$18,0,0)))))))</f>
        <v>0</v>
      </c>
      <c r="BK27" s="148">
        <f>IF(Q27=Data!$E$12,Data!$P$32*$AV$3,IF(Q27=Data!$E$13,Data!$P$33*$AV$3,IF(Q27=Data!$E$14,Data!$P$34*$AV$3,IF(Q27=Data!$E$15,Data!$P$35*$AV$3,IF(Q27=Data!$E$16,Data!$P$36*$AV$3,IF(Q27=Data!$E$17,Data!$P$37*$AV$3,IF(Q27=Data!$E$18,Data!$P$38*$AV$3,0)))))))</f>
        <v>0</v>
      </c>
      <c r="BL27" s="147">
        <f>IF(O27=Data!$E$2,Data!$O$22,IF(O27=Data!$E$3,Data!$O$23,IF(O27=Data!$E$4,Data!$O$24,IF(O27=Data!$E$5,Data!$O$25,IF(O27=Data!$E$6,Data!$O$26,IF(O27=Data!$E$7,Data!$O$27,IF(O27=Data!$E$8,Data!$O$28,IF(O27=Data!$E$9,Data!$O$29,IF(O27=Data!$E$10,Data!$O$30,IF(O27=Data!$E$11,Data!$O$31,IF(O27=Data!$E$12,Data!$O$32,IF(O27=Data!$E$13,Data!$O$33,IF(O27=Data!$E$14,Data!$O$34,IF(O27=Data!$E$15,Data!$O$35,IF(O27=Data!$E$16,Data!$O$36,IF(O27=Data!$E$17,Data!$O$37,IF(O27=Data!$E$18,Data!$O$38,0)))))))))))))))))</f>
        <v>0</v>
      </c>
      <c r="BM27" s="169"/>
      <c r="BN27" s="169"/>
      <c r="BO27" s="169"/>
      <c r="BP27" s="169"/>
    </row>
    <row r="28" spans="9:68" x14ac:dyDescent="0.3">
      <c r="I28" s="24"/>
      <c r="J28" s="36" t="s">
        <v>39</v>
      </c>
      <c r="K28" s="108"/>
      <c r="L28" s="108"/>
      <c r="M28" s="108" t="s">
        <v>3</v>
      </c>
      <c r="N28" s="108" t="s">
        <v>1</v>
      </c>
      <c r="O28" s="109" t="s">
        <v>124</v>
      </c>
      <c r="P28" s="109" t="s">
        <v>124</v>
      </c>
      <c r="Q28" s="110" t="s">
        <v>124</v>
      </c>
      <c r="R28" s="111"/>
      <c r="S28" s="111"/>
      <c r="T28" s="112"/>
      <c r="U28" s="20"/>
      <c r="V28" s="21">
        <f>IF(AZ28="No",0,IF(O28="NA",0,IF(O28=Data!$E$2,Data!$F$22,IF(O28=Data!$E$3,Data!$F$23,IF(O28=Data!$E$4,Data!$F$24,IF(O28=Data!$E$5,Data!$F$25,IF(O28=Data!$E$6,Data!$F$26,IF(O28=Data!$E$7,Data!$F$27,IF(O28=Data!$E$8,Data!$F$28,IF(O28=Data!$E$9,Data!$F$29,IF(O28=Data!$E$10,Data!$F$30,IF(O28=Data!$E$11,Data!$F$31,IF(O28=Data!E37,Data!$F$32,IF(O28=Data!E38,Data!$F$33,IF(O28=Data!E39,Data!$F$34,IF(O28=Data!E40,Data!$F$35,IF(O28=Data!E41,Data!$F$36,IF(O28=Data!E42,Data!$F$37,IF(O28=Data!E43,Data!F$38,0)))))))))))))))))))*K28*$AV$3</f>
        <v>0</v>
      </c>
      <c r="W28" s="23">
        <f>IF(AZ28="No",0,IF(O28="NA",0,IF(O28=Data!$E$2,Data!$G$22,IF(O28=Data!$E$3,Data!$G$23,IF(O28=Data!$E$4,Data!$G$24,IF(O28=Data!$E$5,Data!$G$25,IF(O28=Data!$E$6,Data!$G$26,IF(O28=Data!$E$7,Data!$G$27,IF(O28=Data!$E$8,Data!$G$28,IF(O28=Data!$E$9,Data!$G$29,IF(O28=Data!$E$10,Data!$G$30,IF(O28=Data!$E$11,Data!$G$31,IF(O28=Data!$E$12,Data!$G$32,IF(O28=Data!$E$13,Data!$G$33,IF(O28=Data!$E$14,Data!$G$34,IF(O28=Data!$E$15,Data!$G$35,IF(O28=Data!$E$16,Data!$G$36,IF(O28=Data!$E$17,Data!G$37,IF(O28=Data!$E$18,Data!G$38,0)))))))))))))))))))*K28*$AV$3</f>
        <v>0</v>
      </c>
      <c r="X28" s="23">
        <f>IF(AZ28="No",0,IF(O28="NA",0,IF(O28=Data!$E$2,Data!$H$22,IF(O28=Data!$E$3,Data!$H$23,IF(O28=Data!$E$4,Data!$H$24,IF(O28=Data!$E$5,Data!$H$25,IF(O28=Data!$E$6,Data!$H$26,IF(O28=Data!$E$7,Data!$H$27,IF(O28=Data!$E$8,Data!$H$28,IF(O28=Data!$E$9,Data!$H$29,IF(O28=Data!$E$10,Data!$H$30,IF(O28=Data!$E$11,Data!$H$31,IF(O28=Data!$E$12,Data!$H$32,IF(O28=Data!$E$13,Data!$H$33,IF(O28=Data!$E$14,Data!$H$34,IF(O28=Data!$E$15,Data!$H$35,IF(O28=Data!$E$16,Data!$H$36,IF(O28=Data!$E$17,Data!H$37,IF(O28=Data!$E$18,Data!H$38,0)))))))))))))))))))*K28*$AV$3</f>
        <v>0</v>
      </c>
      <c r="Y28" s="23">
        <f>IF(R28&lt;=1,0,IF(Q28=Data!$E$12,Data!$F$32,IF(Q28=Data!$E$13,Data!$F$33,IF(Q28=Data!$E$14,Data!$F$34,IF(Q28=Data!$E$15,Data!$F$35,IF(Q28=Data!$E$16,Data!$F$36,IF(Q28=Data!$E$17,Data!$F$37,IF(Q28=Data!$E$18,Data!$F$38,0))))))))*K28*IF(R28&lt;AV28,R28,$AV$3)</f>
        <v>0</v>
      </c>
      <c r="Z28" s="23">
        <f>IF(R28&lt;=1,0,IF(Q28=Data!$E$12,Data!$G$32,IF(Q28=Data!$E$13,Data!$G$33,IF(Q28=Data!$E$14,Data!$G$34,IF(Q28=Data!$E$15,Data!$G$35,IF(Q28=Data!$E$16,Data!$G$36,IF(Q28=Data!$E$17,Data!$G$37,IF(Q28=Data!$E$18,Data!$G$38,0))))))))*K28*IF(R28&lt;AV28,R28,$AV$3)</f>
        <v>0</v>
      </c>
      <c r="AA28" s="23">
        <f>IF(R28&lt;=1,0,IF(Q28=Data!$E$12,Data!$H$32,IF(Q28=Data!$E$13,Data!$H$33,IF(Q28=Data!$E$14,Data!$H$34,IF(Q28=Data!$E$15,Data!$H$35,IF(Q28=Data!$E$16,Data!$H$36,IF(Q28=Data!$E$17,Data!$H$37,IF(Q28=Data!$E$18,Data!$H$38,0))))))))*K28*IF(R28&lt;AV28,R28,$AV$3)</f>
        <v>0</v>
      </c>
      <c r="AB28" s="22">
        <f t="shared" si="5"/>
        <v>0</v>
      </c>
      <c r="AC28" s="50">
        <f t="shared" si="6"/>
        <v>0</v>
      </c>
      <c r="AD28" s="46"/>
      <c r="AE28" s="21">
        <f t="shared" si="0"/>
        <v>0</v>
      </c>
      <c r="AF28" s="22">
        <f t="shared" si="1"/>
        <v>0</v>
      </c>
      <c r="AG28" s="50">
        <f t="shared" si="2"/>
        <v>0</v>
      </c>
      <c r="AH28" s="46"/>
      <c r="AI28" s="21">
        <f>IF(AZ28="No",0,IF(O28="NA",0,IF(Q28=O28,0,IF(O28=Data!$E$2,Data!$J$22,IF(O28=Data!$E$3,Data!$J$23,IF(O28=Data!$E$4,Data!$J$24,IF(O28=Data!$E$5,Data!$J$25,IF(O28=Data!$E$6,Data!$J$26,IF(O28=Data!$E$7,Data!$J$27,IF(O28=Data!$E$8,Data!$J$28,IF(O28=Data!$E$9,Data!$J$29,IF(O28=Data!$E$10,Data!$I$30,IF(O28=Data!$E$11,Data!$J$31,IF(O28=Data!$E$12,Data!$J$32,IF(O28=Data!$E$13,Data!$J$33,IF(O28=Data!$E$14,Data!$J$34,IF(O28=Data!$E$15,Data!$J$35,IF(O28=Data!$E$16,Data!$J$36,IF(O28=Data!$E$17,Data!J$37,IF(O28=Data!$E$18,Data!J$38,0))))))))))))))))))))*$AV$3</f>
        <v>0</v>
      </c>
      <c r="AJ28" s="23">
        <f>IF(AZ28="No",0,IF(O28="NA",0,IF(O28=Data!$E$2,Data!$K$22,IF(O28=Data!$E$3,Data!$K$23,IF(O28=Data!$E$4,Data!$K$24,IF(O28=Data!$E$5,Data!$K$25,IF(O28=Data!$E$6,Data!$K$26,IF(O28=Data!$E$7,Data!$K$27,IF(O28=Data!$E$8,Data!$K$28,IF(O28=Data!$E$9,Data!$K$29,IF(O28=Data!$E$10,Data!$K$30,IF(O28=Data!$E$11,Data!$K$31,IF(O28=Data!$E$12,Data!$K$32,IF(O28=Data!$E$13,Data!$K$33,IF(O28=Data!$E$14,Data!$K$34,IF(O28=Data!$E$15,Data!$K$35,IF(O28=Data!$E$16,Data!$K$36,IF(O28=Data!$E$17,Data!K$37,IF(O28=Data!$E$18,Data!K$38,0)))))))))))))))))))*$AV$3</f>
        <v>0</v>
      </c>
      <c r="AK28" s="23">
        <f t="shared" si="7"/>
        <v>0</v>
      </c>
      <c r="AL28" s="22">
        <f t="shared" si="8"/>
        <v>0</v>
      </c>
      <c r="AM28" s="22">
        <f t="shared" si="9"/>
        <v>0</v>
      </c>
      <c r="AN28" s="23"/>
      <c r="AO28" s="120"/>
      <c r="AP28" s="25"/>
      <c r="AQ28" s="25"/>
      <c r="AR28" s="9"/>
      <c r="AS28" s="9"/>
      <c r="AT28" s="5"/>
      <c r="AX28" s="168"/>
      <c r="AY28" s="143" t="str">
        <f t="shared" si="10"/>
        <v>No</v>
      </c>
      <c r="AZ28" s="144" t="str">
        <f t="shared" si="3"/>
        <v>No</v>
      </c>
      <c r="BA28" s="150"/>
      <c r="BB28" s="146">
        <f>IF(Q28="NA",0,IF(N28="No",0,IF(O28=Data!$E$2,Data!$L$22,IF(O28=Data!$E$3,Data!$L$23,IF(O28=Data!$E$4,Data!$L$24,IF(O28=Data!$E$5,Data!$L$25,IF(O28=Data!$E$6,Data!$L$26,IF(O28=Data!$E$7,Data!$L$27,IF(O28=Data!$E$8,Data!$L$28,IF(O28=Data!$E$9,Data!$L$29,IF(O28=Data!$E$10,Data!$L$30,IF(O28=Data!$E$11,Data!$L$31,IF(O28=Data!$E$12,Data!$L$32,IF(O28=Data!$E$13,Data!$L$33,IF(O28=Data!$E$14,Data!$L$34,IF(O28=Data!$E$15,Data!$L$35,IF(O28=Data!$E$16,Data!$L$36,IF(O28=Data!$E$17,Data!L$37,IF(O28=Data!$E$18,Data!L$38,0)))))))))))))))))))</f>
        <v>0</v>
      </c>
      <c r="BC28" s="147">
        <f>IF(Q28="NA",0,IF(AY28="No",0,IF(N28="Yes",0,IF(P28=Data!$E$2,Data!$L$22,IF(P28=Data!$E$3,Data!$L$23,IF(P28=Data!$E$4,Data!$L$24,IF(P28=Data!$E$5,Data!$L$25,IF(P28=Data!$E$6,Data!$L$26,IF(P28=Data!$E$7,Data!$L$27,IF(P28=Data!$E$8,Data!$L$28,IF(P28=Data!$E$9,Data!$L$29,IF(P28=Data!$E$10,Data!$L$30,IF(P28=Data!$E$11,Data!$L$31,IF(P28=Data!$E$12,Data!$L$32*(EXP(-29.6/R28)),IF(P28=Data!$E$13,Data!$L$33,IF(P28=Data!$E$14,Data!$L$34*(EXP(-29.6/R28)),IF(P28=Data!$E$15,Data!$L$35,IF(P28=Data!$E$16,Data!$L$36,IF(P28=Data!$E$17,Data!L$37,IF(P28=Data!$E$18,Data!L$38,0))))))))))))))))))))</f>
        <v>0</v>
      </c>
      <c r="BD28" s="148"/>
      <c r="BE28" s="146"/>
      <c r="BF28" s="148">
        <f t="shared" si="4"/>
        <v>0</v>
      </c>
      <c r="BG28" s="148">
        <f t="shared" si="11"/>
        <v>1</v>
      </c>
      <c r="BH28" s="148">
        <f t="shared" si="12"/>
        <v>1</v>
      </c>
      <c r="BI28" s="148">
        <f>IF(S28=0,0,IF(AND(Q28=Data!$E$12,S28-$AV$3&gt;0),(((Data!$M$32*(EXP(-29.6/S28)))-(Data!$M$32*(EXP(-29.6/(S28-$AV$3)))))),IF(AND(Q28=Data!$E$12,S28-$AV$3&lt;0.5),(Data!$M$32*(EXP(-29.6/S28))),IF(AND(Q28=Data!$E$12,S28&lt;=1),((Data!$M$32*(EXP(-29.6/S28)))),IF(Q28=Data!$E$13,(Data!$M$33),IF(AND(Q28=Data!$E$14,S28-$AV$3&gt;0),(((Data!$M$34*(EXP(-29.6/S28)))-(Data!$M$34*(EXP(-29.6/(S28-$AV$3)))))),IF(AND(Q28=Data!$E$14,S28-$AV$3&lt;1),(Data!$M$34*(EXP(-29.6/S28))),IF(AND(Q28=Data!$E$14,S28&lt;=1),((Data!$M$34*(EXP(-29.6/S28)))),IF(Q28=Data!$E$15,Data!$M$35,IF(Q28=Data!$E$16,Data!$M$36,IF(Q28=Data!$E$17,Data!$M$37,IF(Q28=Data!$E$18,Data!$M$38,0))))))))))))</f>
        <v>0</v>
      </c>
      <c r="BJ28" s="148">
        <f>IF(Q28=Data!$E$12,BI28*0.32,IF(Q28=Data!$E$13,0,IF(Q28=Data!$E$14,BI28*0.32,IF(Q28=Data!$E$15,0,IF(Q28=Data!$E$16,0,IF(Q28=Data!$E$17,0,IF(Q28=Data!$E$18,0,0)))))))</f>
        <v>0</v>
      </c>
      <c r="BK28" s="148">
        <f>IF(Q28=Data!$E$12,Data!$P$32*$AV$3,IF(Q28=Data!$E$13,Data!$P$33*$AV$3,IF(Q28=Data!$E$14,Data!$P$34*$AV$3,IF(Q28=Data!$E$15,Data!$P$35*$AV$3,IF(Q28=Data!$E$16,Data!$P$36*$AV$3,IF(Q28=Data!$E$17,Data!$P$37*$AV$3,IF(Q28=Data!$E$18,Data!$P$38*$AV$3,0)))))))</f>
        <v>0</v>
      </c>
      <c r="BL28" s="147">
        <f>IF(O28=Data!$E$2,Data!$O$22,IF(O28=Data!$E$3,Data!$O$23,IF(O28=Data!$E$4,Data!$O$24,IF(O28=Data!$E$5,Data!$O$25,IF(O28=Data!$E$6,Data!$O$26,IF(O28=Data!$E$7,Data!$O$27,IF(O28=Data!$E$8,Data!$O$28,IF(O28=Data!$E$9,Data!$O$29,IF(O28=Data!$E$10,Data!$O$30,IF(O28=Data!$E$11,Data!$O$31,IF(O28=Data!$E$12,Data!$O$32,IF(O28=Data!$E$13,Data!$O$33,IF(O28=Data!$E$14,Data!$O$34,IF(O28=Data!$E$15,Data!$O$35,IF(O28=Data!$E$16,Data!$O$36,IF(O28=Data!$E$17,Data!$O$37,IF(O28=Data!$E$18,Data!$O$38,0)))))))))))))))))</f>
        <v>0</v>
      </c>
      <c r="BM28" s="169"/>
      <c r="BN28" s="169"/>
      <c r="BO28" s="169"/>
      <c r="BP28" s="169"/>
    </row>
    <row r="29" spans="9:68" x14ac:dyDescent="0.3">
      <c r="I29" s="24"/>
      <c r="J29" s="36" t="s">
        <v>40</v>
      </c>
      <c r="K29" s="108"/>
      <c r="L29" s="108"/>
      <c r="M29" s="108" t="s">
        <v>3</v>
      </c>
      <c r="N29" s="108" t="s">
        <v>1</v>
      </c>
      <c r="O29" s="109" t="s">
        <v>124</v>
      </c>
      <c r="P29" s="109" t="s">
        <v>124</v>
      </c>
      <c r="Q29" s="110" t="s">
        <v>124</v>
      </c>
      <c r="R29" s="111"/>
      <c r="S29" s="111"/>
      <c r="T29" s="112"/>
      <c r="U29" s="20"/>
      <c r="V29" s="21">
        <f>IF(AZ29="No",0,IF(O29="NA",0,IF(O29=Data!$E$2,Data!$F$22,IF(O29=Data!$E$3,Data!$F$23,IF(O29=Data!$E$4,Data!$F$24,IF(O29=Data!$E$5,Data!$F$25,IF(O29=Data!$E$6,Data!$F$26,IF(O29=Data!$E$7,Data!$F$27,IF(O29=Data!$E$8,Data!$F$28,IF(O29=Data!$E$9,Data!$F$29,IF(O29=Data!$E$10,Data!$F$30,IF(O29=Data!$E$11,Data!$F$31,IF(O29=Data!E38,Data!$F$32,IF(O29=Data!E39,Data!$F$33,IF(O29=Data!E40,Data!$F$34,IF(O29=Data!E41,Data!$F$35,IF(O29=Data!E42,Data!$F$36,IF(O29=Data!E43,Data!$F$37,IF(O29=Data!E44,Data!F$38,0)))))))))))))))))))*K29*$AV$3</f>
        <v>0</v>
      </c>
      <c r="W29" s="23">
        <f>IF(AZ29="No",0,IF(O29="NA",0,IF(O29=Data!$E$2,Data!$G$22,IF(O29=Data!$E$3,Data!$G$23,IF(O29=Data!$E$4,Data!$G$24,IF(O29=Data!$E$5,Data!$G$25,IF(O29=Data!$E$6,Data!$G$26,IF(O29=Data!$E$7,Data!$G$27,IF(O29=Data!$E$8,Data!$G$28,IF(O29=Data!$E$9,Data!$G$29,IF(O29=Data!$E$10,Data!$G$30,IF(O29=Data!$E$11,Data!$G$31,IF(O29=Data!$E$12,Data!$G$32,IF(O29=Data!$E$13,Data!$G$33,IF(O29=Data!$E$14,Data!$G$34,IF(O29=Data!$E$15,Data!$G$35,IF(O29=Data!$E$16,Data!$G$36,IF(O29=Data!$E$17,Data!G$37,IF(O29=Data!$E$18,Data!G$38,0)))))))))))))))))))*K29*$AV$3</f>
        <v>0</v>
      </c>
      <c r="X29" s="23">
        <f>IF(AZ29="No",0,IF(O29="NA",0,IF(O29=Data!$E$2,Data!$H$22,IF(O29=Data!$E$3,Data!$H$23,IF(O29=Data!$E$4,Data!$H$24,IF(O29=Data!$E$5,Data!$H$25,IF(O29=Data!$E$6,Data!$H$26,IF(O29=Data!$E$7,Data!$H$27,IF(O29=Data!$E$8,Data!$H$28,IF(O29=Data!$E$9,Data!$H$29,IF(O29=Data!$E$10,Data!$H$30,IF(O29=Data!$E$11,Data!$H$31,IF(O29=Data!$E$12,Data!$H$32,IF(O29=Data!$E$13,Data!$H$33,IF(O29=Data!$E$14,Data!$H$34,IF(O29=Data!$E$15,Data!$H$35,IF(O29=Data!$E$16,Data!$H$36,IF(O29=Data!$E$17,Data!H$37,IF(O29=Data!$E$18,Data!H$38,0)))))))))))))))))))*K29*$AV$3</f>
        <v>0</v>
      </c>
      <c r="Y29" s="23">
        <f>IF(R29&lt;=1,0,IF(Q29=Data!$E$12,Data!$F$32,IF(Q29=Data!$E$13,Data!$F$33,IF(Q29=Data!$E$14,Data!$F$34,IF(Q29=Data!$E$15,Data!$F$35,IF(Q29=Data!$E$16,Data!$F$36,IF(Q29=Data!$E$17,Data!$F$37,IF(Q29=Data!$E$18,Data!$F$38,0))))))))*K29*IF(R29&lt;AV29,R29,$AV$3)</f>
        <v>0</v>
      </c>
      <c r="Z29" s="23">
        <f>IF(R29&lt;=1,0,IF(Q29=Data!$E$12,Data!$G$32,IF(Q29=Data!$E$13,Data!$G$33,IF(Q29=Data!$E$14,Data!$G$34,IF(Q29=Data!$E$15,Data!$G$35,IF(Q29=Data!$E$16,Data!$G$36,IF(Q29=Data!$E$17,Data!$G$37,IF(Q29=Data!$E$18,Data!$G$38,0))))))))*K29*IF(R29&lt;AV29,R29,$AV$3)</f>
        <v>0</v>
      </c>
      <c r="AA29" s="23">
        <f>IF(R29&lt;=1,0,IF(Q29=Data!$E$12,Data!$H$32,IF(Q29=Data!$E$13,Data!$H$33,IF(Q29=Data!$E$14,Data!$H$34,IF(Q29=Data!$E$15,Data!$H$35,IF(Q29=Data!$E$16,Data!$H$36,IF(Q29=Data!$E$17,Data!$H$37,IF(Q29=Data!$E$18,Data!$H$38,0))))))))*K29*IF(R29&lt;AV29,R29,$AV$3)</f>
        <v>0</v>
      </c>
      <c r="AB29" s="22">
        <f t="shared" si="5"/>
        <v>0</v>
      </c>
      <c r="AC29" s="50">
        <f t="shared" si="6"/>
        <v>0</v>
      </c>
      <c r="AD29" s="46"/>
      <c r="AE29" s="21">
        <f t="shared" si="0"/>
        <v>0</v>
      </c>
      <c r="AF29" s="22">
        <f t="shared" si="1"/>
        <v>0</v>
      </c>
      <c r="AG29" s="50">
        <f t="shared" si="2"/>
        <v>0</v>
      </c>
      <c r="AH29" s="46"/>
      <c r="AI29" s="21">
        <f>IF(AZ29="No",0,IF(O29="NA",0,IF(Q29=O29,0,IF(O29=Data!$E$2,Data!$J$22,IF(O29=Data!$E$3,Data!$J$23,IF(O29=Data!$E$4,Data!$J$24,IF(O29=Data!$E$5,Data!$J$25,IF(O29=Data!$E$6,Data!$J$26,IF(O29=Data!$E$7,Data!$J$27,IF(O29=Data!$E$8,Data!$J$28,IF(O29=Data!$E$9,Data!$J$29,IF(O29=Data!$E$10,Data!$I$30,IF(O29=Data!$E$11,Data!$J$31,IF(O29=Data!$E$12,Data!$J$32,IF(O29=Data!$E$13,Data!$J$33,IF(O29=Data!$E$14,Data!$J$34,IF(O29=Data!$E$15,Data!$J$35,IF(O29=Data!$E$16,Data!$J$36,IF(O29=Data!$E$17,Data!J$37,IF(O29=Data!$E$18,Data!J$38,0))))))))))))))))))))*$AV$3</f>
        <v>0</v>
      </c>
      <c r="AJ29" s="23">
        <f>IF(AZ29="No",0,IF(O29="NA",0,IF(O29=Data!$E$2,Data!$K$22,IF(O29=Data!$E$3,Data!$K$23,IF(O29=Data!$E$4,Data!$K$24,IF(O29=Data!$E$5,Data!$K$25,IF(O29=Data!$E$6,Data!$K$26,IF(O29=Data!$E$7,Data!$K$27,IF(O29=Data!$E$8,Data!$K$28,IF(O29=Data!$E$9,Data!$K$29,IF(O29=Data!$E$10,Data!$K$30,IF(O29=Data!$E$11,Data!$K$31,IF(O29=Data!$E$12,Data!$K$32,IF(O29=Data!$E$13,Data!$K$33,IF(O29=Data!$E$14,Data!$K$34,IF(O29=Data!$E$15,Data!$K$35,IF(O29=Data!$E$16,Data!$K$36,IF(O29=Data!$E$17,Data!K$37,IF(O29=Data!$E$18,Data!K$38,0)))))))))))))))))))*$AV$3</f>
        <v>0</v>
      </c>
      <c r="AK29" s="23">
        <f t="shared" si="7"/>
        <v>0</v>
      </c>
      <c r="AL29" s="22">
        <f t="shared" si="8"/>
        <v>0</v>
      </c>
      <c r="AM29" s="22">
        <f t="shared" si="9"/>
        <v>0</v>
      </c>
      <c r="AN29" s="23"/>
      <c r="AO29" s="120"/>
      <c r="AP29" s="25"/>
      <c r="AQ29" s="25"/>
      <c r="AR29" s="9"/>
      <c r="AS29" s="9"/>
      <c r="AT29" s="5"/>
      <c r="AX29" s="168"/>
      <c r="AY29" s="143" t="str">
        <f t="shared" si="10"/>
        <v>No</v>
      </c>
      <c r="AZ29" s="144" t="str">
        <f t="shared" si="3"/>
        <v>No</v>
      </c>
      <c r="BA29" s="150"/>
      <c r="BB29" s="146">
        <f>IF(Q29="NA",0,IF(N29="No",0,IF(O29=Data!$E$2,Data!$L$22,IF(O29=Data!$E$3,Data!$L$23,IF(O29=Data!$E$4,Data!$L$24,IF(O29=Data!$E$5,Data!$L$25,IF(O29=Data!$E$6,Data!$L$26,IF(O29=Data!$E$7,Data!$L$27,IF(O29=Data!$E$8,Data!$L$28,IF(O29=Data!$E$9,Data!$L$29,IF(O29=Data!$E$10,Data!$L$30,IF(O29=Data!$E$11,Data!$L$31,IF(O29=Data!$E$12,Data!$L$32,IF(O29=Data!$E$13,Data!$L$33,IF(O29=Data!$E$14,Data!$L$34,IF(O29=Data!$E$15,Data!$L$35,IF(O29=Data!$E$16,Data!$L$36,IF(O29=Data!$E$17,Data!L$37,IF(O29=Data!$E$18,Data!L$38,0)))))))))))))))))))</f>
        <v>0</v>
      </c>
      <c r="BC29" s="147">
        <f>IF(Q29="NA",0,IF(AY29="No",0,IF(N29="Yes",0,IF(P29=Data!$E$2,Data!$L$22,IF(P29=Data!$E$3,Data!$L$23,IF(P29=Data!$E$4,Data!$L$24,IF(P29=Data!$E$5,Data!$L$25,IF(P29=Data!$E$6,Data!$L$26,IF(P29=Data!$E$7,Data!$L$27,IF(P29=Data!$E$8,Data!$L$28,IF(P29=Data!$E$9,Data!$L$29,IF(P29=Data!$E$10,Data!$L$30,IF(P29=Data!$E$11,Data!$L$31,IF(P29=Data!$E$12,Data!$L$32*(EXP(-29.6/R29)),IF(P29=Data!$E$13,Data!$L$33,IF(P29=Data!$E$14,Data!$L$34*(EXP(-29.6/R29)),IF(P29=Data!$E$15,Data!$L$35,IF(P29=Data!$E$16,Data!$L$36,IF(P29=Data!$E$17,Data!L$37,IF(P29=Data!$E$18,Data!L$38,0))))))))))))))))))))</f>
        <v>0</v>
      </c>
      <c r="BD29" s="148"/>
      <c r="BE29" s="146"/>
      <c r="BF29" s="148">
        <f t="shared" si="4"/>
        <v>0</v>
      </c>
      <c r="BG29" s="148">
        <f t="shared" si="11"/>
        <v>1</v>
      </c>
      <c r="BH29" s="148">
        <f t="shared" si="12"/>
        <v>1</v>
      </c>
      <c r="BI29" s="148">
        <f>IF(S29=0,0,IF(AND(Q29=Data!$E$12,S29-$AV$3&gt;0),(((Data!$M$32*(EXP(-29.6/S29)))-(Data!$M$32*(EXP(-29.6/(S29-$AV$3)))))),IF(AND(Q29=Data!$E$12,S29-$AV$3&lt;0.5),(Data!$M$32*(EXP(-29.6/S29))),IF(AND(Q29=Data!$E$12,S29&lt;=1),((Data!$M$32*(EXP(-29.6/S29)))),IF(Q29=Data!$E$13,(Data!$M$33),IF(AND(Q29=Data!$E$14,S29-$AV$3&gt;0),(((Data!$M$34*(EXP(-29.6/S29)))-(Data!$M$34*(EXP(-29.6/(S29-$AV$3)))))),IF(AND(Q29=Data!$E$14,S29-$AV$3&lt;1),(Data!$M$34*(EXP(-29.6/S29))),IF(AND(Q29=Data!$E$14,S29&lt;=1),((Data!$M$34*(EXP(-29.6/S29)))),IF(Q29=Data!$E$15,Data!$M$35,IF(Q29=Data!$E$16,Data!$M$36,IF(Q29=Data!$E$17,Data!$M$37,IF(Q29=Data!$E$18,Data!$M$38,0))))))))))))</f>
        <v>0</v>
      </c>
      <c r="BJ29" s="148">
        <f>IF(Q29=Data!$E$12,BI29*0.32,IF(Q29=Data!$E$13,0,IF(Q29=Data!$E$14,BI29*0.32,IF(Q29=Data!$E$15,0,IF(Q29=Data!$E$16,0,IF(Q29=Data!$E$17,0,IF(Q29=Data!$E$18,0,0)))))))</f>
        <v>0</v>
      </c>
      <c r="BK29" s="148">
        <f>IF(Q29=Data!$E$12,Data!$P$32*$AV$3,IF(Q29=Data!$E$13,Data!$P$33*$AV$3,IF(Q29=Data!$E$14,Data!$P$34*$AV$3,IF(Q29=Data!$E$15,Data!$P$35*$AV$3,IF(Q29=Data!$E$16,Data!$P$36*$AV$3,IF(Q29=Data!$E$17,Data!$P$37*$AV$3,IF(Q29=Data!$E$18,Data!$P$38*$AV$3,0)))))))</f>
        <v>0</v>
      </c>
      <c r="BL29" s="147">
        <f>IF(O29=Data!$E$2,Data!$O$22,IF(O29=Data!$E$3,Data!$O$23,IF(O29=Data!$E$4,Data!$O$24,IF(O29=Data!$E$5,Data!$O$25,IF(O29=Data!$E$6,Data!$O$26,IF(O29=Data!$E$7,Data!$O$27,IF(O29=Data!$E$8,Data!$O$28,IF(O29=Data!$E$9,Data!$O$29,IF(O29=Data!$E$10,Data!$O$30,IF(O29=Data!$E$11,Data!$O$31,IF(O29=Data!$E$12,Data!$O$32,IF(O29=Data!$E$13,Data!$O$33,IF(O29=Data!$E$14,Data!$O$34,IF(O29=Data!$E$15,Data!$O$35,IF(O29=Data!$E$16,Data!$O$36,IF(O29=Data!$E$17,Data!$O$37,IF(O29=Data!$E$18,Data!$O$38,0)))))))))))))))))</f>
        <v>0</v>
      </c>
      <c r="BM29" s="169"/>
      <c r="BN29" s="169"/>
      <c r="BO29" s="169"/>
      <c r="BP29" s="169"/>
    </row>
    <row r="30" spans="9:68" x14ac:dyDescent="0.3">
      <c r="J30" s="36" t="s">
        <v>41</v>
      </c>
      <c r="K30" s="108"/>
      <c r="L30" s="108"/>
      <c r="M30" s="108" t="s">
        <v>3</v>
      </c>
      <c r="N30" s="108" t="s">
        <v>1</v>
      </c>
      <c r="O30" s="109" t="s">
        <v>124</v>
      </c>
      <c r="P30" s="109" t="s">
        <v>124</v>
      </c>
      <c r="Q30" s="110" t="s">
        <v>124</v>
      </c>
      <c r="R30" s="111"/>
      <c r="S30" s="111"/>
      <c r="T30" s="112"/>
      <c r="U30" s="20"/>
      <c r="V30" s="21">
        <f>IF(AZ30="No",0,IF(O30="NA",0,IF(O30=Data!$E$2,Data!$F$22,IF(O30=Data!$E$3,Data!$F$23,IF(O30=Data!$E$4,Data!$F$24,IF(O30=Data!$E$5,Data!$F$25,IF(O30=Data!$E$6,Data!$F$26,IF(O30=Data!$E$7,Data!$F$27,IF(O30=Data!$E$8,Data!$F$28,IF(O30=Data!$E$9,Data!$F$29,IF(O30=Data!$E$10,Data!$F$30,IF(O30=Data!$E$11,Data!$F$31,IF(O30=Data!E39,Data!$F$32,IF(O30=Data!E40,Data!$F$33,IF(O30=Data!E41,Data!$F$34,IF(O30=Data!E42,Data!$F$35,IF(O30=Data!E43,Data!$F$36,IF(O30=Data!E44,Data!$F$37,IF(O30=Data!E45,Data!F$38,0)))))))))))))))))))*K30*$AV$3</f>
        <v>0</v>
      </c>
      <c r="W30" s="23">
        <f>IF(AZ30="No",0,IF(O30="NA",0,IF(O30=Data!$E$2,Data!$G$22,IF(O30=Data!$E$3,Data!$G$23,IF(O30=Data!$E$4,Data!$G$24,IF(O30=Data!$E$5,Data!$G$25,IF(O30=Data!$E$6,Data!$G$26,IF(O30=Data!$E$7,Data!$G$27,IF(O30=Data!$E$8,Data!$G$28,IF(O30=Data!$E$9,Data!$G$29,IF(O30=Data!$E$10,Data!$G$30,IF(O30=Data!$E$11,Data!$G$31,IF(O30=Data!$E$12,Data!$G$32,IF(O30=Data!$E$13,Data!$G$33,IF(O30=Data!$E$14,Data!$G$34,IF(O30=Data!$E$15,Data!$G$35,IF(O30=Data!$E$16,Data!$G$36,IF(O30=Data!$E$17,Data!G$37,IF(O30=Data!$E$18,Data!G$38,0)))))))))))))))))))*K30*$AV$3</f>
        <v>0</v>
      </c>
      <c r="X30" s="23">
        <f>IF(AZ30="No",0,IF(O30="NA",0,IF(O30=Data!$E$2,Data!$H$22,IF(O30=Data!$E$3,Data!$H$23,IF(O30=Data!$E$4,Data!$H$24,IF(O30=Data!$E$5,Data!$H$25,IF(O30=Data!$E$6,Data!$H$26,IF(O30=Data!$E$7,Data!$H$27,IF(O30=Data!$E$8,Data!$H$28,IF(O30=Data!$E$9,Data!$H$29,IF(O30=Data!$E$10,Data!$H$30,IF(O30=Data!$E$11,Data!$H$31,IF(O30=Data!$E$12,Data!$H$32,IF(O30=Data!$E$13,Data!$H$33,IF(O30=Data!$E$14,Data!$H$34,IF(O30=Data!$E$15,Data!$H$35,IF(O30=Data!$E$16,Data!$H$36,IF(O30=Data!$E$17,Data!H$37,IF(O30=Data!$E$18,Data!H$38,0)))))))))))))))))))*K30*$AV$3</f>
        <v>0</v>
      </c>
      <c r="Y30" s="23">
        <f>IF(R30&lt;=1,0,IF(Q30=Data!$E$12,Data!$F$32,IF(Q30=Data!$E$13,Data!$F$33,IF(Q30=Data!$E$14,Data!$F$34,IF(Q30=Data!$E$15,Data!$F$35,IF(Q30=Data!$E$16,Data!$F$36,IF(Q30=Data!$E$17,Data!$F$37,IF(Q30=Data!$E$18,Data!$F$38,0))))))))*K30*IF(R30&lt;AV30,R30,$AV$3)</f>
        <v>0</v>
      </c>
      <c r="Z30" s="23">
        <f>IF(R30&lt;=1,0,IF(Q30=Data!$E$12,Data!$G$32,IF(Q30=Data!$E$13,Data!$G$33,IF(Q30=Data!$E$14,Data!$G$34,IF(Q30=Data!$E$15,Data!$G$35,IF(Q30=Data!$E$16,Data!$G$36,IF(Q30=Data!$E$17,Data!$G$37,IF(Q30=Data!$E$18,Data!$G$38,0))))))))*K30*IF(R30&lt;AV30,R30,$AV$3)</f>
        <v>0</v>
      </c>
      <c r="AA30" s="23">
        <f>IF(R30&lt;=1,0,IF(Q30=Data!$E$12,Data!$H$32,IF(Q30=Data!$E$13,Data!$H$33,IF(Q30=Data!$E$14,Data!$H$34,IF(Q30=Data!$E$15,Data!$H$35,IF(Q30=Data!$E$16,Data!$H$36,IF(Q30=Data!$E$17,Data!$H$37,IF(Q30=Data!$E$18,Data!$H$38,0))))))))*K30*IF(R30&lt;AV30,R30,$AV$3)</f>
        <v>0</v>
      </c>
      <c r="AB30" s="22">
        <f t="shared" si="5"/>
        <v>0</v>
      </c>
      <c r="AC30" s="50">
        <f t="shared" si="6"/>
        <v>0</v>
      </c>
      <c r="AD30" s="46"/>
      <c r="AE30" s="21">
        <f t="shared" si="0"/>
        <v>0</v>
      </c>
      <c r="AF30" s="22">
        <f t="shared" si="1"/>
        <v>0</v>
      </c>
      <c r="AG30" s="50">
        <f t="shared" si="2"/>
        <v>0</v>
      </c>
      <c r="AH30" s="46"/>
      <c r="AI30" s="21">
        <f>IF(AZ30="No",0,IF(O30="NA",0,IF(Q30=O30,0,IF(O30=Data!$E$2,Data!$J$22,IF(O30=Data!$E$3,Data!$J$23,IF(O30=Data!$E$4,Data!$J$24,IF(O30=Data!$E$5,Data!$J$25,IF(O30=Data!$E$6,Data!$J$26,IF(O30=Data!$E$7,Data!$J$27,IF(O30=Data!$E$8,Data!$J$28,IF(O30=Data!$E$9,Data!$J$29,IF(O30=Data!$E$10,Data!$I$30,IF(O30=Data!$E$11,Data!$J$31,IF(O30=Data!$E$12,Data!$J$32,IF(O30=Data!$E$13,Data!$J$33,IF(O30=Data!$E$14,Data!$J$34,IF(O30=Data!$E$15,Data!$J$35,IF(O30=Data!$E$16,Data!$J$36,IF(O30=Data!$E$17,Data!J$37,IF(O30=Data!$E$18,Data!J$38,0))))))))))))))))))))*$AV$3</f>
        <v>0</v>
      </c>
      <c r="AJ30" s="23">
        <f>IF(AZ30="No",0,IF(O30="NA",0,IF(O30=Data!$E$2,Data!$K$22,IF(O30=Data!$E$3,Data!$K$23,IF(O30=Data!$E$4,Data!$K$24,IF(O30=Data!$E$5,Data!$K$25,IF(O30=Data!$E$6,Data!$K$26,IF(O30=Data!$E$7,Data!$K$27,IF(O30=Data!$E$8,Data!$K$28,IF(O30=Data!$E$9,Data!$K$29,IF(O30=Data!$E$10,Data!$K$30,IF(O30=Data!$E$11,Data!$K$31,IF(O30=Data!$E$12,Data!$K$32,IF(O30=Data!$E$13,Data!$K$33,IF(O30=Data!$E$14,Data!$K$34,IF(O30=Data!$E$15,Data!$K$35,IF(O30=Data!$E$16,Data!$K$36,IF(O30=Data!$E$17,Data!K$37,IF(O30=Data!$E$18,Data!K$38,0)))))))))))))))))))*$AV$3</f>
        <v>0</v>
      </c>
      <c r="AK30" s="23">
        <f t="shared" si="7"/>
        <v>0</v>
      </c>
      <c r="AL30" s="22">
        <f t="shared" si="8"/>
        <v>0</v>
      </c>
      <c r="AM30" s="22">
        <f t="shared" si="9"/>
        <v>0</v>
      </c>
      <c r="AN30" s="23"/>
      <c r="AO30" s="120"/>
      <c r="AP30" s="25"/>
      <c r="AQ30" s="25"/>
      <c r="AR30" s="9"/>
      <c r="AS30" s="9"/>
      <c r="AT30" s="5"/>
      <c r="AX30" s="168"/>
      <c r="AY30" s="143" t="str">
        <f t="shared" si="10"/>
        <v>No</v>
      </c>
      <c r="AZ30" s="144" t="str">
        <f t="shared" si="3"/>
        <v>No</v>
      </c>
      <c r="BA30" s="150"/>
      <c r="BB30" s="146">
        <f>IF(Q30="NA",0,IF(N30="No",0,IF(O30=Data!$E$2,Data!$L$22,IF(O30=Data!$E$3,Data!$L$23,IF(O30=Data!$E$4,Data!$L$24,IF(O30=Data!$E$5,Data!$L$25,IF(O30=Data!$E$6,Data!$L$26,IF(O30=Data!$E$7,Data!$L$27,IF(O30=Data!$E$8,Data!$L$28,IF(O30=Data!$E$9,Data!$L$29,IF(O30=Data!$E$10,Data!$L$30,IF(O30=Data!$E$11,Data!$L$31,IF(O30=Data!$E$12,Data!$L$32,IF(O30=Data!$E$13,Data!$L$33,IF(O30=Data!$E$14,Data!$L$34,IF(O30=Data!$E$15,Data!$L$35,IF(O30=Data!$E$16,Data!$L$36,IF(O30=Data!$E$17,Data!L$37,IF(O30=Data!$E$18,Data!L$38,0)))))))))))))))))))</f>
        <v>0</v>
      </c>
      <c r="BC30" s="147">
        <f>IF(Q30="NA",0,IF(AY30="No",0,IF(N30="Yes",0,IF(P30=Data!$E$2,Data!$L$22,IF(P30=Data!$E$3,Data!$L$23,IF(P30=Data!$E$4,Data!$L$24,IF(P30=Data!$E$5,Data!$L$25,IF(P30=Data!$E$6,Data!$L$26,IF(P30=Data!$E$7,Data!$L$27,IF(P30=Data!$E$8,Data!$L$28,IF(P30=Data!$E$9,Data!$L$29,IF(P30=Data!$E$10,Data!$L$30,IF(P30=Data!$E$11,Data!$L$31,IF(P30=Data!$E$12,Data!$L$32*(EXP(-29.6/R30)),IF(P30=Data!$E$13,Data!$L$33,IF(P30=Data!$E$14,Data!$L$34*(EXP(-29.6/R30)),IF(P30=Data!$E$15,Data!$L$35,IF(P30=Data!$E$16,Data!$L$36,IF(P30=Data!$E$17,Data!L$37,IF(P30=Data!$E$18,Data!L$38,0))))))))))))))))))))</f>
        <v>0</v>
      </c>
      <c r="BD30" s="148"/>
      <c r="BE30" s="146"/>
      <c r="BF30" s="148">
        <f t="shared" si="4"/>
        <v>0</v>
      </c>
      <c r="BG30" s="148">
        <f t="shared" si="11"/>
        <v>1</v>
      </c>
      <c r="BH30" s="148">
        <f t="shared" si="12"/>
        <v>1</v>
      </c>
      <c r="BI30" s="148">
        <f>IF(S30=0,0,IF(AND(Q30=Data!$E$12,S30-$AV$3&gt;0),(((Data!$M$32*(EXP(-29.6/S30)))-(Data!$M$32*(EXP(-29.6/(S30-$AV$3)))))),IF(AND(Q30=Data!$E$12,S30-$AV$3&lt;0.5),(Data!$M$32*(EXP(-29.6/S30))),IF(AND(Q30=Data!$E$12,S30&lt;=1),((Data!$M$32*(EXP(-29.6/S30)))),IF(Q30=Data!$E$13,(Data!$M$33),IF(AND(Q30=Data!$E$14,S30-$AV$3&gt;0),(((Data!$M$34*(EXP(-29.6/S30)))-(Data!$M$34*(EXP(-29.6/(S30-$AV$3)))))),IF(AND(Q30=Data!$E$14,S30-$AV$3&lt;1),(Data!$M$34*(EXP(-29.6/S30))),IF(AND(Q30=Data!$E$14,S30&lt;=1),((Data!$M$34*(EXP(-29.6/S30)))),IF(Q30=Data!$E$15,Data!$M$35,IF(Q30=Data!$E$16,Data!$M$36,IF(Q30=Data!$E$17,Data!$M$37,IF(Q30=Data!$E$18,Data!$M$38,0))))))))))))</f>
        <v>0</v>
      </c>
      <c r="BJ30" s="148">
        <f>IF(Q30=Data!$E$12,BI30*0.32,IF(Q30=Data!$E$13,0,IF(Q30=Data!$E$14,BI30*0.32,IF(Q30=Data!$E$15,0,IF(Q30=Data!$E$16,0,IF(Q30=Data!$E$17,0,IF(Q30=Data!$E$18,0,0)))))))</f>
        <v>0</v>
      </c>
      <c r="BK30" s="148">
        <f>IF(Q30=Data!$E$12,Data!$P$32*$AV$3,IF(Q30=Data!$E$13,Data!$P$33*$AV$3,IF(Q30=Data!$E$14,Data!$P$34*$AV$3,IF(Q30=Data!$E$15,Data!$P$35*$AV$3,IF(Q30=Data!$E$16,Data!$P$36*$AV$3,IF(Q30=Data!$E$17,Data!$P$37*$AV$3,IF(Q30=Data!$E$18,Data!$P$38*$AV$3,0)))))))</f>
        <v>0</v>
      </c>
      <c r="BL30" s="147">
        <f>IF(O30=Data!$E$2,Data!$O$22,IF(O30=Data!$E$3,Data!$O$23,IF(O30=Data!$E$4,Data!$O$24,IF(O30=Data!$E$5,Data!$O$25,IF(O30=Data!$E$6,Data!$O$26,IF(O30=Data!$E$7,Data!$O$27,IF(O30=Data!$E$8,Data!$O$28,IF(O30=Data!$E$9,Data!$O$29,IF(O30=Data!$E$10,Data!$O$30,IF(O30=Data!$E$11,Data!$O$31,IF(O30=Data!$E$12,Data!$O$32,IF(O30=Data!$E$13,Data!$O$33,IF(O30=Data!$E$14,Data!$O$34,IF(O30=Data!$E$15,Data!$O$35,IF(O30=Data!$E$16,Data!$O$36,IF(O30=Data!$E$17,Data!$O$37,IF(O30=Data!$E$18,Data!$O$38,0)))))))))))))))))</f>
        <v>0</v>
      </c>
      <c r="BM30" s="170"/>
      <c r="BN30" s="169"/>
      <c r="BO30" s="169"/>
      <c r="BP30" s="169"/>
    </row>
    <row r="31" spans="9:68" x14ac:dyDescent="0.3">
      <c r="J31" s="36" t="s">
        <v>42</v>
      </c>
      <c r="K31" s="108"/>
      <c r="L31" s="108"/>
      <c r="M31" s="108" t="s">
        <v>3</v>
      </c>
      <c r="N31" s="108" t="s">
        <v>1</v>
      </c>
      <c r="O31" s="109" t="s">
        <v>124</v>
      </c>
      <c r="P31" s="109" t="s">
        <v>124</v>
      </c>
      <c r="Q31" s="110" t="s">
        <v>124</v>
      </c>
      <c r="R31" s="111"/>
      <c r="S31" s="111"/>
      <c r="T31" s="112"/>
      <c r="U31" s="20"/>
      <c r="V31" s="21">
        <f>IF(AZ31="No",0,IF(O31="NA",0,IF(O31=Data!$E$2,Data!$F$22,IF(O31=Data!$E$3,Data!$F$23,IF(O31=Data!$E$4,Data!$F$24,IF(O31=Data!$E$5,Data!$F$25,IF(O31=Data!$E$6,Data!$F$26,IF(O31=Data!$E$7,Data!$F$27,IF(O31=Data!$E$8,Data!$F$28,IF(O31=Data!$E$9,Data!$F$29,IF(O31=Data!$E$10,Data!$F$30,IF(O31=Data!$E$11,Data!$F$31,IF(O31=Data!E40,Data!$F$32,IF(O31=Data!E41,Data!$F$33,IF(O31=Data!E42,Data!$F$34,IF(O31=Data!E43,Data!$F$35,IF(O31=Data!E44,Data!$F$36,IF(O31=Data!E45,Data!$F$37,IF(O31=Data!E46,Data!F$38,0)))))))))))))))))))*K31*$AV$3</f>
        <v>0</v>
      </c>
      <c r="W31" s="23">
        <f>IF(AZ31="No",0,IF(O31="NA",0,IF(O31=Data!$E$2,Data!$G$22,IF(O31=Data!$E$3,Data!$G$23,IF(O31=Data!$E$4,Data!$G$24,IF(O31=Data!$E$5,Data!$G$25,IF(O31=Data!$E$6,Data!$G$26,IF(O31=Data!$E$7,Data!$G$27,IF(O31=Data!$E$8,Data!$G$28,IF(O31=Data!$E$9,Data!$G$29,IF(O31=Data!$E$10,Data!$G$30,IF(O31=Data!$E$11,Data!$G$31,IF(O31=Data!$E$12,Data!$G$32,IF(O31=Data!$E$13,Data!$G$33,IF(O31=Data!$E$14,Data!$G$34,IF(O31=Data!$E$15,Data!$G$35,IF(O31=Data!$E$16,Data!$G$36,IF(O31=Data!$E$17,Data!G$37,IF(O31=Data!$E$18,Data!G$38,0)))))))))))))))))))*K31*$AV$3</f>
        <v>0</v>
      </c>
      <c r="X31" s="23">
        <f>IF(AZ31="No",0,IF(O31="NA",0,IF(O31=Data!$E$2,Data!$H$22,IF(O31=Data!$E$3,Data!$H$23,IF(O31=Data!$E$4,Data!$H$24,IF(O31=Data!$E$5,Data!$H$25,IF(O31=Data!$E$6,Data!$H$26,IF(O31=Data!$E$7,Data!$H$27,IF(O31=Data!$E$8,Data!$H$28,IF(O31=Data!$E$9,Data!$H$29,IF(O31=Data!$E$10,Data!$H$30,IF(O31=Data!$E$11,Data!$H$31,IF(O31=Data!$E$12,Data!$H$32,IF(O31=Data!$E$13,Data!$H$33,IF(O31=Data!$E$14,Data!$H$34,IF(O31=Data!$E$15,Data!$H$35,IF(O31=Data!$E$16,Data!$H$36,IF(O31=Data!$E$17,Data!H$37,IF(O31=Data!$E$18,Data!H$38,0)))))))))))))))))))*K31*$AV$3</f>
        <v>0</v>
      </c>
      <c r="Y31" s="23">
        <f>IF(R31&lt;=1,0,IF(Q31=Data!$E$12,Data!$F$32,IF(Q31=Data!$E$13,Data!$F$33,IF(Q31=Data!$E$14,Data!$F$34,IF(Q31=Data!$E$15,Data!$F$35,IF(Q31=Data!$E$16,Data!$F$36,IF(Q31=Data!$E$17,Data!$F$37,IF(Q31=Data!$E$18,Data!$F$38,0))))))))*K31*IF(R31&lt;AV31,R31,$AV$3)</f>
        <v>0</v>
      </c>
      <c r="Z31" s="23">
        <f>IF(R31&lt;=1,0,IF(Q31=Data!$E$12,Data!$G$32,IF(Q31=Data!$E$13,Data!$G$33,IF(Q31=Data!$E$14,Data!$G$34,IF(Q31=Data!$E$15,Data!$G$35,IF(Q31=Data!$E$16,Data!$G$36,IF(Q31=Data!$E$17,Data!$G$37,IF(Q31=Data!$E$18,Data!$G$38,0))))))))*K31*IF(R31&lt;AV31,R31,$AV$3)</f>
        <v>0</v>
      </c>
      <c r="AA31" s="23">
        <f>IF(R31&lt;=1,0,IF(Q31=Data!$E$12,Data!$H$32,IF(Q31=Data!$E$13,Data!$H$33,IF(Q31=Data!$E$14,Data!$H$34,IF(Q31=Data!$E$15,Data!$H$35,IF(Q31=Data!$E$16,Data!$H$36,IF(Q31=Data!$E$17,Data!$H$37,IF(Q31=Data!$E$18,Data!$H$38,0))))))))*K31*IF(R31&lt;AV31,R31,$AV$3)</f>
        <v>0</v>
      </c>
      <c r="AB31" s="22">
        <f t="shared" si="5"/>
        <v>0</v>
      </c>
      <c r="AC31" s="50">
        <f t="shared" si="6"/>
        <v>0</v>
      </c>
      <c r="AD31" s="46"/>
      <c r="AE31" s="21">
        <f t="shared" si="0"/>
        <v>0</v>
      </c>
      <c r="AF31" s="22">
        <f t="shared" si="1"/>
        <v>0</v>
      </c>
      <c r="AG31" s="50">
        <f t="shared" si="2"/>
        <v>0</v>
      </c>
      <c r="AH31" s="46"/>
      <c r="AI31" s="21">
        <f>IF(AZ31="No",0,IF(O31="NA",0,IF(Q31=O31,0,IF(O31=Data!$E$2,Data!$J$22,IF(O31=Data!$E$3,Data!$J$23,IF(O31=Data!$E$4,Data!$J$24,IF(O31=Data!$E$5,Data!$J$25,IF(O31=Data!$E$6,Data!$J$26,IF(O31=Data!$E$7,Data!$J$27,IF(O31=Data!$E$8,Data!$J$28,IF(O31=Data!$E$9,Data!$J$29,IF(O31=Data!$E$10,Data!$I$30,IF(O31=Data!$E$11,Data!$J$31,IF(O31=Data!$E$12,Data!$J$32,IF(O31=Data!$E$13,Data!$J$33,IF(O31=Data!$E$14,Data!$J$34,IF(O31=Data!$E$15,Data!$J$35,IF(O31=Data!$E$16,Data!$J$36,IF(O31=Data!$E$17,Data!J$37,IF(O31=Data!$E$18,Data!J$38,0))))))))))))))))))))*$AV$3</f>
        <v>0</v>
      </c>
      <c r="AJ31" s="23">
        <f>IF(AZ31="No",0,IF(O31="NA",0,IF(O31=Data!$E$2,Data!$K$22,IF(O31=Data!$E$3,Data!$K$23,IF(O31=Data!$E$4,Data!$K$24,IF(O31=Data!$E$5,Data!$K$25,IF(O31=Data!$E$6,Data!$K$26,IF(O31=Data!$E$7,Data!$K$27,IF(O31=Data!$E$8,Data!$K$28,IF(O31=Data!$E$9,Data!$K$29,IF(O31=Data!$E$10,Data!$K$30,IF(O31=Data!$E$11,Data!$K$31,IF(O31=Data!$E$12,Data!$K$32,IF(O31=Data!$E$13,Data!$K$33,IF(O31=Data!$E$14,Data!$K$34,IF(O31=Data!$E$15,Data!$K$35,IF(O31=Data!$E$16,Data!$K$36,IF(O31=Data!$E$17,Data!K$37,IF(O31=Data!$E$18,Data!K$38,0)))))))))))))))))))*$AV$3</f>
        <v>0</v>
      </c>
      <c r="AK31" s="23">
        <f t="shared" si="7"/>
        <v>0</v>
      </c>
      <c r="AL31" s="22">
        <f t="shared" si="8"/>
        <v>0</v>
      </c>
      <c r="AM31" s="22">
        <f t="shared" si="9"/>
        <v>0</v>
      </c>
      <c r="AN31" s="23"/>
      <c r="AO31" s="120"/>
      <c r="AP31" s="25"/>
      <c r="AQ31" s="25"/>
      <c r="AR31" s="9"/>
      <c r="AS31" s="9"/>
      <c r="AT31" s="5"/>
      <c r="AX31" s="168"/>
      <c r="AY31" s="143" t="str">
        <f t="shared" si="10"/>
        <v>No</v>
      </c>
      <c r="AZ31" s="144" t="str">
        <f t="shared" si="3"/>
        <v>No</v>
      </c>
      <c r="BA31" s="150"/>
      <c r="BB31" s="146">
        <f>IF(Q31="NA",0,IF(N31="No",0,IF(O31=Data!$E$2,Data!$L$22,IF(O31=Data!$E$3,Data!$L$23,IF(O31=Data!$E$4,Data!$L$24,IF(O31=Data!$E$5,Data!$L$25,IF(O31=Data!$E$6,Data!$L$26,IF(O31=Data!$E$7,Data!$L$27,IF(O31=Data!$E$8,Data!$L$28,IF(O31=Data!$E$9,Data!$L$29,IF(O31=Data!$E$10,Data!$L$30,IF(O31=Data!$E$11,Data!$L$31,IF(O31=Data!$E$12,Data!$L$32,IF(O31=Data!$E$13,Data!$L$33,IF(O31=Data!$E$14,Data!$L$34,IF(O31=Data!$E$15,Data!$L$35,IF(O31=Data!$E$16,Data!$L$36,IF(O31=Data!$E$17,Data!L$37,IF(O31=Data!$E$18,Data!L$38,0)))))))))))))))))))</f>
        <v>0</v>
      </c>
      <c r="BC31" s="147">
        <f>IF(Q31="NA",0,IF(AY31="No",0,IF(N31="Yes",0,IF(P31=Data!$E$2,Data!$L$22,IF(P31=Data!$E$3,Data!$L$23,IF(P31=Data!$E$4,Data!$L$24,IF(P31=Data!$E$5,Data!$L$25,IF(P31=Data!$E$6,Data!$L$26,IF(P31=Data!$E$7,Data!$L$27,IF(P31=Data!$E$8,Data!$L$28,IF(P31=Data!$E$9,Data!$L$29,IF(P31=Data!$E$10,Data!$L$30,IF(P31=Data!$E$11,Data!$L$31,IF(P31=Data!$E$12,Data!$L$32*(EXP(-29.6/R31)),IF(P31=Data!$E$13,Data!$L$33,IF(P31=Data!$E$14,Data!$L$34*(EXP(-29.6/R31)),IF(P31=Data!$E$15,Data!$L$35,IF(P31=Data!$E$16,Data!$L$36,IF(P31=Data!$E$17,Data!L$37,IF(P31=Data!$E$18,Data!L$38,0))))))))))))))))))))</f>
        <v>0</v>
      </c>
      <c r="BD31" s="148"/>
      <c r="BE31" s="146"/>
      <c r="BF31" s="148">
        <f t="shared" si="4"/>
        <v>0</v>
      </c>
      <c r="BG31" s="148">
        <f t="shared" si="11"/>
        <v>1</v>
      </c>
      <c r="BH31" s="148">
        <f t="shared" si="12"/>
        <v>1</v>
      </c>
      <c r="BI31" s="148">
        <f>IF(S31=0,0,IF(AND(Q31=Data!$E$12,S31-$AV$3&gt;0),(((Data!$M$32*(EXP(-29.6/S31)))-(Data!$M$32*(EXP(-29.6/(S31-$AV$3)))))),IF(AND(Q31=Data!$E$12,S31-$AV$3&lt;0.5),(Data!$M$32*(EXP(-29.6/S31))),IF(AND(Q31=Data!$E$12,S31&lt;=1),((Data!$M$32*(EXP(-29.6/S31)))),IF(Q31=Data!$E$13,(Data!$M$33),IF(AND(Q31=Data!$E$14,S31-$AV$3&gt;0),(((Data!$M$34*(EXP(-29.6/S31)))-(Data!$M$34*(EXP(-29.6/(S31-$AV$3)))))),IF(AND(Q31=Data!$E$14,S31-$AV$3&lt;1),(Data!$M$34*(EXP(-29.6/S31))),IF(AND(Q31=Data!$E$14,S31&lt;=1),((Data!$M$34*(EXP(-29.6/S31)))),IF(Q31=Data!$E$15,Data!$M$35,IF(Q31=Data!$E$16,Data!$M$36,IF(Q31=Data!$E$17,Data!$M$37,IF(Q31=Data!$E$18,Data!$M$38,0))))))))))))</f>
        <v>0</v>
      </c>
      <c r="BJ31" s="148">
        <f>IF(Q31=Data!$E$12,BI31*0.32,IF(Q31=Data!$E$13,0,IF(Q31=Data!$E$14,BI31*0.32,IF(Q31=Data!$E$15,0,IF(Q31=Data!$E$16,0,IF(Q31=Data!$E$17,0,IF(Q31=Data!$E$18,0,0)))))))</f>
        <v>0</v>
      </c>
      <c r="BK31" s="148">
        <f>IF(Q31=Data!$E$12,Data!$P$32*$AV$3,IF(Q31=Data!$E$13,Data!$P$33*$AV$3,IF(Q31=Data!$E$14,Data!$P$34*$AV$3,IF(Q31=Data!$E$15,Data!$P$35*$AV$3,IF(Q31=Data!$E$16,Data!$P$36*$AV$3,IF(Q31=Data!$E$17,Data!$P$37*$AV$3,IF(Q31=Data!$E$18,Data!$P$38*$AV$3,0)))))))</f>
        <v>0</v>
      </c>
      <c r="BL31" s="147">
        <f>IF(O31=Data!$E$2,Data!$O$22,IF(O31=Data!$E$3,Data!$O$23,IF(O31=Data!$E$4,Data!$O$24,IF(O31=Data!$E$5,Data!$O$25,IF(O31=Data!$E$6,Data!$O$26,IF(O31=Data!$E$7,Data!$O$27,IF(O31=Data!$E$8,Data!$O$28,IF(O31=Data!$E$9,Data!$O$29,IF(O31=Data!$E$10,Data!$O$30,IF(O31=Data!$E$11,Data!$O$31,IF(O31=Data!$E$12,Data!$O$32,IF(O31=Data!$E$13,Data!$O$33,IF(O31=Data!$E$14,Data!$O$34,IF(O31=Data!$E$15,Data!$O$35,IF(O31=Data!$E$16,Data!$O$36,IF(O31=Data!$E$17,Data!$O$37,IF(O31=Data!$E$18,Data!$O$38,0)))))))))))))))))</f>
        <v>0</v>
      </c>
      <c r="BM31" s="169"/>
      <c r="BN31" s="169"/>
      <c r="BO31" s="169"/>
      <c r="BP31" s="169"/>
    </row>
    <row r="32" spans="9:68" x14ac:dyDescent="0.3">
      <c r="J32" s="36" t="s">
        <v>43</v>
      </c>
      <c r="K32" s="108"/>
      <c r="L32" s="108"/>
      <c r="M32" s="108" t="s">
        <v>3</v>
      </c>
      <c r="N32" s="108" t="s">
        <v>1</v>
      </c>
      <c r="O32" s="109" t="s">
        <v>124</v>
      </c>
      <c r="P32" s="109" t="s">
        <v>124</v>
      </c>
      <c r="Q32" s="110" t="s">
        <v>124</v>
      </c>
      <c r="R32" s="111"/>
      <c r="S32" s="111"/>
      <c r="T32" s="112"/>
      <c r="U32" s="20"/>
      <c r="V32" s="21">
        <f>IF(AZ32="No",0,IF(O32="NA",0,IF(O32=Data!$E$2,Data!$F$22,IF(O32=Data!$E$3,Data!$F$23,IF(O32=Data!$E$4,Data!$F$24,IF(O32=Data!$E$5,Data!$F$25,IF(O32=Data!$E$6,Data!$F$26,IF(O32=Data!$E$7,Data!$F$27,IF(O32=Data!$E$8,Data!$F$28,IF(O32=Data!$E$9,Data!$F$29,IF(O32=Data!$E$10,Data!$F$30,IF(O32=Data!$E$11,Data!$F$31,IF(O32=Data!E41,Data!$F$32,IF(O32=Data!E42,Data!$F$33,IF(O32=Data!E43,Data!$F$34,IF(O32=Data!E44,Data!$F$35,IF(O32=Data!E45,Data!$F$36,IF(O32=Data!E46,Data!$F$37,IF(O32=Data!E47,Data!F$38,0)))))))))))))))))))*K32*$AV$3</f>
        <v>0</v>
      </c>
      <c r="W32" s="23">
        <f>IF(AZ32="No",0,IF(O32="NA",0,IF(O32=Data!$E$2,Data!$G$22,IF(O32=Data!$E$3,Data!$G$23,IF(O32=Data!$E$4,Data!$G$24,IF(O32=Data!$E$5,Data!$G$25,IF(O32=Data!$E$6,Data!$G$26,IF(O32=Data!$E$7,Data!$G$27,IF(O32=Data!$E$8,Data!$G$28,IF(O32=Data!$E$9,Data!$G$29,IF(O32=Data!$E$10,Data!$G$30,IF(O32=Data!$E$11,Data!$G$31,IF(O32=Data!$E$12,Data!$G$32,IF(O32=Data!$E$13,Data!$G$33,IF(O32=Data!$E$14,Data!$G$34,IF(O32=Data!$E$15,Data!$G$35,IF(O32=Data!$E$16,Data!$G$36,IF(O32=Data!$E$17,Data!G$37,IF(O32=Data!$E$18,Data!G$38,0)))))))))))))))))))*K32*$AV$3</f>
        <v>0</v>
      </c>
      <c r="X32" s="23">
        <f>IF(AZ32="No",0,IF(O32="NA",0,IF(O32=Data!$E$2,Data!$H$22,IF(O32=Data!$E$3,Data!$H$23,IF(O32=Data!$E$4,Data!$H$24,IF(O32=Data!$E$5,Data!$H$25,IF(O32=Data!$E$6,Data!$H$26,IF(O32=Data!$E$7,Data!$H$27,IF(O32=Data!$E$8,Data!$H$28,IF(O32=Data!$E$9,Data!$H$29,IF(O32=Data!$E$10,Data!$H$30,IF(O32=Data!$E$11,Data!$H$31,IF(O32=Data!$E$12,Data!$H$32,IF(O32=Data!$E$13,Data!$H$33,IF(O32=Data!$E$14,Data!$H$34,IF(O32=Data!$E$15,Data!$H$35,IF(O32=Data!$E$16,Data!$H$36,IF(O32=Data!$E$17,Data!H$37,IF(O32=Data!$E$18,Data!H$38,0)))))))))))))))))))*K32*$AV$3</f>
        <v>0</v>
      </c>
      <c r="Y32" s="23">
        <f>IF(R32&lt;=1,0,IF(Q32=Data!$E$12,Data!$F$32,IF(Q32=Data!$E$13,Data!$F$33,IF(Q32=Data!$E$14,Data!$F$34,IF(Q32=Data!$E$15,Data!$F$35,IF(Q32=Data!$E$16,Data!$F$36,IF(Q32=Data!$E$17,Data!$F$37,IF(Q32=Data!$E$18,Data!$F$38,0))))))))*K32*IF(R32&lt;AV32,R32,$AV$3)</f>
        <v>0</v>
      </c>
      <c r="Z32" s="23">
        <f>IF(R32&lt;=1,0,IF(Q32=Data!$E$12,Data!$G$32,IF(Q32=Data!$E$13,Data!$G$33,IF(Q32=Data!$E$14,Data!$G$34,IF(Q32=Data!$E$15,Data!$G$35,IF(Q32=Data!$E$16,Data!$G$36,IF(Q32=Data!$E$17,Data!$G$37,IF(Q32=Data!$E$18,Data!$G$38,0))))))))*K32*IF(R32&lt;AV32,R32,$AV$3)</f>
        <v>0</v>
      </c>
      <c r="AA32" s="23">
        <f>IF(R32&lt;=1,0,IF(Q32=Data!$E$12,Data!$H$32,IF(Q32=Data!$E$13,Data!$H$33,IF(Q32=Data!$E$14,Data!$H$34,IF(Q32=Data!$E$15,Data!$H$35,IF(Q32=Data!$E$16,Data!$H$36,IF(Q32=Data!$E$17,Data!$H$37,IF(Q32=Data!$E$18,Data!$H$38,0))))))))*K32*IF(R32&lt;AV32,R32,$AV$3)</f>
        <v>0</v>
      </c>
      <c r="AB32" s="22">
        <f t="shared" si="5"/>
        <v>0</v>
      </c>
      <c r="AC32" s="50">
        <f t="shared" si="6"/>
        <v>0</v>
      </c>
      <c r="AD32" s="46"/>
      <c r="AE32" s="21">
        <f t="shared" si="0"/>
        <v>0</v>
      </c>
      <c r="AF32" s="22">
        <f t="shared" si="1"/>
        <v>0</v>
      </c>
      <c r="AG32" s="50">
        <f t="shared" si="2"/>
        <v>0</v>
      </c>
      <c r="AH32" s="46"/>
      <c r="AI32" s="21">
        <f>IF(AZ32="No",0,IF(O32="NA",0,IF(Q32=O32,0,IF(O32=Data!$E$2,Data!$J$22,IF(O32=Data!$E$3,Data!$J$23,IF(O32=Data!$E$4,Data!$J$24,IF(O32=Data!$E$5,Data!$J$25,IF(O32=Data!$E$6,Data!$J$26,IF(O32=Data!$E$7,Data!$J$27,IF(O32=Data!$E$8,Data!$J$28,IF(O32=Data!$E$9,Data!$J$29,IF(O32=Data!$E$10,Data!$I$30,IF(O32=Data!$E$11,Data!$J$31,IF(O32=Data!$E$12,Data!$J$32,IF(O32=Data!$E$13,Data!$J$33,IF(O32=Data!$E$14,Data!$J$34,IF(O32=Data!$E$15,Data!$J$35,IF(O32=Data!$E$16,Data!$J$36,IF(O32=Data!$E$17,Data!J$37,IF(O32=Data!$E$18,Data!J$38,0))))))))))))))))))))*$AV$3</f>
        <v>0</v>
      </c>
      <c r="AJ32" s="23">
        <f>IF(AZ32="No",0,IF(O32="NA",0,IF(O32=Data!$E$2,Data!$K$22,IF(O32=Data!$E$3,Data!$K$23,IF(O32=Data!$E$4,Data!$K$24,IF(O32=Data!$E$5,Data!$K$25,IF(O32=Data!$E$6,Data!$K$26,IF(O32=Data!$E$7,Data!$K$27,IF(O32=Data!$E$8,Data!$K$28,IF(O32=Data!$E$9,Data!$K$29,IF(O32=Data!$E$10,Data!$K$30,IF(O32=Data!$E$11,Data!$K$31,IF(O32=Data!$E$12,Data!$K$32,IF(O32=Data!$E$13,Data!$K$33,IF(O32=Data!$E$14,Data!$K$34,IF(O32=Data!$E$15,Data!$K$35,IF(O32=Data!$E$16,Data!$K$36,IF(O32=Data!$E$17,Data!K$37,IF(O32=Data!$E$18,Data!K$38,0)))))))))))))))))))*$AV$3</f>
        <v>0</v>
      </c>
      <c r="AK32" s="23">
        <f t="shared" si="7"/>
        <v>0</v>
      </c>
      <c r="AL32" s="22">
        <f t="shared" si="8"/>
        <v>0</v>
      </c>
      <c r="AM32" s="22">
        <f t="shared" si="9"/>
        <v>0</v>
      </c>
      <c r="AN32" s="23"/>
      <c r="AO32" s="120"/>
      <c r="AP32" s="25"/>
      <c r="AQ32" s="25"/>
      <c r="AR32" s="9"/>
      <c r="AS32" s="9"/>
      <c r="AT32" s="5"/>
      <c r="AX32" s="168"/>
      <c r="AY32" s="143" t="str">
        <f t="shared" si="10"/>
        <v>No</v>
      </c>
      <c r="AZ32" s="144" t="str">
        <f t="shared" si="3"/>
        <v>No</v>
      </c>
      <c r="BA32" s="150"/>
      <c r="BB32" s="146">
        <f>IF(Q32="NA",0,IF(N32="No",0,IF(O32=Data!$E$2,Data!$L$22,IF(O32=Data!$E$3,Data!$L$23,IF(O32=Data!$E$4,Data!$L$24,IF(O32=Data!$E$5,Data!$L$25,IF(O32=Data!$E$6,Data!$L$26,IF(O32=Data!$E$7,Data!$L$27,IF(O32=Data!$E$8,Data!$L$28,IF(O32=Data!$E$9,Data!$L$29,IF(O32=Data!$E$10,Data!$L$30,IF(O32=Data!$E$11,Data!$L$31,IF(O32=Data!$E$12,Data!$L$32,IF(O32=Data!$E$13,Data!$L$33,IF(O32=Data!$E$14,Data!$L$34,IF(O32=Data!$E$15,Data!$L$35,IF(O32=Data!$E$16,Data!$L$36,IF(O32=Data!$E$17,Data!L$37,IF(O32=Data!$E$18,Data!L$38,0)))))))))))))))))))</f>
        <v>0</v>
      </c>
      <c r="BC32" s="147">
        <f>IF(Q32="NA",0,IF(AY32="No",0,IF(N32="Yes",0,IF(P32=Data!$E$2,Data!$L$22,IF(P32=Data!$E$3,Data!$L$23,IF(P32=Data!$E$4,Data!$L$24,IF(P32=Data!$E$5,Data!$L$25,IF(P32=Data!$E$6,Data!$L$26,IF(P32=Data!$E$7,Data!$L$27,IF(P32=Data!$E$8,Data!$L$28,IF(P32=Data!$E$9,Data!$L$29,IF(P32=Data!$E$10,Data!$L$30,IF(P32=Data!$E$11,Data!$L$31,IF(P32=Data!$E$12,Data!$L$32*(EXP(-29.6/R32)),IF(P32=Data!$E$13,Data!$L$33,IF(P32=Data!$E$14,Data!$L$34*(EXP(-29.6/R32)),IF(P32=Data!$E$15,Data!$L$35,IF(P32=Data!$E$16,Data!$L$36,IF(P32=Data!$E$17,Data!L$37,IF(P32=Data!$E$18,Data!L$38,0))))))))))))))))))))</f>
        <v>0</v>
      </c>
      <c r="BD32" s="148"/>
      <c r="BE32" s="146"/>
      <c r="BF32" s="148">
        <f t="shared" si="4"/>
        <v>0</v>
      </c>
      <c r="BG32" s="148">
        <f t="shared" si="11"/>
        <v>1</v>
      </c>
      <c r="BH32" s="148">
        <f t="shared" si="12"/>
        <v>1</v>
      </c>
      <c r="BI32" s="148">
        <f>IF(S32=0,0,IF(AND(Q32=Data!$E$12,S32-$AV$3&gt;0),(((Data!$M$32*(EXP(-29.6/S32)))-(Data!$M$32*(EXP(-29.6/(S32-$AV$3)))))),IF(AND(Q32=Data!$E$12,S32-$AV$3&lt;0.5),(Data!$M$32*(EXP(-29.6/S32))),IF(AND(Q32=Data!$E$12,S32&lt;=1),((Data!$M$32*(EXP(-29.6/S32)))),IF(Q32=Data!$E$13,(Data!$M$33),IF(AND(Q32=Data!$E$14,S32-$AV$3&gt;0),(((Data!$M$34*(EXP(-29.6/S32)))-(Data!$M$34*(EXP(-29.6/(S32-$AV$3)))))),IF(AND(Q32=Data!$E$14,S32-$AV$3&lt;1),(Data!$M$34*(EXP(-29.6/S32))),IF(AND(Q32=Data!$E$14,S32&lt;=1),((Data!$M$34*(EXP(-29.6/S32)))),IF(Q32=Data!$E$15,Data!$M$35,IF(Q32=Data!$E$16,Data!$M$36,IF(Q32=Data!$E$17,Data!$M$37,IF(Q32=Data!$E$18,Data!$M$38,0))))))))))))</f>
        <v>0</v>
      </c>
      <c r="BJ32" s="148">
        <f>IF(Q32=Data!$E$12,BI32*0.32,IF(Q32=Data!$E$13,0,IF(Q32=Data!$E$14,BI32*0.32,IF(Q32=Data!$E$15,0,IF(Q32=Data!$E$16,0,IF(Q32=Data!$E$17,0,IF(Q32=Data!$E$18,0,0)))))))</f>
        <v>0</v>
      </c>
      <c r="BK32" s="148">
        <f>IF(Q32=Data!$E$12,Data!$P$32*$AV$3,IF(Q32=Data!$E$13,Data!$P$33*$AV$3,IF(Q32=Data!$E$14,Data!$P$34*$AV$3,IF(Q32=Data!$E$15,Data!$P$35*$AV$3,IF(Q32=Data!$E$16,Data!$P$36*$AV$3,IF(Q32=Data!$E$17,Data!$P$37*$AV$3,IF(Q32=Data!$E$18,Data!$P$38*$AV$3,0)))))))</f>
        <v>0</v>
      </c>
      <c r="BL32" s="147">
        <f>IF(O32=Data!$E$2,Data!$O$22,IF(O32=Data!$E$3,Data!$O$23,IF(O32=Data!$E$4,Data!$O$24,IF(O32=Data!$E$5,Data!$O$25,IF(O32=Data!$E$6,Data!$O$26,IF(O32=Data!$E$7,Data!$O$27,IF(O32=Data!$E$8,Data!$O$28,IF(O32=Data!$E$9,Data!$O$29,IF(O32=Data!$E$10,Data!$O$30,IF(O32=Data!$E$11,Data!$O$31,IF(O32=Data!$E$12,Data!$O$32,IF(O32=Data!$E$13,Data!$O$33,IF(O32=Data!$E$14,Data!$O$34,IF(O32=Data!$E$15,Data!$O$35,IF(O32=Data!$E$16,Data!$O$36,IF(O32=Data!$E$17,Data!$O$37,IF(O32=Data!$E$18,Data!$O$38,0)))))))))))))))))</f>
        <v>0</v>
      </c>
      <c r="BM32" s="169"/>
      <c r="BN32" s="169"/>
      <c r="BO32" s="169"/>
      <c r="BP32" s="169"/>
    </row>
    <row r="33" spans="10:68" x14ac:dyDescent="0.3">
      <c r="J33" s="36" t="s">
        <v>44</v>
      </c>
      <c r="K33" s="108"/>
      <c r="L33" s="108"/>
      <c r="M33" s="108" t="s">
        <v>3</v>
      </c>
      <c r="N33" s="108" t="s">
        <v>1</v>
      </c>
      <c r="O33" s="109" t="s">
        <v>124</v>
      </c>
      <c r="P33" s="109" t="s">
        <v>124</v>
      </c>
      <c r="Q33" s="110" t="s">
        <v>124</v>
      </c>
      <c r="R33" s="111"/>
      <c r="S33" s="111"/>
      <c r="T33" s="112"/>
      <c r="U33" s="20"/>
      <c r="V33" s="21">
        <f>IF(AZ33="No",0,IF(O33="NA",0,IF(O33=Data!$E$2,Data!$F$22,IF(O33=Data!$E$3,Data!$F$23,IF(O33=Data!$E$4,Data!$F$24,IF(O33=Data!$E$5,Data!$F$25,IF(O33=Data!$E$6,Data!$F$26,IF(O33=Data!$E$7,Data!$F$27,IF(O33=Data!$E$8,Data!$F$28,IF(O33=Data!$E$9,Data!$F$29,IF(O33=Data!$E$10,Data!$F$30,IF(O33=Data!$E$11,Data!$F$31,IF(O33=Data!E42,Data!$F$32,IF(O33=Data!E43,Data!$F$33,IF(O33=Data!E44,Data!$F$34,IF(O33=Data!E45,Data!$F$35,IF(O33=Data!E46,Data!$F$36,IF(O33=Data!E47,Data!$F$37,IF(O33=Data!E48,Data!F$38,0)))))))))))))))))))*K33*$AV$3</f>
        <v>0</v>
      </c>
      <c r="W33" s="23">
        <f>IF(AZ33="No",0,IF(O33="NA",0,IF(O33=Data!$E$2,Data!$G$22,IF(O33=Data!$E$3,Data!$G$23,IF(O33=Data!$E$4,Data!$G$24,IF(O33=Data!$E$5,Data!$G$25,IF(O33=Data!$E$6,Data!$G$26,IF(O33=Data!$E$7,Data!$G$27,IF(O33=Data!$E$8,Data!$G$28,IF(O33=Data!$E$9,Data!$G$29,IF(O33=Data!$E$10,Data!$G$30,IF(O33=Data!$E$11,Data!$G$31,IF(O33=Data!$E$12,Data!$G$32,IF(O33=Data!$E$13,Data!$G$33,IF(O33=Data!$E$14,Data!$G$34,IF(O33=Data!$E$15,Data!$G$35,IF(O33=Data!$E$16,Data!$G$36,IF(O33=Data!$E$17,Data!G$37,IF(O33=Data!$E$18,Data!G$38,0)))))))))))))))))))*K33*$AV$3</f>
        <v>0</v>
      </c>
      <c r="X33" s="23">
        <f>IF(AZ33="No",0,IF(O33="NA",0,IF(O33=Data!$E$2,Data!$H$22,IF(O33=Data!$E$3,Data!$H$23,IF(O33=Data!$E$4,Data!$H$24,IF(O33=Data!$E$5,Data!$H$25,IF(O33=Data!$E$6,Data!$H$26,IF(O33=Data!$E$7,Data!$H$27,IF(O33=Data!$E$8,Data!$H$28,IF(O33=Data!$E$9,Data!$H$29,IF(O33=Data!$E$10,Data!$H$30,IF(O33=Data!$E$11,Data!$H$31,IF(O33=Data!$E$12,Data!$H$32,IF(O33=Data!$E$13,Data!$H$33,IF(O33=Data!$E$14,Data!$H$34,IF(O33=Data!$E$15,Data!$H$35,IF(O33=Data!$E$16,Data!$H$36,IF(O33=Data!$E$17,Data!H$37,IF(O33=Data!$E$18,Data!H$38,0)))))))))))))))))))*K33*$AV$3</f>
        <v>0</v>
      </c>
      <c r="Y33" s="23">
        <f>IF(R33&lt;=1,0,IF(Q33=Data!$E$12,Data!$F$32,IF(Q33=Data!$E$13,Data!$F$33,IF(Q33=Data!$E$14,Data!$F$34,IF(Q33=Data!$E$15,Data!$F$35,IF(Q33=Data!$E$16,Data!$F$36,IF(Q33=Data!$E$17,Data!$F$37,IF(Q33=Data!$E$18,Data!$F$38,0))))))))*K33*IF(R33&lt;AV33,R33,$AV$3)</f>
        <v>0</v>
      </c>
      <c r="Z33" s="23">
        <f>IF(R33&lt;=1,0,IF(Q33=Data!$E$12,Data!$G$32,IF(Q33=Data!$E$13,Data!$G$33,IF(Q33=Data!$E$14,Data!$G$34,IF(Q33=Data!$E$15,Data!$G$35,IF(Q33=Data!$E$16,Data!$G$36,IF(Q33=Data!$E$17,Data!$G$37,IF(Q33=Data!$E$18,Data!$G$38,0))))))))*K33*IF(R33&lt;AV33,R33,$AV$3)</f>
        <v>0</v>
      </c>
      <c r="AA33" s="23">
        <f>IF(R33&lt;=1,0,IF(Q33=Data!$E$12,Data!$H$32,IF(Q33=Data!$E$13,Data!$H$33,IF(Q33=Data!$E$14,Data!$H$34,IF(Q33=Data!$E$15,Data!$H$35,IF(Q33=Data!$E$16,Data!$H$36,IF(Q33=Data!$E$17,Data!$H$37,IF(Q33=Data!$E$18,Data!$H$38,0))))))))*K33*IF(R33&lt;AV33,R33,$AV$3)</f>
        <v>0</v>
      </c>
      <c r="AB33" s="22">
        <f t="shared" si="5"/>
        <v>0</v>
      </c>
      <c r="AC33" s="50">
        <f t="shared" si="6"/>
        <v>0</v>
      </c>
      <c r="AD33" s="46"/>
      <c r="AE33" s="21">
        <f t="shared" si="0"/>
        <v>0</v>
      </c>
      <c r="AF33" s="22">
        <f t="shared" si="1"/>
        <v>0</v>
      </c>
      <c r="AG33" s="50">
        <f t="shared" si="2"/>
        <v>0</v>
      </c>
      <c r="AH33" s="46"/>
      <c r="AI33" s="21">
        <f>IF(AZ33="No",0,IF(O33="NA",0,IF(Q33=O33,0,IF(O33=Data!$E$2,Data!$J$22,IF(O33=Data!$E$3,Data!$J$23,IF(O33=Data!$E$4,Data!$J$24,IF(O33=Data!$E$5,Data!$J$25,IF(O33=Data!$E$6,Data!$J$26,IF(O33=Data!$E$7,Data!$J$27,IF(O33=Data!$E$8,Data!$J$28,IF(O33=Data!$E$9,Data!$J$29,IF(O33=Data!$E$10,Data!$I$30,IF(O33=Data!$E$11,Data!$J$31,IF(O33=Data!$E$12,Data!$J$32,IF(O33=Data!$E$13,Data!$J$33,IF(O33=Data!$E$14,Data!$J$34,IF(O33=Data!$E$15,Data!$J$35,IF(O33=Data!$E$16,Data!$J$36,IF(O33=Data!$E$17,Data!J$37,IF(O33=Data!$E$18,Data!J$38,0))))))))))))))))))))*$AV$3</f>
        <v>0</v>
      </c>
      <c r="AJ33" s="23">
        <f>IF(AZ33="No",0,IF(O33="NA",0,IF(O33=Data!$E$2,Data!$K$22,IF(O33=Data!$E$3,Data!$K$23,IF(O33=Data!$E$4,Data!$K$24,IF(O33=Data!$E$5,Data!$K$25,IF(O33=Data!$E$6,Data!$K$26,IF(O33=Data!$E$7,Data!$K$27,IF(O33=Data!$E$8,Data!$K$28,IF(O33=Data!$E$9,Data!$K$29,IF(O33=Data!$E$10,Data!$K$30,IF(O33=Data!$E$11,Data!$K$31,IF(O33=Data!$E$12,Data!$K$32,IF(O33=Data!$E$13,Data!$K$33,IF(O33=Data!$E$14,Data!$K$34,IF(O33=Data!$E$15,Data!$K$35,IF(O33=Data!$E$16,Data!$K$36,IF(O33=Data!$E$17,Data!K$37,IF(O33=Data!$E$18,Data!K$38,0)))))))))))))))))))*$AV$3</f>
        <v>0</v>
      </c>
      <c r="AK33" s="23">
        <f t="shared" si="7"/>
        <v>0</v>
      </c>
      <c r="AL33" s="22">
        <f t="shared" si="8"/>
        <v>0</v>
      </c>
      <c r="AM33" s="22">
        <f t="shared" si="9"/>
        <v>0</v>
      </c>
      <c r="AN33" s="23"/>
      <c r="AO33" s="120"/>
      <c r="AP33" s="25"/>
      <c r="AQ33" s="25"/>
      <c r="AR33" s="9"/>
      <c r="AS33" s="9"/>
      <c r="AT33" s="5"/>
      <c r="AX33" s="168"/>
      <c r="AY33" s="143" t="str">
        <f t="shared" si="10"/>
        <v>No</v>
      </c>
      <c r="AZ33" s="144" t="str">
        <f t="shared" si="3"/>
        <v>No</v>
      </c>
      <c r="BA33" s="150"/>
      <c r="BB33" s="146">
        <f>IF(Q33="NA",0,IF(N33="No",0,IF(O33=Data!$E$2,Data!$L$22,IF(O33=Data!$E$3,Data!$L$23,IF(O33=Data!$E$4,Data!$L$24,IF(O33=Data!$E$5,Data!$L$25,IF(O33=Data!$E$6,Data!$L$26,IF(O33=Data!$E$7,Data!$L$27,IF(O33=Data!$E$8,Data!$L$28,IF(O33=Data!$E$9,Data!$L$29,IF(O33=Data!$E$10,Data!$L$30,IF(O33=Data!$E$11,Data!$L$31,IF(O33=Data!$E$12,Data!$L$32,IF(O33=Data!$E$13,Data!$L$33,IF(O33=Data!$E$14,Data!$L$34,IF(O33=Data!$E$15,Data!$L$35,IF(O33=Data!$E$16,Data!$L$36,IF(O33=Data!$E$17,Data!L$37,IF(O33=Data!$E$18,Data!L$38,0)))))))))))))))))))</f>
        <v>0</v>
      </c>
      <c r="BC33" s="147">
        <f>IF(Q33="NA",0,IF(AY33="No",0,IF(N33="Yes",0,IF(P33=Data!$E$2,Data!$L$22,IF(P33=Data!$E$3,Data!$L$23,IF(P33=Data!$E$4,Data!$L$24,IF(P33=Data!$E$5,Data!$L$25,IF(P33=Data!$E$6,Data!$L$26,IF(P33=Data!$E$7,Data!$L$27,IF(P33=Data!$E$8,Data!$L$28,IF(P33=Data!$E$9,Data!$L$29,IF(P33=Data!$E$10,Data!$L$30,IF(P33=Data!$E$11,Data!$L$31,IF(P33=Data!$E$12,Data!$L$32*(EXP(-29.6/R33)),IF(P33=Data!$E$13,Data!$L$33,IF(P33=Data!$E$14,Data!$L$34*(EXP(-29.6/R33)),IF(P33=Data!$E$15,Data!$L$35,IF(P33=Data!$E$16,Data!$L$36,IF(P33=Data!$E$17,Data!L$37,IF(P33=Data!$E$18,Data!L$38,0))))))))))))))))))))</f>
        <v>0</v>
      </c>
      <c r="BD33" s="148"/>
      <c r="BE33" s="146"/>
      <c r="BF33" s="148">
        <f t="shared" si="4"/>
        <v>0</v>
      </c>
      <c r="BG33" s="148">
        <f t="shared" si="11"/>
        <v>1</v>
      </c>
      <c r="BH33" s="148">
        <f t="shared" si="12"/>
        <v>1</v>
      </c>
      <c r="BI33" s="148">
        <f>IF(S33=0,0,IF(AND(Q33=Data!$E$12,S33-$AV$3&gt;0),(((Data!$M$32*(EXP(-29.6/S33)))-(Data!$M$32*(EXP(-29.6/(S33-$AV$3)))))),IF(AND(Q33=Data!$E$12,S33-$AV$3&lt;0.5),(Data!$M$32*(EXP(-29.6/S33))),IF(AND(Q33=Data!$E$12,S33&lt;=1),((Data!$M$32*(EXP(-29.6/S33)))),IF(Q33=Data!$E$13,(Data!$M$33),IF(AND(Q33=Data!$E$14,S33-$AV$3&gt;0),(((Data!$M$34*(EXP(-29.6/S33)))-(Data!$M$34*(EXP(-29.6/(S33-$AV$3)))))),IF(AND(Q33=Data!$E$14,S33-$AV$3&lt;1),(Data!$M$34*(EXP(-29.6/S33))),IF(AND(Q33=Data!$E$14,S33&lt;=1),((Data!$M$34*(EXP(-29.6/S33)))),IF(Q33=Data!$E$15,Data!$M$35,IF(Q33=Data!$E$16,Data!$M$36,IF(Q33=Data!$E$17,Data!$M$37,IF(Q33=Data!$E$18,Data!$M$38,0))))))))))))</f>
        <v>0</v>
      </c>
      <c r="BJ33" s="148">
        <f>IF(Q33=Data!$E$12,BI33*0.32,IF(Q33=Data!$E$13,0,IF(Q33=Data!$E$14,BI33*0.32,IF(Q33=Data!$E$15,0,IF(Q33=Data!$E$16,0,IF(Q33=Data!$E$17,0,IF(Q33=Data!$E$18,0,0)))))))</f>
        <v>0</v>
      </c>
      <c r="BK33" s="148">
        <f>IF(Q33=Data!$E$12,Data!$P$32*$AV$3,IF(Q33=Data!$E$13,Data!$P$33*$AV$3,IF(Q33=Data!$E$14,Data!$P$34*$AV$3,IF(Q33=Data!$E$15,Data!$P$35*$AV$3,IF(Q33=Data!$E$16,Data!$P$36*$AV$3,IF(Q33=Data!$E$17,Data!$P$37*$AV$3,IF(Q33=Data!$E$18,Data!$P$38*$AV$3,0)))))))</f>
        <v>0</v>
      </c>
      <c r="BL33" s="147">
        <f>IF(O33=Data!$E$2,Data!$O$22,IF(O33=Data!$E$3,Data!$O$23,IF(O33=Data!$E$4,Data!$O$24,IF(O33=Data!$E$5,Data!$O$25,IF(O33=Data!$E$6,Data!$O$26,IF(O33=Data!$E$7,Data!$O$27,IF(O33=Data!$E$8,Data!$O$28,IF(O33=Data!$E$9,Data!$O$29,IF(O33=Data!$E$10,Data!$O$30,IF(O33=Data!$E$11,Data!$O$31,IF(O33=Data!$E$12,Data!$O$32,IF(O33=Data!$E$13,Data!$O$33,IF(O33=Data!$E$14,Data!$O$34,IF(O33=Data!$E$15,Data!$O$35,IF(O33=Data!$E$16,Data!$O$36,IF(O33=Data!$E$17,Data!$O$37,IF(O33=Data!$E$18,Data!$O$38,0)))))))))))))))))</f>
        <v>0</v>
      </c>
      <c r="BM33" s="169"/>
      <c r="BN33" s="169"/>
      <c r="BO33" s="169"/>
      <c r="BP33" s="169"/>
    </row>
    <row r="34" spans="10:68" x14ac:dyDescent="0.3">
      <c r="J34" s="36" t="s">
        <v>45</v>
      </c>
      <c r="K34" s="108"/>
      <c r="L34" s="108"/>
      <c r="M34" s="108" t="s">
        <v>3</v>
      </c>
      <c r="N34" s="108" t="s">
        <v>1</v>
      </c>
      <c r="O34" s="109" t="s">
        <v>124</v>
      </c>
      <c r="P34" s="109" t="s">
        <v>124</v>
      </c>
      <c r="Q34" s="110" t="s">
        <v>124</v>
      </c>
      <c r="R34" s="111"/>
      <c r="S34" s="111"/>
      <c r="T34" s="112"/>
      <c r="U34" s="20"/>
      <c r="V34" s="21">
        <f>IF(AZ34="No",0,IF(O34="NA",0,IF(O34=Data!$E$2,Data!$F$22,IF(O34=Data!$E$3,Data!$F$23,IF(O34=Data!$E$4,Data!$F$24,IF(O34=Data!$E$5,Data!$F$25,IF(O34=Data!$E$6,Data!$F$26,IF(O34=Data!$E$7,Data!$F$27,IF(O34=Data!$E$8,Data!$F$28,IF(O34=Data!$E$9,Data!$F$29,IF(O34=Data!$E$10,Data!$F$30,IF(O34=Data!$E$11,Data!$F$31,IF(O34=Data!E43,Data!$F$32,IF(O34=Data!E44,Data!$F$33,IF(O34=Data!E45,Data!$F$34,IF(O34=Data!E46,Data!$F$35,IF(O34=Data!E47,Data!$F$36,IF(O34=Data!E48,Data!$F$37,IF(O34=Data!E49,Data!F$38,0)))))))))))))))))))*K34*$AV$3</f>
        <v>0</v>
      </c>
      <c r="W34" s="23">
        <f>IF(AZ34="No",0,IF(O34="NA",0,IF(O34=Data!$E$2,Data!$G$22,IF(O34=Data!$E$3,Data!$G$23,IF(O34=Data!$E$4,Data!$G$24,IF(O34=Data!$E$5,Data!$G$25,IF(O34=Data!$E$6,Data!$G$26,IF(O34=Data!$E$7,Data!$G$27,IF(O34=Data!$E$8,Data!$G$28,IF(O34=Data!$E$9,Data!$G$29,IF(O34=Data!$E$10,Data!$G$30,IF(O34=Data!$E$11,Data!$G$31,IF(O34=Data!$E$12,Data!$G$32,IF(O34=Data!$E$13,Data!$G$33,IF(O34=Data!$E$14,Data!$G$34,IF(O34=Data!$E$15,Data!$G$35,IF(O34=Data!$E$16,Data!$G$36,IF(O34=Data!$E$17,Data!G$37,IF(O34=Data!$E$18,Data!G$38,0)))))))))))))))))))*K34*$AV$3</f>
        <v>0</v>
      </c>
      <c r="X34" s="23">
        <f>IF(AZ34="No",0,IF(O34="NA",0,IF(O34=Data!$E$2,Data!$H$22,IF(O34=Data!$E$3,Data!$H$23,IF(O34=Data!$E$4,Data!$H$24,IF(O34=Data!$E$5,Data!$H$25,IF(O34=Data!$E$6,Data!$H$26,IF(O34=Data!$E$7,Data!$H$27,IF(O34=Data!$E$8,Data!$H$28,IF(O34=Data!$E$9,Data!$H$29,IF(O34=Data!$E$10,Data!$H$30,IF(O34=Data!$E$11,Data!$H$31,IF(O34=Data!$E$12,Data!$H$32,IF(O34=Data!$E$13,Data!$H$33,IF(O34=Data!$E$14,Data!$H$34,IF(O34=Data!$E$15,Data!$H$35,IF(O34=Data!$E$16,Data!$H$36,IF(O34=Data!$E$17,Data!H$37,IF(O34=Data!$E$18,Data!H$38,0)))))))))))))))))))*K34*$AV$3</f>
        <v>0</v>
      </c>
      <c r="Y34" s="23">
        <f>IF(R34&lt;=1,0,IF(Q34=Data!$E$12,Data!$F$32,IF(Q34=Data!$E$13,Data!$F$33,IF(Q34=Data!$E$14,Data!$F$34,IF(Q34=Data!$E$15,Data!$F$35,IF(Q34=Data!$E$16,Data!$F$36,IF(Q34=Data!$E$17,Data!$F$37,IF(Q34=Data!$E$18,Data!$F$38,0))))))))*K34*IF(R34&lt;AV34,R34,$AV$3)</f>
        <v>0</v>
      </c>
      <c r="Z34" s="23">
        <f>IF(R34&lt;=1,0,IF(Q34=Data!$E$12,Data!$G$32,IF(Q34=Data!$E$13,Data!$G$33,IF(Q34=Data!$E$14,Data!$G$34,IF(Q34=Data!$E$15,Data!$G$35,IF(Q34=Data!$E$16,Data!$G$36,IF(Q34=Data!$E$17,Data!$G$37,IF(Q34=Data!$E$18,Data!$G$38,0))))))))*K34*IF(R34&lt;AV34,R34,$AV$3)</f>
        <v>0</v>
      </c>
      <c r="AA34" s="23">
        <f>IF(R34&lt;=1,0,IF(Q34=Data!$E$12,Data!$H$32,IF(Q34=Data!$E$13,Data!$H$33,IF(Q34=Data!$E$14,Data!$H$34,IF(Q34=Data!$E$15,Data!$H$35,IF(Q34=Data!$E$16,Data!$H$36,IF(Q34=Data!$E$17,Data!$H$37,IF(Q34=Data!$E$18,Data!$H$38,0))))))))*K34*IF(R34&lt;AV34,R34,$AV$3)</f>
        <v>0</v>
      </c>
      <c r="AB34" s="22">
        <f t="shared" si="5"/>
        <v>0</v>
      </c>
      <c r="AC34" s="50">
        <f t="shared" si="6"/>
        <v>0</v>
      </c>
      <c r="AD34" s="46"/>
      <c r="AE34" s="21">
        <f t="shared" si="0"/>
        <v>0</v>
      </c>
      <c r="AF34" s="22">
        <f t="shared" si="1"/>
        <v>0</v>
      </c>
      <c r="AG34" s="50">
        <f t="shared" si="2"/>
        <v>0</v>
      </c>
      <c r="AH34" s="46"/>
      <c r="AI34" s="21">
        <f>IF(AZ34="No",0,IF(O34="NA",0,IF(Q34=O34,0,IF(O34=Data!$E$2,Data!$J$22,IF(O34=Data!$E$3,Data!$J$23,IF(O34=Data!$E$4,Data!$J$24,IF(O34=Data!$E$5,Data!$J$25,IF(O34=Data!$E$6,Data!$J$26,IF(O34=Data!$E$7,Data!$J$27,IF(O34=Data!$E$8,Data!$J$28,IF(O34=Data!$E$9,Data!$J$29,IF(O34=Data!$E$10,Data!$I$30,IF(O34=Data!$E$11,Data!$J$31,IF(O34=Data!$E$12,Data!$J$32,IF(O34=Data!$E$13,Data!$J$33,IF(O34=Data!$E$14,Data!$J$34,IF(O34=Data!$E$15,Data!$J$35,IF(O34=Data!$E$16,Data!$J$36,IF(O34=Data!$E$17,Data!J$37,IF(O34=Data!$E$18,Data!J$38,0))))))))))))))))))))*$AV$3</f>
        <v>0</v>
      </c>
      <c r="AJ34" s="23">
        <f>IF(AZ34="No",0,IF(O34="NA",0,IF(O34=Data!$E$2,Data!$K$22,IF(O34=Data!$E$3,Data!$K$23,IF(O34=Data!$E$4,Data!$K$24,IF(O34=Data!$E$5,Data!$K$25,IF(O34=Data!$E$6,Data!$K$26,IF(O34=Data!$E$7,Data!$K$27,IF(O34=Data!$E$8,Data!$K$28,IF(O34=Data!$E$9,Data!$K$29,IF(O34=Data!$E$10,Data!$K$30,IF(O34=Data!$E$11,Data!$K$31,IF(O34=Data!$E$12,Data!$K$32,IF(O34=Data!$E$13,Data!$K$33,IF(O34=Data!$E$14,Data!$K$34,IF(O34=Data!$E$15,Data!$K$35,IF(O34=Data!$E$16,Data!$K$36,IF(O34=Data!$E$17,Data!K$37,IF(O34=Data!$E$18,Data!K$38,0)))))))))))))))))))*$AV$3</f>
        <v>0</v>
      </c>
      <c r="AK34" s="23">
        <f t="shared" si="7"/>
        <v>0</v>
      </c>
      <c r="AL34" s="22">
        <f t="shared" si="8"/>
        <v>0</v>
      </c>
      <c r="AM34" s="22">
        <f t="shared" si="9"/>
        <v>0</v>
      </c>
      <c r="AN34" s="23"/>
      <c r="AO34" s="120"/>
      <c r="AP34" s="25"/>
      <c r="AQ34" s="25"/>
      <c r="AR34" s="9"/>
      <c r="AS34" s="9"/>
      <c r="AT34" s="5"/>
      <c r="AX34" s="168"/>
      <c r="AY34" s="143" t="str">
        <f t="shared" si="10"/>
        <v>No</v>
      </c>
      <c r="AZ34" s="144" t="str">
        <f t="shared" si="3"/>
        <v>No</v>
      </c>
      <c r="BA34" s="150"/>
      <c r="BB34" s="146">
        <f>IF(Q34="NA",0,IF(N34="No",0,IF(O34=Data!$E$2,Data!$L$22,IF(O34=Data!$E$3,Data!$L$23,IF(O34=Data!$E$4,Data!$L$24,IF(O34=Data!$E$5,Data!$L$25,IF(O34=Data!$E$6,Data!$L$26,IF(O34=Data!$E$7,Data!$L$27,IF(O34=Data!$E$8,Data!$L$28,IF(O34=Data!$E$9,Data!$L$29,IF(O34=Data!$E$10,Data!$L$30,IF(O34=Data!$E$11,Data!$L$31,IF(O34=Data!$E$12,Data!$L$32,IF(O34=Data!$E$13,Data!$L$33,IF(O34=Data!$E$14,Data!$L$34,IF(O34=Data!$E$15,Data!$L$35,IF(O34=Data!$E$16,Data!$L$36,IF(O34=Data!$E$17,Data!L$37,IF(O34=Data!$E$18,Data!L$38,0)))))))))))))))))))</f>
        <v>0</v>
      </c>
      <c r="BC34" s="147">
        <f>IF(Q34="NA",0,IF(AY34="No",0,IF(N34="Yes",0,IF(P34=Data!$E$2,Data!$L$22,IF(P34=Data!$E$3,Data!$L$23,IF(P34=Data!$E$4,Data!$L$24,IF(P34=Data!$E$5,Data!$L$25,IF(P34=Data!$E$6,Data!$L$26,IF(P34=Data!$E$7,Data!$L$27,IF(P34=Data!$E$8,Data!$L$28,IF(P34=Data!$E$9,Data!$L$29,IF(P34=Data!$E$10,Data!$L$30,IF(P34=Data!$E$11,Data!$L$31,IF(P34=Data!$E$12,Data!$L$32*(EXP(-29.6/R34)),IF(P34=Data!$E$13,Data!$L$33,IF(P34=Data!$E$14,Data!$L$34*(EXP(-29.6/R34)),IF(P34=Data!$E$15,Data!$L$35,IF(P34=Data!$E$16,Data!$L$36,IF(P34=Data!$E$17,Data!L$37,IF(P34=Data!$E$18,Data!L$38,0))))))))))))))))))))</f>
        <v>0</v>
      </c>
      <c r="BD34" s="148"/>
      <c r="BE34" s="146"/>
      <c r="BF34" s="148">
        <f t="shared" si="4"/>
        <v>0</v>
      </c>
      <c r="BG34" s="148">
        <f t="shared" si="11"/>
        <v>1</v>
      </c>
      <c r="BH34" s="148">
        <f t="shared" si="12"/>
        <v>1</v>
      </c>
      <c r="BI34" s="148">
        <f>IF(S34=0,0,IF(AND(Q34=Data!$E$12,S34-$AV$3&gt;0),(((Data!$M$32*(EXP(-29.6/S34)))-(Data!$M$32*(EXP(-29.6/(S34-$AV$3)))))),IF(AND(Q34=Data!$E$12,S34-$AV$3&lt;0.5),(Data!$M$32*(EXP(-29.6/S34))),IF(AND(Q34=Data!$E$12,S34&lt;=1),((Data!$M$32*(EXP(-29.6/S34)))),IF(Q34=Data!$E$13,(Data!$M$33),IF(AND(Q34=Data!$E$14,S34-$AV$3&gt;0),(((Data!$M$34*(EXP(-29.6/S34)))-(Data!$M$34*(EXP(-29.6/(S34-$AV$3)))))),IF(AND(Q34=Data!$E$14,S34-$AV$3&lt;1),(Data!$M$34*(EXP(-29.6/S34))),IF(AND(Q34=Data!$E$14,S34&lt;=1),((Data!$M$34*(EXP(-29.6/S34)))),IF(Q34=Data!$E$15,Data!$M$35,IF(Q34=Data!$E$16,Data!$M$36,IF(Q34=Data!$E$17,Data!$M$37,IF(Q34=Data!$E$18,Data!$M$38,0))))))))))))</f>
        <v>0</v>
      </c>
      <c r="BJ34" s="148">
        <f>IF(Q34=Data!$E$12,BI34*0.32,IF(Q34=Data!$E$13,0,IF(Q34=Data!$E$14,BI34*0.32,IF(Q34=Data!$E$15,0,IF(Q34=Data!$E$16,0,IF(Q34=Data!$E$17,0,IF(Q34=Data!$E$18,0,0)))))))</f>
        <v>0</v>
      </c>
      <c r="BK34" s="148">
        <f>IF(Q34=Data!$E$12,Data!$P$32*$AV$3,IF(Q34=Data!$E$13,Data!$P$33*$AV$3,IF(Q34=Data!$E$14,Data!$P$34*$AV$3,IF(Q34=Data!$E$15,Data!$P$35*$AV$3,IF(Q34=Data!$E$16,Data!$P$36*$AV$3,IF(Q34=Data!$E$17,Data!$P$37*$AV$3,IF(Q34=Data!$E$18,Data!$P$38*$AV$3,0)))))))</f>
        <v>0</v>
      </c>
      <c r="BL34" s="147">
        <f>IF(O34=Data!$E$2,Data!$O$22,IF(O34=Data!$E$3,Data!$O$23,IF(O34=Data!$E$4,Data!$O$24,IF(O34=Data!$E$5,Data!$O$25,IF(O34=Data!$E$6,Data!$O$26,IF(O34=Data!$E$7,Data!$O$27,IF(O34=Data!$E$8,Data!$O$28,IF(O34=Data!$E$9,Data!$O$29,IF(O34=Data!$E$10,Data!$O$30,IF(O34=Data!$E$11,Data!$O$31,IF(O34=Data!$E$12,Data!$O$32,IF(O34=Data!$E$13,Data!$O$33,IF(O34=Data!$E$14,Data!$O$34,IF(O34=Data!$E$15,Data!$O$35,IF(O34=Data!$E$16,Data!$O$36,IF(O34=Data!$E$17,Data!$O$37,IF(O34=Data!$E$18,Data!$O$38,0)))))))))))))))))</f>
        <v>0</v>
      </c>
      <c r="BM34" s="169"/>
      <c r="BN34" s="169"/>
      <c r="BO34" s="169"/>
      <c r="BP34" s="169"/>
    </row>
    <row r="35" spans="10:68" x14ac:dyDescent="0.3">
      <c r="J35" s="36" t="s">
        <v>46</v>
      </c>
      <c r="K35" s="108"/>
      <c r="L35" s="108"/>
      <c r="M35" s="108" t="s">
        <v>3</v>
      </c>
      <c r="N35" s="108" t="s">
        <v>1</v>
      </c>
      <c r="O35" s="109" t="s">
        <v>124</v>
      </c>
      <c r="P35" s="109" t="s">
        <v>124</v>
      </c>
      <c r="Q35" s="110" t="s">
        <v>124</v>
      </c>
      <c r="R35" s="111"/>
      <c r="S35" s="111"/>
      <c r="T35" s="112"/>
      <c r="U35" s="20"/>
      <c r="V35" s="21">
        <f>IF(AZ35="No",0,IF(O35="NA",0,IF(O35=Data!$E$2,Data!$F$22,IF(O35=Data!$E$3,Data!$F$23,IF(O35=Data!$E$4,Data!$F$24,IF(O35=Data!$E$5,Data!$F$25,IF(O35=Data!$E$6,Data!$F$26,IF(O35=Data!$E$7,Data!$F$27,IF(O35=Data!$E$8,Data!$F$28,IF(O35=Data!$E$9,Data!$F$29,IF(O35=Data!$E$10,Data!$F$30,IF(O35=Data!$E$11,Data!$F$31,IF(O35=Data!E44,Data!$F$32,IF(O35=Data!E45,Data!$F$33,IF(O35=Data!E46,Data!$F$34,IF(O35=Data!E47,Data!$F$35,IF(O35=Data!E48,Data!$F$36,IF(O35=Data!E49,Data!$F$37,IF(O35=Data!E50,Data!F$38,0)))))))))))))))))))*K35*$AV$3</f>
        <v>0</v>
      </c>
      <c r="W35" s="23">
        <f>IF(AZ35="No",0,IF(O35="NA",0,IF(O35=Data!$E$2,Data!$G$22,IF(O35=Data!$E$3,Data!$G$23,IF(O35=Data!$E$4,Data!$G$24,IF(O35=Data!$E$5,Data!$G$25,IF(O35=Data!$E$6,Data!$G$26,IF(O35=Data!$E$7,Data!$G$27,IF(O35=Data!$E$8,Data!$G$28,IF(O35=Data!$E$9,Data!$G$29,IF(O35=Data!$E$10,Data!$G$30,IF(O35=Data!$E$11,Data!$G$31,IF(O35=Data!$E$12,Data!$G$32,IF(O35=Data!$E$13,Data!$G$33,IF(O35=Data!$E$14,Data!$G$34,IF(O35=Data!$E$15,Data!$G$35,IF(O35=Data!$E$16,Data!$G$36,IF(O35=Data!$E$17,Data!G$37,IF(O35=Data!$E$18,Data!G$38,0)))))))))))))))))))*K35*$AV$3</f>
        <v>0</v>
      </c>
      <c r="X35" s="23">
        <f>IF(AZ35="No",0,IF(O35="NA",0,IF(O35=Data!$E$2,Data!$H$22,IF(O35=Data!$E$3,Data!$H$23,IF(O35=Data!$E$4,Data!$H$24,IF(O35=Data!$E$5,Data!$H$25,IF(O35=Data!$E$6,Data!$H$26,IF(O35=Data!$E$7,Data!$H$27,IF(O35=Data!$E$8,Data!$H$28,IF(O35=Data!$E$9,Data!$H$29,IF(O35=Data!$E$10,Data!$H$30,IF(O35=Data!$E$11,Data!$H$31,IF(O35=Data!$E$12,Data!$H$32,IF(O35=Data!$E$13,Data!$H$33,IF(O35=Data!$E$14,Data!$H$34,IF(O35=Data!$E$15,Data!$H$35,IF(O35=Data!$E$16,Data!$H$36,IF(O35=Data!$E$17,Data!H$37,IF(O35=Data!$E$18,Data!H$38,0)))))))))))))))))))*K35*$AV$3</f>
        <v>0</v>
      </c>
      <c r="Y35" s="23">
        <f>IF(R35&lt;=1,0,IF(Q35=Data!$E$12,Data!$F$32,IF(Q35=Data!$E$13,Data!$F$33,IF(Q35=Data!$E$14,Data!$F$34,IF(Q35=Data!$E$15,Data!$F$35,IF(Q35=Data!$E$16,Data!$F$36,IF(Q35=Data!$E$17,Data!$F$37,IF(Q35=Data!$E$18,Data!$F$38,0))))))))*K35*IF(R35&lt;AV35,R35,$AV$3)</f>
        <v>0</v>
      </c>
      <c r="Z35" s="23">
        <f>IF(R35&lt;=1,0,IF(Q35=Data!$E$12,Data!$G$32,IF(Q35=Data!$E$13,Data!$G$33,IF(Q35=Data!$E$14,Data!$G$34,IF(Q35=Data!$E$15,Data!$G$35,IF(Q35=Data!$E$16,Data!$G$36,IF(Q35=Data!$E$17,Data!$G$37,IF(Q35=Data!$E$18,Data!$G$38,0))))))))*K35*IF(R35&lt;AV35,R35,$AV$3)</f>
        <v>0</v>
      </c>
      <c r="AA35" s="23">
        <f>IF(R35&lt;=1,0,IF(Q35=Data!$E$12,Data!$H$32,IF(Q35=Data!$E$13,Data!$H$33,IF(Q35=Data!$E$14,Data!$H$34,IF(Q35=Data!$E$15,Data!$H$35,IF(Q35=Data!$E$16,Data!$H$36,IF(Q35=Data!$E$17,Data!$H$37,IF(Q35=Data!$E$18,Data!$H$38,0))))))))*K35*IF(R35&lt;AV35,R35,$AV$3)</f>
        <v>0</v>
      </c>
      <c r="AB35" s="22">
        <f t="shared" si="5"/>
        <v>0</v>
      </c>
      <c r="AC35" s="50">
        <f t="shared" si="6"/>
        <v>0</v>
      </c>
      <c r="AD35" s="46"/>
      <c r="AE35" s="21">
        <f t="shared" si="0"/>
        <v>0</v>
      </c>
      <c r="AF35" s="22">
        <f t="shared" si="1"/>
        <v>0</v>
      </c>
      <c r="AG35" s="50">
        <f t="shared" si="2"/>
        <v>0</v>
      </c>
      <c r="AH35" s="46"/>
      <c r="AI35" s="21">
        <f>IF(AZ35="No",0,IF(O35="NA",0,IF(Q35=O35,0,IF(O35=Data!$E$2,Data!$J$22,IF(O35=Data!$E$3,Data!$J$23,IF(O35=Data!$E$4,Data!$J$24,IF(O35=Data!$E$5,Data!$J$25,IF(O35=Data!$E$6,Data!$J$26,IF(O35=Data!$E$7,Data!$J$27,IF(O35=Data!$E$8,Data!$J$28,IF(O35=Data!$E$9,Data!$J$29,IF(O35=Data!$E$10,Data!$I$30,IF(O35=Data!$E$11,Data!$J$31,IF(O35=Data!$E$12,Data!$J$32,IF(O35=Data!$E$13,Data!$J$33,IF(O35=Data!$E$14,Data!$J$34,IF(O35=Data!$E$15,Data!$J$35,IF(O35=Data!$E$16,Data!$J$36,IF(O35=Data!$E$17,Data!J$37,IF(O35=Data!$E$18,Data!J$38,0))))))))))))))))))))*$AV$3</f>
        <v>0</v>
      </c>
      <c r="AJ35" s="23">
        <f>IF(AZ35="No",0,IF(O35="NA",0,IF(O35=Data!$E$2,Data!$K$22,IF(O35=Data!$E$3,Data!$K$23,IF(O35=Data!$E$4,Data!$K$24,IF(O35=Data!$E$5,Data!$K$25,IF(O35=Data!$E$6,Data!$K$26,IF(O35=Data!$E$7,Data!$K$27,IF(O35=Data!$E$8,Data!$K$28,IF(O35=Data!$E$9,Data!$K$29,IF(O35=Data!$E$10,Data!$K$30,IF(O35=Data!$E$11,Data!$K$31,IF(O35=Data!$E$12,Data!$K$32,IF(O35=Data!$E$13,Data!$K$33,IF(O35=Data!$E$14,Data!$K$34,IF(O35=Data!$E$15,Data!$K$35,IF(O35=Data!$E$16,Data!$K$36,IF(O35=Data!$E$17,Data!K$37,IF(O35=Data!$E$18,Data!K$38,0)))))))))))))))))))*$AV$3</f>
        <v>0</v>
      </c>
      <c r="AK35" s="23">
        <f t="shared" si="7"/>
        <v>0</v>
      </c>
      <c r="AL35" s="22">
        <f t="shared" si="8"/>
        <v>0</v>
      </c>
      <c r="AM35" s="22">
        <f t="shared" si="9"/>
        <v>0</v>
      </c>
      <c r="AN35" s="23"/>
      <c r="AO35" s="120"/>
      <c r="AP35" s="25"/>
      <c r="AQ35" s="25"/>
      <c r="AR35" s="9"/>
      <c r="AS35" s="9"/>
      <c r="AT35" s="5"/>
      <c r="AX35" s="168"/>
      <c r="AY35" s="143" t="str">
        <f t="shared" si="10"/>
        <v>No</v>
      </c>
      <c r="AZ35" s="144" t="str">
        <f t="shared" si="3"/>
        <v>No</v>
      </c>
      <c r="BA35" s="150"/>
      <c r="BB35" s="146">
        <f>IF(Q35="NA",0,IF(N35="No",0,IF(O35=Data!$E$2,Data!$L$22,IF(O35=Data!$E$3,Data!$L$23,IF(O35=Data!$E$4,Data!$L$24,IF(O35=Data!$E$5,Data!$L$25,IF(O35=Data!$E$6,Data!$L$26,IF(O35=Data!$E$7,Data!$L$27,IF(O35=Data!$E$8,Data!$L$28,IF(O35=Data!$E$9,Data!$L$29,IF(O35=Data!$E$10,Data!$L$30,IF(O35=Data!$E$11,Data!$L$31,IF(O35=Data!$E$12,Data!$L$32,IF(O35=Data!$E$13,Data!$L$33,IF(O35=Data!$E$14,Data!$L$34,IF(O35=Data!$E$15,Data!$L$35,IF(O35=Data!$E$16,Data!$L$36,IF(O35=Data!$E$17,Data!L$37,IF(O35=Data!$E$18,Data!L$38,0)))))))))))))))))))</f>
        <v>0</v>
      </c>
      <c r="BC35" s="147">
        <f>IF(Q35="NA",0,IF(AY35="No",0,IF(N35="Yes",0,IF(P35=Data!$E$2,Data!$L$22,IF(P35=Data!$E$3,Data!$L$23,IF(P35=Data!$E$4,Data!$L$24,IF(P35=Data!$E$5,Data!$L$25,IF(P35=Data!$E$6,Data!$L$26,IF(P35=Data!$E$7,Data!$L$27,IF(P35=Data!$E$8,Data!$L$28,IF(P35=Data!$E$9,Data!$L$29,IF(P35=Data!$E$10,Data!$L$30,IF(P35=Data!$E$11,Data!$L$31,IF(P35=Data!$E$12,Data!$L$32*(EXP(-29.6/R35)),IF(P35=Data!$E$13,Data!$L$33,IF(P35=Data!$E$14,Data!$L$34*(EXP(-29.6/R35)),IF(P35=Data!$E$15,Data!$L$35,IF(P35=Data!$E$16,Data!$L$36,IF(P35=Data!$E$17,Data!L$37,IF(P35=Data!$E$18,Data!L$38,0))))))))))))))))))))</f>
        <v>0</v>
      </c>
      <c r="BD35" s="148"/>
      <c r="BE35" s="146"/>
      <c r="BF35" s="148">
        <f t="shared" si="4"/>
        <v>0</v>
      </c>
      <c r="BG35" s="148">
        <f t="shared" si="11"/>
        <v>1</v>
      </c>
      <c r="BH35" s="148">
        <f t="shared" si="12"/>
        <v>1</v>
      </c>
      <c r="BI35" s="148">
        <f>IF(S35=0,0,IF(AND(Q35=Data!$E$12,S35-$AV$3&gt;0),(((Data!$M$32*(EXP(-29.6/S35)))-(Data!$M$32*(EXP(-29.6/(S35-$AV$3)))))),IF(AND(Q35=Data!$E$12,S35-$AV$3&lt;0.5),(Data!$M$32*(EXP(-29.6/S35))),IF(AND(Q35=Data!$E$12,S35&lt;=1),((Data!$M$32*(EXP(-29.6/S35)))),IF(Q35=Data!$E$13,(Data!$M$33),IF(AND(Q35=Data!$E$14,S35-$AV$3&gt;0),(((Data!$M$34*(EXP(-29.6/S35)))-(Data!$M$34*(EXP(-29.6/(S35-$AV$3)))))),IF(AND(Q35=Data!$E$14,S35-$AV$3&lt;1),(Data!$M$34*(EXP(-29.6/S35))),IF(AND(Q35=Data!$E$14,S35&lt;=1),((Data!$M$34*(EXP(-29.6/S35)))),IF(Q35=Data!$E$15,Data!$M$35,IF(Q35=Data!$E$16,Data!$M$36,IF(Q35=Data!$E$17,Data!$M$37,IF(Q35=Data!$E$18,Data!$M$38,0))))))))))))</f>
        <v>0</v>
      </c>
      <c r="BJ35" s="148">
        <f>IF(Q35=Data!$E$12,BI35*0.32,IF(Q35=Data!$E$13,0,IF(Q35=Data!$E$14,BI35*0.32,IF(Q35=Data!$E$15,0,IF(Q35=Data!$E$16,0,IF(Q35=Data!$E$17,0,IF(Q35=Data!$E$18,0,0)))))))</f>
        <v>0</v>
      </c>
      <c r="BK35" s="148">
        <f>IF(Q35=Data!$E$12,Data!$P$32*$AV$3,IF(Q35=Data!$E$13,Data!$P$33*$AV$3,IF(Q35=Data!$E$14,Data!$P$34*$AV$3,IF(Q35=Data!$E$15,Data!$P$35*$AV$3,IF(Q35=Data!$E$16,Data!$P$36*$AV$3,IF(Q35=Data!$E$17,Data!$P$37*$AV$3,IF(Q35=Data!$E$18,Data!$P$38*$AV$3,0)))))))</f>
        <v>0</v>
      </c>
      <c r="BL35" s="147">
        <f>IF(O35=Data!$E$2,Data!$O$22,IF(O35=Data!$E$3,Data!$O$23,IF(O35=Data!$E$4,Data!$O$24,IF(O35=Data!$E$5,Data!$O$25,IF(O35=Data!$E$6,Data!$O$26,IF(O35=Data!$E$7,Data!$O$27,IF(O35=Data!$E$8,Data!$O$28,IF(O35=Data!$E$9,Data!$O$29,IF(O35=Data!$E$10,Data!$O$30,IF(O35=Data!$E$11,Data!$O$31,IF(O35=Data!$E$12,Data!$O$32,IF(O35=Data!$E$13,Data!$O$33,IF(O35=Data!$E$14,Data!$O$34,IF(O35=Data!$E$15,Data!$O$35,IF(O35=Data!$E$16,Data!$O$36,IF(O35=Data!$E$17,Data!$O$37,IF(O35=Data!$E$18,Data!$O$38,0)))))))))))))))))</f>
        <v>0</v>
      </c>
      <c r="BM35" s="169"/>
      <c r="BN35" s="169"/>
      <c r="BO35" s="169"/>
      <c r="BP35" s="169"/>
    </row>
    <row r="36" spans="10:68" x14ac:dyDescent="0.3">
      <c r="J36" s="36" t="s">
        <v>47</v>
      </c>
      <c r="K36" s="108"/>
      <c r="L36" s="108"/>
      <c r="M36" s="108" t="s">
        <v>3</v>
      </c>
      <c r="N36" s="108" t="s">
        <v>1</v>
      </c>
      <c r="O36" s="109" t="s">
        <v>124</v>
      </c>
      <c r="P36" s="109" t="s">
        <v>124</v>
      </c>
      <c r="Q36" s="110" t="s">
        <v>124</v>
      </c>
      <c r="R36" s="111"/>
      <c r="S36" s="111"/>
      <c r="T36" s="112"/>
      <c r="U36" s="20"/>
      <c r="V36" s="21">
        <f>IF(AZ36="No",0,IF(O36="NA",0,IF(O36=Data!$E$2,Data!$F$22,IF(O36=Data!$E$3,Data!$F$23,IF(O36=Data!$E$4,Data!$F$24,IF(O36=Data!$E$5,Data!$F$25,IF(O36=Data!$E$6,Data!$F$26,IF(O36=Data!$E$7,Data!$F$27,IF(O36=Data!$E$8,Data!$F$28,IF(O36=Data!$E$9,Data!$F$29,IF(O36=Data!$E$10,Data!$F$30,IF(O36=Data!$E$11,Data!$F$31,IF(O36=Data!E45,Data!$F$32,IF(O36=Data!E46,Data!$F$33,IF(O36=Data!E47,Data!$F$34,IF(O36=Data!E48,Data!$F$35,IF(O36=Data!E49,Data!$F$36,IF(O36=Data!E50,Data!$F$37,IF(O36=Data!E51,Data!F$38,0)))))))))))))))))))*K36*$AV$3</f>
        <v>0</v>
      </c>
      <c r="W36" s="23">
        <f>IF(AZ36="No",0,IF(O36="NA",0,IF(O36=Data!$E$2,Data!$G$22,IF(O36=Data!$E$3,Data!$G$23,IF(O36=Data!$E$4,Data!$G$24,IF(O36=Data!$E$5,Data!$G$25,IF(O36=Data!$E$6,Data!$G$26,IF(O36=Data!$E$7,Data!$G$27,IF(O36=Data!$E$8,Data!$G$28,IF(O36=Data!$E$9,Data!$G$29,IF(O36=Data!$E$10,Data!$G$30,IF(O36=Data!$E$11,Data!$G$31,IF(O36=Data!$E$12,Data!$G$32,IF(O36=Data!$E$13,Data!$G$33,IF(O36=Data!$E$14,Data!$G$34,IF(O36=Data!$E$15,Data!$G$35,IF(O36=Data!$E$16,Data!$G$36,IF(O36=Data!$E$17,Data!G$37,IF(O36=Data!$E$18,Data!G$38,0)))))))))))))))))))*K36*$AV$3</f>
        <v>0</v>
      </c>
      <c r="X36" s="23">
        <f>IF(AZ36="No",0,IF(O36="NA",0,IF(O36=Data!$E$2,Data!$H$22,IF(O36=Data!$E$3,Data!$H$23,IF(O36=Data!$E$4,Data!$H$24,IF(O36=Data!$E$5,Data!$H$25,IF(O36=Data!$E$6,Data!$H$26,IF(O36=Data!$E$7,Data!$H$27,IF(O36=Data!$E$8,Data!$H$28,IF(O36=Data!$E$9,Data!$H$29,IF(O36=Data!$E$10,Data!$H$30,IF(O36=Data!$E$11,Data!$H$31,IF(O36=Data!$E$12,Data!$H$32,IF(O36=Data!$E$13,Data!$H$33,IF(O36=Data!$E$14,Data!$H$34,IF(O36=Data!$E$15,Data!$H$35,IF(O36=Data!$E$16,Data!$H$36,IF(O36=Data!$E$17,Data!H$37,IF(O36=Data!$E$18,Data!H$38,0)))))))))))))))))))*K36*$AV$3</f>
        <v>0</v>
      </c>
      <c r="Y36" s="23">
        <f>IF(R36&lt;=1,0,IF(Q36=Data!$E$12,Data!$F$32,IF(Q36=Data!$E$13,Data!$F$33,IF(Q36=Data!$E$14,Data!$F$34,IF(Q36=Data!$E$15,Data!$F$35,IF(Q36=Data!$E$16,Data!$F$36,IF(Q36=Data!$E$17,Data!$F$37,IF(Q36=Data!$E$18,Data!$F$38,0))))))))*K36*IF(R36&lt;AV36,R36,$AV$3)</f>
        <v>0</v>
      </c>
      <c r="Z36" s="23">
        <f>IF(R36&lt;=1,0,IF(Q36=Data!$E$12,Data!$G$32,IF(Q36=Data!$E$13,Data!$G$33,IF(Q36=Data!$E$14,Data!$G$34,IF(Q36=Data!$E$15,Data!$G$35,IF(Q36=Data!$E$16,Data!$G$36,IF(Q36=Data!$E$17,Data!$G$37,IF(Q36=Data!$E$18,Data!$G$38,0))))))))*K36*IF(R36&lt;AV36,R36,$AV$3)</f>
        <v>0</v>
      </c>
      <c r="AA36" s="23">
        <f>IF(R36&lt;=1,0,IF(Q36=Data!$E$12,Data!$H$32,IF(Q36=Data!$E$13,Data!$H$33,IF(Q36=Data!$E$14,Data!$H$34,IF(Q36=Data!$E$15,Data!$H$35,IF(Q36=Data!$E$16,Data!$H$36,IF(Q36=Data!$E$17,Data!$H$37,IF(Q36=Data!$E$18,Data!$H$38,0))))))))*K36*IF(R36&lt;AV36,R36,$AV$3)</f>
        <v>0</v>
      </c>
      <c r="AB36" s="22">
        <f t="shared" si="5"/>
        <v>0</v>
      </c>
      <c r="AC36" s="50">
        <f t="shared" si="6"/>
        <v>0</v>
      </c>
      <c r="AD36" s="46"/>
      <c r="AE36" s="21">
        <f t="shared" si="0"/>
        <v>0</v>
      </c>
      <c r="AF36" s="22">
        <f t="shared" si="1"/>
        <v>0</v>
      </c>
      <c r="AG36" s="50">
        <f t="shared" si="2"/>
        <v>0</v>
      </c>
      <c r="AH36" s="46"/>
      <c r="AI36" s="21">
        <f>IF(AZ36="No",0,IF(O36="NA",0,IF(Q36=O36,0,IF(O36=Data!$E$2,Data!$J$22,IF(O36=Data!$E$3,Data!$J$23,IF(O36=Data!$E$4,Data!$J$24,IF(O36=Data!$E$5,Data!$J$25,IF(O36=Data!$E$6,Data!$J$26,IF(O36=Data!$E$7,Data!$J$27,IF(O36=Data!$E$8,Data!$J$28,IF(O36=Data!$E$9,Data!$J$29,IF(O36=Data!$E$10,Data!$I$30,IF(O36=Data!$E$11,Data!$J$31,IF(O36=Data!$E$12,Data!$J$32,IF(O36=Data!$E$13,Data!$J$33,IF(O36=Data!$E$14,Data!$J$34,IF(O36=Data!$E$15,Data!$J$35,IF(O36=Data!$E$16,Data!$J$36,IF(O36=Data!$E$17,Data!J$37,IF(O36=Data!$E$18,Data!J$38,0))))))))))))))))))))*$AV$3</f>
        <v>0</v>
      </c>
      <c r="AJ36" s="23">
        <f>IF(AZ36="No",0,IF(O36="NA",0,IF(O36=Data!$E$2,Data!$K$22,IF(O36=Data!$E$3,Data!$K$23,IF(O36=Data!$E$4,Data!$K$24,IF(O36=Data!$E$5,Data!$K$25,IF(O36=Data!$E$6,Data!$K$26,IF(O36=Data!$E$7,Data!$K$27,IF(O36=Data!$E$8,Data!$K$28,IF(O36=Data!$E$9,Data!$K$29,IF(O36=Data!$E$10,Data!$K$30,IF(O36=Data!$E$11,Data!$K$31,IF(O36=Data!$E$12,Data!$K$32,IF(O36=Data!$E$13,Data!$K$33,IF(O36=Data!$E$14,Data!$K$34,IF(O36=Data!$E$15,Data!$K$35,IF(O36=Data!$E$16,Data!$K$36,IF(O36=Data!$E$17,Data!K$37,IF(O36=Data!$E$18,Data!K$38,0)))))))))))))))))))*$AV$3</f>
        <v>0</v>
      </c>
      <c r="AK36" s="23">
        <f t="shared" si="7"/>
        <v>0</v>
      </c>
      <c r="AL36" s="22">
        <f t="shared" si="8"/>
        <v>0</v>
      </c>
      <c r="AM36" s="22">
        <f t="shared" si="9"/>
        <v>0</v>
      </c>
      <c r="AN36" s="23"/>
      <c r="AO36" s="120"/>
      <c r="AP36" s="25"/>
      <c r="AQ36" s="25"/>
      <c r="AR36" s="9"/>
      <c r="AS36" s="9"/>
      <c r="AT36" s="5"/>
      <c r="AX36" s="168"/>
      <c r="AY36" s="143" t="str">
        <f t="shared" si="10"/>
        <v>No</v>
      </c>
      <c r="AZ36" s="144" t="str">
        <f t="shared" si="3"/>
        <v>No</v>
      </c>
      <c r="BA36" s="150"/>
      <c r="BB36" s="146">
        <f>IF(Q36="NA",0,IF(N36="No",0,IF(O36=Data!$E$2,Data!$L$22,IF(O36=Data!$E$3,Data!$L$23,IF(O36=Data!$E$4,Data!$L$24,IF(O36=Data!$E$5,Data!$L$25,IF(O36=Data!$E$6,Data!$L$26,IF(O36=Data!$E$7,Data!$L$27,IF(O36=Data!$E$8,Data!$L$28,IF(O36=Data!$E$9,Data!$L$29,IF(O36=Data!$E$10,Data!$L$30,IF(O36=Data!$E$11,Data!$L$31,IF(O36=Data!$E$12,Data!$L$32,IF(O36=Data!$E$13,Data!$L$33,IF(O36=Data!$E$14,Data!$L$34,IF(O36=Data!$E$15,Data!$L$35,IF(O36=Data!$E$16,Data!$L$36,IF(O36=Data!$E$17,Data!L$37,IF(O36=Data!$E$18,Data!L$38,0)))))))))))))))))))</f>
        <v>0</v>
      </c>
      <c r="BC36" s="147">
        <f>IF(Q36="NA",0,IF(AY36="No",0,IF(N36="Yes",0,IF(P36=Data!$E$2,Data!$L$22,IF(P36=Data!$E$3,Data!$L$23,IF(P36=Data!$E$4,Data!$L$24,IF(P36=Data!$E$5,Data!$L$25,IF(P36=Data!$E$6,Data!$L$26,IF(P36=Data!$E$7,Data!$L$27,IF(P36=Data!$E$8,Data!$L$28,IF(P36=Data!$E$9,Data!$L$29,IF(P36=Data!$E$10,Data!$L$30,IF(P36=Data!$E$11,Data!$L$31,IF(P36=Data!$E$12,Data!$L$32*(EXP(-29.6/R36)),IF(P36=Data!$E$13,Data!$L$33,IF(P36=Data!$E$14,Data!$L$34*(EXP(-29.6/R36)),IF(P36=Data!$E$15,Data!$L$35,IF(P36=Data!$E$16,Data!$L$36,IF(P36=Data!$E$17,Data!L$37,IF(P36=Data!$E$18,Data!L$38,0))))))))))))))))))))</f>
        <v>0</v>
      </c>
      <c r="BD36" s="148"/>
      <c r="BE36" s="146"/>
      <c r="BF36" s="148">
        <f t="shared" si="4"/>
        <v>0</v>
      </c>
      <c r="BG36" s="148">
        <f t="shared" si="11"/>
        <v>1</v>
      </c>
      <c r="BH36" s="148">
        <f t="shared" si="12"/>
        <v>1</v>
      </c>
      <c r="BI36" s="148">
        <f>IF(S36=0,0,IF(AND(Q36=Data!$E$12,S36-$AV$3&gt;0),(((Data!$M$32*(EXP(-29.6/S36)))-(Data!$M$32*(EXP(-29.6/(S36-$AV$3)))))),IF(AND(Q36=Data!$E$12,S36-$AV$3&lt;0.5),(Data!$M$32*(EXP(-29.6/S36))),IF(AND(Q36=Data!$E$12,S36&lt;=1),((Data!$M$32*(EXP(-29.6/S36)))),IF(Q36=Data!$E$13,(Data!$M$33),IF(AND(Q36=Data!$E$14,S36-$AV$3&gt;0),(((Data!$M$34*(EXP(-29.6/S36)))-(Data!$M$34*(EXP(-29.6/(S36-$AV$3)))))),IF(AND(Q36=Data!$E$14,S36-$AV$3&lt;1),(Data!$M$34*(EXP(-29.6/S36))),IF(AND(Q36=Data!$E$14,S36&lt;=1),((Data!$M$34*(EXP(-29.6/S36)))),IF(Q36=Data!$E$15,Data!$M$35,IF(Q36=Data!$E$16,Data!$M$36,IF(Q36=Data!$E$17,Data!$M$37,IF(Q36=Data!$E$18,Data!$M$38,0))))))))))))</f>
        <v>0</v>
      </c>
      <c r="BJ36" s="148">
        <f>IF(Q36=Data!$E$12,BI36*0.32,IF(Q36=Data!$E$13,0,IF(Q36=Data!$E$14,BI36*0.32,IF(Q36=Data!$E$15,0,IF(Q36=Data!$E$16,0,IF(Q36=Data!$E$17,0,IF(Q36=Data!$E$18,0,0)))))))</f>
        <v>0</v>
      </c>
      <c r="BK36" s="148">
        <f>IF(Q36=Data!$E$12,Data!$P$32*$AV$3,IF(Q36=Data!$E$13,Data!$P$33*$AV$3,IF(Q36=Data!$E$14,Data!$P$34*$AV$3,IF(Q36=Data!$E$15,Data!$P$35*$AV$3,IF(Q36=Data!$E$16,Data!$P$36*$AV$3,IF(Q36=Data!$E$17,Data!$P$37*$AV$3,IF(Q36=Data!$E$18,Data!$P$38*$AV$3,0)))))))</f>
        <v>0</v>
      </c>
      <c r="BL36" s="147">
        <f>IF(O36=Data!$E$2,Data!$O$22,IF(O36=Data!$E$3,Data!$O$23,IF(O36=Data!$E$4,Data!$O$24,IF(O36=Data!$E$5,Data!$O$25,IF(O36=Data!$E$6,Data!$O$26,IF(O36=Data!$E$7,Data!$O$27,IF(O36=Data!$E$8,Data!$O$28,IF(O36=Data!$E$9,Data!$O$29,IF(O36=Data!$E$10,Data!$O$30,IF(O36=Data!$E$11,Data!$O$31,IF(O36=Data!$E$12,Data!$O$32,IF(O36=Data!$E$13,Data!$O$33,IF(O36=Data!$E$14,Data!$O$34,IF(O36=Data!$E$15,Data!$O$35,IF(O36=Data!$E$16,Data!$O$36,IF(O36=Data!$E$17,Data!$O$37,IF(O36=Data!$E$18,Data!$O$38,0)))))))))))))))))</f>
        <v>0</v>
      </c>
      <c r="BM36" s="169"/>
      <c r="BN36" s="169"/>
      <c r="BO36" s="169"/>
      <c r="BP36" s="169"/>
    </row>
    <row r="37" spans="10:68" x14ac:dyDescent="0.3">
      <c r="J37" s="36" t="s">
        <v>48</v>
      </c>
      <c r="K37" s="108"/>
      <c r="L37" s="108"/>
      <c r="M37" s="108" t="s">
        <v>3</v>
      </c>
      <c r="N37" s="108" t="s">
        <v>1</v>
      </c>
      <c r="O37" s="109" t="s">
        <v>124</v>
      </c>
      <c r="P37" s="109" t="s">
        <v>124</v>
      </c>
      <c r="Q37" s="110" t="s">
        <v>124</v>
      </c>
      <c r="R37" s="111"/>
      <c r="S37" s="111"/>
      <c r="T37" s="112"/>
      <c r="U37" s="20"/>
      <c r="V37" s="21">
        <f>IF(AZ37="No",0,IF(O37="NA",0,IF(O37=Data!$E$2,Data!$F$22,IF(O37=Data!$E$3,Data!$F$23,IF(O37=Data!$E$4,Data!$F$24,IF(O37=Data!$E$5,Data!$F$25,IF(O37=Data!$E$6,Data!$F$26,IF(O37=Data!$E$7,Data!$F$27,IF(O37=Data!$E$8,Data!$F$28,IF(O37=Data!$E$9,Data!$F$29,IF(O37=Data!$E$10,Data!$F$30,IF(O37=Data!$E$11,Data!$F$31,IF(O37=Data!E46,Data!$F$32,IF(O37=Data!E47,Data!$F$33,IF(O37=Data!E48,Data!$F$34,IF(O37=Data!E49,Data!$F$35,IF(O37=Data!E50,Data!$F$36,IF(O37=Data!E51,Data!$F$37,IF(O37=Data!E52,Data!F$38,0)))))))))))))))))))*K37*$AV$3</f>
        <v>0</v>
      </c>
      <c r="W37" s="23">
        <f>IF(AZ37="No",0,IF(O37="NA",0,IF(O37=Data!$E$2,Data!$G$22,IF(O37=Data!$E$3,Data!$G$23,IF(O37=Data!$E$4,Data!$G$24,IF(O37=Data!$E$5,Data!$G$25,IF(O37=Data!$E$6,Data!$G$26,IF(O37=Data!$E$7,Data!$G$27,IF(O37=Data!$E$8,Data!$G$28,IF(O37=Data!$E$9,Data!$G$29,IF(O37=Data!$E$10,Data!$G$30,IF(O37=Data!$E$11,Data!$G$31,IF(O37=Data!$E$12,Data!$G$32,IF(O37=Data!$E$13,Data!$G$33,IF(O37=Data!$E$14,Data!$G$34,IF(O37=Data!$E$15,Data!$G$35,IF(O37=Data!$E$16,Data!$G$36,IF(O37=Data!$E$17,Data!G$37,IF(O37=Data!$E$18,Data!G$38,0)))))))))))))))))))*K37*$AV$3</f>
        <v>0</v>
      </c>
      <c r="X37" s="23">
        <f>IF(AZ37="No",0,IF(O37="NA",0,IF(O37=Data!$E$2,Data!$H$22,IF(O37=Data!$E$3,Data!$H$23,IF(O37=Data!$E$4,Data!$H$24,IF(O37=Data!$E$5,Data!$H$25,IF(O37=Data!$E$6,Data!$H$26,IF(O37=Data!$E$7,Data!$H$27,IF(O37=Data!$E$8,Data!$H$28,IF(O37=Data!$E$9,Data!$H$29,IF(O37=Data!$E$10,Data!$H$30,IF(O37=Data!$E$11,Data!$H$31,IF(O37=Data!$E$12,Data!$H$32,IF(O37=Data!$E$13,Data!$H$33,IF(O37=Data!$E$14,Data!$H$34,IF(O37=Data!$E$15,Data!$H$35,IF(O37=Data!$E$16,Data!$H$36,IF(O37=Data!$E$17,Data!H$37,IF(O37=Data!$E$18,Data!H$38,0)))))))))))))))))))*K37*$AV$3</f>
        <v>0</v>
      </c>
      <c r="Y37" s="23">
        <f>IF(R37&lt;=1,0,IF(Q37=Data!$E$12,Data!$F$32,IF(Q37=Data!$E$13,Data!$F$33,IF(Q37=Data!$E$14,Data!$F$34,IF(Q37=Data!$E$15,Data!$F$35,IF(Q37=Data!$E$16,Data!$F$36,IF(Q37=Data!$E$17,Data!$F$37,IF(Q37=Data!$E$18,Data!$F$38,0))))))))*K37*IF(R37&lt;AV37,R37,$AV$3)</f>
        <v>0</v>
      </c>
      <c r="Z37" s="23">
        <f>IF(R37&lt;=1,0,IF(Q37=Data!$E$12,Data!$G$32,IF(Q37=Data!$E$13,Data!$G$33,IF(Q37=Data!$E$14,Data!$G$34,IF(Q37=Data!$E$15,Data!$G$35,IF(Q37=Data!$E$16,Data!$G$36,IF(Q37=Data!$E$17,Data!$G$37,IF(Q37=Data!$E$18,Data!$G$38,0))))))))*K37*IF(R37&lt;AV37,R37,$AV$3)</f>
        <v>0</v>
      </c>
      <c r="AA37" s="23">
        <f>IF(R37&lt;=1,0,IF(Q37=Data!$E$12,Data!$H$32,IF(Q37=Data!$E$13,Data!$H$33,IF(Q37=Data!$E$14,Data!$H$34,IF(Q37=Data!$E$15,Data!$H$35,IF(Q37=Data!$E$16,Data!$H$36,IF(Q37=Data!$E$17,Data!$H$37,IF(Q37=Data!$E$18,Data!$H$38,0))))))))*K37*IF(R37&lt;AV37,R37,$AV$3)</f>
        <v>0</v>
      </c>
      <c r="AB37" s="22">
        <f t="shared" si="5"/>
        <v>0</v>
      </c>
      <c r="AC37" s="50">
        <f t="shared" si="6"/>
        <v>0</v>
      </c>
      <c r="AD37" s="46"/>
      <c r="AE37" s="21">
        <f t="shared" si="0"/>
        <v>0</v>
      </c>
      <c r="AF37" s="22">
        <f t="shared" si="1"/>
        <v>0</v>
      </c>
      <c r="AG37" s="50">
        <f t="shared" si="2"/>
        <v>0</v>
      </c>
      <c r="AH37" s="46"/>
      <c r="AI37" s="21">
        <f>IF(AZ37="No",0,IF(O37="NA",0,IF(Q37=O37,0,IF(O37=Data!$E$2,Data!$J$22,IF(O37=Data!$E$3,Data!$J$23,IF(O37=Data!$E$4,Data!$J$24,IF(O37=Data!$E$5,Data!$J$25,IF(O37=Data!$E$6,Data!$J$26,IF(O37=Data!$E$7,Data!$J$27,IF(O37=Data!$E$8,Data!$J$28,IF(O37=Data!$E$9,Data!$J$29,IF(O37=Data!$E$10,Data!$I$30,IF(O37=Data!$E$11,Data!$J$31,IF(O37=Data!$E$12,Data!$J$32,IF(O37=Data!$E$13,Data!$J$33,IF(O37=Data!$E$14,Data!$J$34,IF(O37=Data!$E$15,Data!$J$35,IF(O37=Data!$E$16,Data!$J$36,IF(O37=Data!$E$17,Data!J$37,IF(O37=Data!$E$18,Data!J$38,0))))))))))))))))))))*$AV$3</f>
        <v>0</v>
      </c>
      <c r="AJ37" s="23">
        <f>IF(AZ37="No",0,IF(O37="NA",0,IF(O37=Data!$E$2,Data!$K$22,IF(O37=Data!$E$3,Data!$K$23,IF(O37=Data!$E$4,Data!$K$24,IF(O37=Data!$E$5,Data!$K$25,IF(O37=Data!$E$6,Data!$K$26,IF(O37=Data!$E$7,Data!$K$27,IF(O37=Data!$E$8,Data!$K$28,IF(O37=Data!$E$9,Data!$K$29,IF(O37=Data!$E$10,Data!$K$30,IF(O37=Data!$E$11,Data!$K$31,IF(O37=Data!$E$12,Data!$K$32,IF(O37=Data!$E$13,Data!$K$33,IF(O37=Data!$E$14,Data!$K$34,IF(O37=Data!$E$15,Data!$K$35,IF(O37=Data!$E$16,Data!$K$36,IF(O37=Data!$E$17,Data!K$37,IF(O37=Data!$E$18,Data!K$38,0)))))))))))))))))))*$AV$3</f>
        <v>0</v>
      </c>
      <c r="AK37" s="23">
        <f t="shared" si="7"/>
        <v>0</v>
      </c>
      <c r="AL37" s="22">
        <f t="shared" si="8"/>
        <v>0</v>
      </c>
      <c r="AM37" s="22">
        <f t="shared" si="9"/>
        <v>0</v>
      </c>
      <c r="AN37" s="23"/>
      <c r="AO37" s="120"/>
      <c r="AP37" s="25"/>
      <c r="AQ37" s="25"/>
      <c r="AR37" s="9"/>
      <c r="AS37" s="9"/>
      <c r="AT37" s="5"/>
      <c r="AX37" s="168"/>
      <c r="AY37" s="143" t="str">
        <f t="shared" si="10"/>
        <v>No</v>
      </c>
      <c r="AZ37" s="144" t="str">
        <f t="shared" si="3"/>
        <v>No</v>
      </c>
      <c r="BA37" s="150"/>
      <c r="BB37" s="146">
        <f>IF(Q37="NA",0,IF(N37="No",0,IF(O37=Data!$E$2,Data!$L$22,IF(O37=Data!$E$3,Data!$L$23,IF(O37=Data!$E$4,Data!$L$24,IF(O37=Data!$E$5,Data!$L$25,IF(O37=Data!$E$6,Data!$L$26,IF(O37=Data!$E$7,Data!$L$27,IF(O37=Data!$E$8,Data!$L$28,IF(O37=Data!$E$9,Data!$L$29,IF(O37=Data!$E$10,Data!$L$30,IF(O37=Data!$E$11,Data!$L$31,IF(O37=Data!$E$12,Data!$L$32,IF(O37=Data!$E$13,Data!$L$33,IF(O37=Data!$E$14,Data!$L$34,IF(O37=Data!$E$15,Data!$L$35,IF(O37=Data!$E$16,Data!$L$36,IF(O37=Data!$E$17,Data!L$37,IF(O37=Data!$E$18,Data!L$38,0)))))))))))))))))))</f>
        <v>0</v>
      </c>
      <c r="BC37" s="147">
        <f>IF(Q37="NA",0,IF(AY37="No",0,IF(N37="Yes",0,IF(P37=Data!$E$2,Data!$L$22,IF(P37=Data!$E$3,Data!$L$23,IF(P37=Data!$E$4,Data!$L$24,IF(P37=Data!$E$5,Data!$L$25,IF(P37=Data!$E$6,Data!$L$26,IF(P37=Data!$E$7,Data!$L$27,IF(P37=Data!$E$8,Data!$L$28,IF(P37=Data!$E$9,Data!$L$29,IF(P37=Data!$E$10,Data!$L$30,IF(P37=Data!$E$11,Data!$L$31,IF(P37=Data!$E$12,Data!$L$32*(EXP(-29.6/R37)),IF(P37=Data!$E$13,Data!$L$33,IF(P37=Data!$E$14,Data!$L$34*(EXP(-29.6/R37)),IF(P37=Data!$E$15,Data!$L$35,IF(P37=Data!$E$16,Data!$L$36,IF(P37=Data!$E$17,Data!L$37,IF(P37=Data!$E$18,Data!L$38,0))))))))))))))))))))</f>
        <v>0</v>
      </c>
      <c r="BD37" s="148"/>
      <c r="BE37" s="146"/>
      <c r="BF37" s="148">
        <f t="shared" si="4"/>
        <v>0</v>
      </c>
      <c r="BG37" s="148">
        <f t="shared" si="11"/>
        <v>1</v>
      </c>
      <c r="BH37" s="148">
        <f t="shared" si="12"/>
        <v>1</v>
      </c>
      <c r="BI37" s="148">
        <f>IF(S37=0,0,IF(AND(Q37=Data!$E$12,S37-$AV$3&gt;0),(((Data!$M$32*(EXP(-29.6/S37)))-(Data!$M$32*(EXP(-29.6/(S37-$AV$3)))))),IF(AND(Q37=Data!$E$12,S37-$AV$3&lt;0.5),(Data!$M$32*(EXP(-29.6/S37))),IF(AND(Q37=Data!$E$12,S37&lt;=1),((Data!$M$32*(EXP(-29.6/S37)))),IF(Q37=Data!$E$13,(Data!$M$33),IF(AND(Q37=Data!$E$14,S37-$AV$3&gt;0),(((Data!$M$34*(EXP(-29.6/S37)))-(Data!$M$34*(EXP(-29.6/(S37-$AV$3)))))),IF(AND(Q37=Data!$E$14,S37-$AV$3&lt;1),(Data!$M$34*(EXP(-29.6/S37))),IF(AND(Q37=Data!$E$14,S37&lt;=1),((Data!$M$34*(EXP(-29.6/S37)))),IF(Q37=Data!$E$15,Data!$M$35,IF(Q37=Data!$E$16,Data!$M$36,IF(Q37=Data!$E$17,Data!$M$37,IF(Q37=Data!$E$18,Data!$M$38,0))))))))))))</f>
        <v>0</v>
      </c>
      <c r="BJ37" s="148">
        <f>IF(Q37=Data!$E$12,BI37*0.32,IF(Q37=Data!$E$13,0,IF(Q37=Data!$E$14,BI37*0.32,IF(Q37=Data!$E$15,0,IF(Q37=Data!$E$16,0,IF(Q37=Data!$E$17,0,IF(Q37=Data!$E$18,0,0)))))))</f>
        <v>0</v>
      </c>
      <c r="BK37" s="148">
        <f>IF(Q37=Data!$E$12,Data!$P$32*$AV$3,IF(Q37=Data!$E$13,Data!$P$33*$AV$3,IF(Q37=Data!$E$14,Data!$P$34*$AV$3,IF(Q37=Data!$E$15,Data!$P$35*$AV$3,IF(Q37=Data!$E$16,Data!$P$36*$AV$3,IF(Q37=Data!$E$17,Data!$P$37*$AV$3,IF(Q37=Data!$E$18,Data!$P$38*$AV$3,0)))))))</f>
        <v>0</v>
      </c>
      <c r="BL37" s="147">
        <f>IF(O37=Data!$E$2,Data!$O$22,IF(O37=Data!$E$3,Data!$O$23,IF(O37=Data!$E$4,Data!$O$24,IF(O37=Data!$E$5,Data!$O$25,IF(O37=Data!$E$6,Data!$O$26,IF(O37=Data!$E$7,Data!$O$27,IF(O37=Data!$E$8,Data!$O$28,IF(O37=Data!$E$9,Data!$O$29,IF(O37=Data!$E$10,Data!$O$30,IF(O37=Data!$E$11,Data!$O$31,IF(O37=Data!$E$12,Data!$O$32,IF(O37=Data!$E$13,Data!$O$33,IF(O37=Data!$E$14,Data!$O$34,IF(O37=Data!$E$15,Data!$O$35,IF(O37=Data!$E$16,Data!$O$36,IF(O37=Data!$E$17,Data!$O$37,IF(O37=Data!$E$18,Data!$O$38,0)))))))))))))))))</f>
        <v>0</v>
      </c>
      <c r="BM37" s="169"/>
      <c r="BN37" s="169"/>
      <c r="BO37" s="169"/>
      <c r="BP37" s="169"/>
    </row>
    <row r="38" spans="10:68" x14ac:dyDescent="0.3">
      <c r="J38" s="36" t="s">
        <v>49</v>
      </c>
      <c r="K38" s="108"/>
      <c r="L38" s="108"/>
      <c r="M38" s="108" t="s">
        <v>3</v>
      </c>
      <c r="N38" s="108" t="s">
        <v>1</v>
      </c>
      <c r="O38" s="109" t="s">
        <v>124</v>
      </c>
      <c r="P38" s="109" t="s">
        <v>124</v>
      </c>
      <c r="Q38" s="110" t="s">
        <v>124</v>
      </c>
      <c r="R38" s="111"/>
      <c r="S38" s="111"/>
      <c r="T38" s="112"/>
      <c r="U38" s="20"/>
      <c r="V38" s="21">
        <f>IF(AZ38="No",0,IF(O38="NA",0,IF(O38=Data!$E$2,Data!$F$22,IF(O38=Data!$E$3,Data!$F$23,IF(O38=Data!$E$4,Data!$F$24,IF(O38=Data!$E$5,Data!$F$25,IF(O38=Data!$E$6,Data!$F$26,IF(O38=Data!$E$7,Data!$F$27,IF(O38=Data!$E$8,Data!$F$28,IF(O38=Data!$E$9,Data!$F$29,IF(O38=Data!$E$10,Data!$F$30,IF(O38=Data!$E$11,Data!$F$31,IF(O38=Data!E47,Data!$F$32,IF(O38=Data!E48,Data!$F$33,IF(O38=Data!E49,Data!$F$34,IF(O38=Data!E50,Data!$F$35,IF(O38=Data!E51,Data!$F$36,IF(O38=Data!E52,Data!$F$37,IF(O38=Data!E53,Data!F$38,0)))))))))))))))))))*K38*$AV$3</f>
        <v>0</v>
      </c>
      <c r="W38" s="23">
        <f>IF(AZ38="No",0,IF(O38="NA",0,IF(O38=Data!$E$2,Data!$G$22,IF(O38=Data!$E$3,Data!$G$23,IF(O38=Data!$E$4,Data!$G$24,IF(O38=Data!$E$5,Data!$G$25,IF(O38=Data!$E$6,Data!$G$26,IF(O38=Data!$E$7,Data!$G$27,IF(O38=Data!$E$8,Data!$G$28,IF(O38=Data!$E$9,Data!$G$29,IF(O38=Data!$E$10,Data!$G$30,IF(O38=Data!$E$11,Data!$G$31,IF(O38=Data!$E$12,Data!$G$32,IF(O38=Data!$E$13,Data!$G$33,IF(O38=Data!$E$14,Data!$G$34,IF(O38=Data!$E$15,Data!$G$35,IF(O38=Data!$E$16,Data!$G$36,IF(O38=Data!$E$17,Data!G$37,IF(O38=Data!$E$18,Data!G$38,0)))))))))))))))))))*K38*$AV$3</f>
        <v>0</v>
      </c>
      <c r="X38" s="23">
        <f>IF(AZ38="No",0,IF(O38="NA",0,IF(O38=Data!$E$2,Data!$H$22,IF(O38=Data!$E$3,Data!$H$23,IF(O38=Data!$E$4,Data!$H$24,IF(O38=Data!$E$5,Data!$H$25,IF(O38=Data!$E$6,Data!$H$26,IF(O38=Data!$E$7,Data!$H$27,IF(O38=Data!$E$8,Data!$H$28,IF(O38=Data!$E$9,Data!$H$29,IF(O38=Data!$E$10,Data!$H$30,IF(O38=Data!$E$11,Data!$H$31,IF(O38=Data!$E$12,Data!$H$32,IF(O38=Data!$E$13,Data!$H$33,IF(O38=Data!$E$14,Data!$H$34,IF(O38=Data!$E$15,Data!$H$35,IF(O38=Data!$E$16,Data!$H$36,IF(O38=Data!$E$17,Data!H$37,IF(O38=Data!$E$18,Data!H$38,0)))))))))))))))))))*K38*$AV$3</f>
        <v>0</v>
      </c>
      <c r="Y38" s="23">
        <f>IF(R38&lt;=1,0,IF(Q38=Data!$E$12,Data!$F$32,IF(Q38=Data!$E$13,Data!$F$33,IF(Q38=Data!$E$14,Data!$F$34,IF(Q38=Data!$E$15,Data!$F$35,IF(Q38=Data!$E$16,Data!$F$36,IF(Q38=Data!$E$17,Data!$F$37,IF(Q38=Data!$E$18,Data!$F$38,0))))))))*K38*IF(R38&lt;AV38,R38,$AV$3)</f>
        <v>0</v>
      </c>
      <c r="Z38" s="23">
        <f>IF(R38&lt;=1,0,IF(Q38=Data!$E$12,Data!$G$32,IF(Q38=Data!$E$13,Data!$G$33,IF(Q38=Data!$E$14,Data!$G$34,IF(Q38=Data!$E$15,Data!$G$35,IF(Q38=Data!$E$16,Data!$G$36,IF(Q38=Data!$E$17,Data!$G$37,IF(Q38=Data!$E$18,Data!$G$38,0))))))))*K38*IF(R38&lt;AV38,R38,$AV$3)</f>
        <v>0</v>
      </c>
      <c r="AA38" s="23">
        <f>IF(R38&lt;=1,0,IF(Q38=Data!$E$12,Data!$H$32,IF(Q38=Data!$E$13,Data!$H$33,IF(Q38=Data!$E$14,Data!$H$34,IF(Q38=Data!$E$15,Data!$H$35,IF(Q38=Data!$E$16,Data!$H$36,IF(Q38=Data!$E$17,Data!$H$37,IF(Q38=Data!$E$18,Data!$H$38,0))))))))*K38*IF(R38&lt;AV38,R38,$AV$3)</f>
        <v>0</v>
      </c>
      <c r="AB38" s="22">
        <f t="shared" si="5"/>
        <v>0</v>
      </c>
      <c r="AC38" s="50">
        <f t="shared" si="6"/>
        <v>0</v>
      </c>
      <c r="AD38" s="46"/>
      <c r="AE38" s="21">
        <f t="shared" si="0"/>
        <v>0</v>
      </c>
      <c r="AF38" s="22">
        <f t="shared" si="1"/>
        <v>0</v>
      </c>
      <c r="AG38" s="50">
        <f t="shared" si="2"/>
        <v>0</v>
      </c>
      <c r="AH38" s="46"/>
      <c r="AI38" s="21">
        <f>IF(AZ38="No",0,IF(O38="NA",0,IF(Q38=O38,0,IF(O38=Data!$E$2,Data!$J$22,IF(O38=Data!$E$3,Data!$J$23,IF(O38=Data!$E$4,Data!$J$24,IF(O38=Data!$E$5,Data!$J$25,IF(O38=Data!$E$6,Data!$J$26,IF(O38=Data!$E$7,Data!$J$27,IF(O38=Data!$E$8,Data!$J$28,IF(O38=Data!$E$9,Data!$J$29,IF(O38=Data!$E$10,Data!$I$30,IF(O38=Data!$E$11,Data!$J$31,IF(O38=Data!$E$12,Data!$J$32,IF(O38=Data!$E$13,Data!$J$33,IF(O38=Data!$E$14,Data!$J$34,IF(O38=Data!$E$15,Data!$J$35,IF(O38=Data!$E$16,Data!$J$36,IF(O38=Data!$E$17,Data!J$37,IF(O38=Data!$E$18,Data!J$38,0))))))))))))))))))))*$AV$3</f>
        <v>0</v>
      </c>
      <c r="AJ38" s="23">
        <f>IF(AZ38="No",0,IF(O38="NA",0,IF(O38=Data!$E$2,Data!$K$22,IF(O38=Data!$E$3,Data!$K$23,IF(O38=Data!$E$4,Data!$K$24,IF(O38=Data!$E$5,Data!$K$25,IF(O38=Data!$E$6,Data!$K$26,IF(O38=Data!$E$7,Data!$K$27,IF(O38=Data!$E$8,Data!$K$28,IF(O38=Data!$E$9,Data!$K$29,IF(O38=Data!$E$10,Data!$K$30,IF(O38=Data!$E$11,Data!$K$31,IF(O38=Data!$E$12,Data!$K$32,IF(O38=Data!$E$13,Data!$K$33,IF(O38=Data!$E$14,Data!$K$34,IF(O38=Data!$E$15,Data!$K$35,IF(O38=Data!$E$16,Data!$K$36,IF(O38=Data!$E$17,Data!K$37,IF(O38=Data!$E$18,Data!K$38,0)))))))))))))))))))*$AV$3</f>
        <v>0</v>
      </c>
      <c r="AK38" s="23">
        <f t="shared" si="7"/>
        <v>0</v>
      </c>
      <c r="AL38" s="22">
        <f t="shared" si="8"/>
        <v>0</v>
      </c>
      <c r="AM38" s="22">
        <f t="shared" si="9"/>
        <v>0</v>
      </c>
      <c r="AN38" s="23"/>
      <c r="AO38" s="120"/>
      <c r="AP38" s="25"/>
      <c r="AQ38" s="25"/>
      <c r="AR38" s="9"/>
      <c r="AS38" s="9"/>
      <c r="AT38" s="5"/>
      <c r="AX38" s="168"/>
      <c r="AY38" s="143" t="str">
        <f t="shared" si="10"/>
        <v>No</v>
      </c>
      <c r="AZ38" s="144" t="str">
        <f t="shared" si="3"/>
        <v>No</v>
      </c>
      <c r="BA38" s="150"/>
      <c r="BB38" s="146">
        <f>IF(Q38="NA",0,IF(N38="No",0,IF(O38=Data!$E$2,Data!$L$22,IF(O38=Data!$E$3,Data!$L$23,IF(O38=Data!$E$4,Data!$L$24,IF(O38=Data!$E$5,Data!$L$25,IF(O38=Data!$E$6,Data!$L$26,IF(O38=Data!$E$7,Data!$L$27,IF(O38=Data!$E$8,Data!$L$28,IF(O38=Data!$E$9,Data!$L$29,IF(O38=Data!$E$10,Data!$L$30,IF(O38=Data!$E$11,Data!$L$31,IF(O38=Data!$E$12,Data!$L$32,IF(O38=Data!$E$13,Data!$L$33,IF(O38=Data!$E$14,Data!$L$34,IF(O38=Data!$E$15,Data!$L$35,IF(O38=Data!$E$16,Data!$L$36,IF(O38=Data!$E$17,Data!L$37,IF(O38=Data!$E$18,Data!L$38,0)))))))))))))))))))</f>
        <v>0</v>
      </c>
      <c r="BC38" s="147">
        <f>IF(Q38="NA",0,IF(AY38="No",0,IF(N38="Yes",0,IF(P38=Data!$E$2,Data!$L$22,IF(P38=Data!$E$3,Data!$L$23,IF(P38=Data!$E$4,Data!$L$24,IF(P38=Data!$E$5,Data!$L$25,IF(P38=Data!$E$6,Data!$L$26,IF(P38=Data!$E$7,Data!$L$27,IF(P38=Data!$E$8,Data!$L$28,IF(P38=Data!$E$9,Data!$L$29,IF(P38=Data!$E$10,Data!$L$30,IF(P38=Data!$E$11,Data!$L$31,IF(P38=Data!$E$12,Data!$L$32*(EXP(-29.6/R38)),IF(P38=Data!$E$13,Data!$L$33,IF(P38=Data!$E$14,Data!$L$34*(EXP(-29.6/R38)),IF(P38=Data!$E$15,Data!$L$35,IF(P38=Data!$E$16,Data!$L$36,IF(P38=Data!$E$17,Data!L$37,IF(P38=Data!$E$18,Data!L$38,0))))))))))))))))))))</f>
        <v>0</v>
      </c>
      <c r="BD38" s="148"/>
      <c r="BE38" s="146"/>
      <c r="BF38" s="148">
        <f t="shared" si="4"/>
        <v>0</v>
      </c>
      <c r="BG38" s="148">
        <f t="shared" si="11"/>
        <v>1</v>
      </c>
      <c r="BH38" s="148">
        <f t="shared" si="12"/>
        <v>1</v>
      </c>
      <c r="BI38" s="148">
        <f>IF(S38=0,0,IF(AND(Q38=Data!$E$12,S38-$AV$3&gt;0),(((Data!$M$32*(EXP(-29.6/S38)))-(Data!$M$32*(EXP(-29.6/(S38-$AV$3)))))),IF(AND(Q38=Data!$E$12,S38-$AV$3&lt;0.5),(Data!$M$32*(EXP(-29.6/S38))),IF(AND(Q38=Data!$E$12,S38&lt;=1),((Data!$M$32*(EXP(-29.6/S38)))),IF(Q38=Data!$E$13,(Data!$M$33),IF(AND(Q38=Data!$E$14,S38-$AV$3&gt;0),(((Data!$M$34*(EXP(-29.6/S38)))-(Data!$M$34*(EXP(-29.6/(S38-$AV$3)))))),IF(AND(Q38=Data!$E$14,S38-$AV$3&lt;1),(Data!$M$34*(EXP(-29.6/S38))),IF(AND(Q38=Data!$E$14,S38&lt;=1),((Data!$M$34*(EXP(-29.6/S38)))),IF(Q38=Data!$E$15,Data!$M$35,IF(Q38=Data!$E$16,Data!$M$36,IF(Q38=Data!$E$17,Data!$M$37,IF(Q38=Data!$E$18,Data!$M$38,0))))))))))))</f>
        <v>0</v>
      </c>
      <c r="BJ38" s="148">
        <f>IF(Q38=Data!$E$12,BI38*0.32,IF(Q38=Data!$E$13,0,IF(Q38=Data!$E$14,BI38*0.32,IF(Q38=Data!$E$15,0,IF(Q38=Data!$E$16,0,IF(Q38=Data!$E$17,0,IF(Q38=Data!$E$18,0,0)))))))</f>
        <v>0</v>
      </c>
      <c r="BK38" s="148">
        <f>IF(Q38=Data!$E$12,Data!$P$32*$AV$3,IF(Q38=Data!$E$13,Data!$P$33*$AV$3,IF(Q38=Data!$E$14,Data!$P$34*$AV$3,IF(Q38=Data!$E$15,Data!$P$35*$AV$3,IF(Q38=Data!$E$16,Data!$P$36*$AV$3,IF(Q38=Data!$E$17,Data!$P$37*$AV$3,IF(Q38=Data!$E$18,Data!$P$38*$AV$3,0)))))))</f>
        <v>0</v>
      </c>
      <c r="BL38" s="147">
        <f>IF(O38=Data!$E$2,Data!$O$22,IF(O38=Data!$E$3,Data!$O$23,IF(O38=Data!$E$4,Data!$O$24,IF(O38=Data!$E$5,Data!$O$25,IF(O38=Data!$E$6,Data!$O$26,IF(O38=Data!$E$7,Data!$O$27,IF(O38=Data!$E$8,Data!$O$28,IF(O38=Data!$E$9,Data!$O$29,IF(O38=Data!$E$10,Data!$O$30,IF(O38=Data!$E$11,Data!$O$31,IF(O38=Data!$E$12,Data!$O$32,IF(O38=Data!$E$13,Data!$O$33,IF(O38=Data!$E$14,Data!$O$34,IF(O38=Data!$E$15,Data!$O$35,IF(O38=Data!$E$16,Data!$O$36,IF(O38=Data!$E$17,Data!$O$37,IF(O38=Data!$E$18,Data!$O$38,0)))))))))))))))))</f>
        <v>0</v>
      </c>
      <c r="BM38" s="169"/>
      <c r="BN38" s="169"/>
      <c r="BO38" s="169"/>
      <c r="BP38" s="169"/>
    </row>
    <row r="39" spans="10:68" x14ac:dyDescent="0.3">
      <c r="J39" s="36" t="s">
        <v>50</v>
      </c>
      <c r="K39" s="108"/>
      <c r="L39" s="108"/>
      <c r="M39" s="108" t="s">
        <v>3</v>
      </c>
      <c r="N39" s="108" t="s">
        <v>1</v>
      </c>
      <c r="O39" s="109" t="s">
        <v>124</v>
      </c>
      <c r="P39" s="109" t="s">
        <v>124</v>
      </c>
      <c r="Q39" s="110" t="s">
        <v>124</v>
      </c>
      <c r="R39" s="111"/>
      <c r="S39" s="111"/>
      <c r="T39" s="112"/>
      <c r="U39" s="20"/>
      <c r="V39" s="21">
        <f>IF(AZ39="No",0,IF(O39="NA",0,IF(O39=Data!$E$2,Data!$F$22,IF(O39=Data!$E$3,Data!$F$23,IF(O39=Data!$E$4,Data!$F$24,IF(O39=Data!$E$5,Data!$F$25,IF(O39=Data!$E$6,Data!$F$26,IF(O39=Data!$E$7,Data!$F$27,IF(O39=Data!$E$8,Data!$F$28,IF(O39=Data!$E$9,Data!$F$29,IF(O39=Data!$E$10,Data!$F$30,IF(O39=Data!$E$11,Data!$F$31,IF(O39=Data!E48,Data!$F$32,IF(O39=Data!E49,Data!$F$33,IF(O39=Data!E50,Data!$F$34,IF(O39=Data!E51,Data!$F$35,IF(O39=Data!E52,Data!$F$36,IF(O39=Data!E53,Data!$F$37,IF(O39=Data!E54,Data!F$38,0)))))))))))))))))))*K39*$AV$3</f>
        <v>0</v>
      </c>
      <c r="W39" s="23">
        <f>IF(AZ39="No",0,IF(O39="NA",0,IF(O39=Data!$E$2,Data!$G$22,IF(O39=Data!$E$3,Data!$G$23,IF(O39=Data!$E$4,Data!$G$24,IF(O39=Data!$E$5,Data!$G$25,IF(O39=Data!$E$6,Data!$G$26,IF(O39=Data!$E$7,Data!$G$27,IF(O39=Data!$E$8,Data!$G$28,IF(O39=Data!$E$9,Data!$G$29,IF(O39=Data!$E$10,Data!$G$30,IF(O39=Data!$E$11,Data!$G$31,IF(O39=Data!$E$12,Data!$G$32,IF(O39=Data!$E$13,Data!$G$33,IF(O39=Data!$E$14,Data!$G$34,IF(O39=Data!$E$15,Data!$G$35,IF(O39=Data!$E$16,Data!$G$36,IF(O39=Data!$E$17,Data!G$37,IF(O39=Data!$E$18,Data!G$38,0)))))))))))))))))))*K39*$AV$3</f>
        <v>0</v>
      </c>
      <c r="X39" s="23">
        <f>IF(AZ39="No",0,IF(O39="NA",0,IF(O39=Data!$E$2,Data!$H$22,IF(O39=Data!$E$3,Data!$H$23,IF(O39=Data!$E$4,Data!$H$24,IF(O39=Data!$E$5,Data!$H$25,IF(O39=Data!$E$6,Data!$H$26,IF(O39=Data!$E$7,Data!$H$27,IF(O39=Data!$E$8,Data!$H$28,IF(O39=Data!$E$9,Data!$H$29,IF(O39=Data!$E$10,Data!$H$30,IF(O39=Data!$E$11,Data!$H$31,IF(O39=Data!$E$12,Data!$H$32,IF(O39=Data!$E$13,Data!$H$33,IF(O39=Data!$E$14,Data!$H$34,IF(O39=Data!$E$15,Data!$H$35,IF(O39=Data!$E$16,Data!$H$36,IF(O39=Data!$E$17,Data!H$37,IF(O39=Data!$E$18,Data!H$38,0)))))))))))))))))))*K39*$AV$3</f>
        <v>0</v>
      </c>
      <c r="Y39" s="23">
        <f>IF(R39&lt;=1,0,IF(Q39=Data!$E$12,Data!$F$32,IF(Q39=Data!$E$13,Data!$F$33,IF(Q39=Data!$E$14,Data!$F$34,IF(Q39=Data!$E$15,Data!$F$35,IF(Q39=Data!$E$16,Data!$F$36,IF(Q39=Data!$E$17,Data!$F$37,IF(Q39=Data!$E$18,Data!$F$38,0))))))))*K39*IF(R39&lt;AV39,R39,$AV$3)</f>
        <v>0</v>
      </c>
      <c r="Z39" s="23">
        <f>IF(R39&lt;=1,0,IF(Q39=Data!$E$12,Data!$G$32,IF(Q39=Data!$E$13,Data!$G$33,IF(Q39=Data!$E$14,Data!$G$34,IF(Q39=Data!$E$15,Data!$G$35,IF(Q39=Data!$E$16,Data!$G$36,IF(Q39=Data!$E$17,Data!$G$37,IF(Q39=Data!$E$18,Data!$G$38,0))))))))*K39*IF(R39&lt;AV39,R39,$AV$3)</f>
        <v>0</v>
      </c>
      <c r="AA39" s="23">
        <f>IF(R39&lt;=1,0,IF(Q39=Data!$E$12,Data!$H$32,IF(Q39=Data!$E$13,Data!$H$33,IF(Q39=Data!$E$14,Data!$H$34,IF(Q39=Data!$E$15,Data!$H$35,IF(Q39=Data!$E$16,Data!$H$36,IF(Q39=Data!$E$17,Data!$H$37,IF(Q39=Data!$E$18,Data!$H$38,0))))))))*K39*IF(R39&lt;AV39,R39,$AV$3)</f>
        <v>0</v>
      </c>
      <c r="AB39" s="22">
        <f t="shared" si="5"/>
        <v>0</v>
      </c>
      <c r="AC39" s="50">
        <f t="shared" si="6"/>
        <v>0</v>
      </c>
      <c r="AD39" s="46"/>
      <c r="AE39" s="21">
        <f t="shared" si="0"/>
        <v>0</v>
      </c>
      <c r="AF39" s="22">
        <f t="shared" si="1"/>
        <v>0</v>
      </c>
      <c r="AG39" s="50">
        <f t="shared" si="2"/>
        <v>0</v>
      </c>
      <c r="AH39" s="46"/>
      <c r="AI39" s="21">
        <f>IF(AZ39="No",0,IF(O39="NA",0,IF(Q39=O39,0,IF(O39=Data!$E$2,Data!$J$22,IF(O39=Data!$E$3,Data!$J$23,IF(O39=Data!$E$4,Data!$J$24,IF(O39=Data!$E$5,Data!$J$25,IF(O39=Data!$E$6,Data!$J$26,IF(O39=Data!$E$7,Data!$J$27,IF(O39=Data!$E$8,Data!$J$28,IF(O39=Data!$E$9,Data!$J$29,IF(O39=Data!$E$10,Data!$I$30,IF(O39=Data!$E$11,Data!$J$31,IF(O39=Data!$E$12,Data!$J$32,IF(O39=Data!$E$13,Data!$J$33,IF(O39=Data!$E$14,Data!$J$34,IF(O39=Data!$E$15,Data!$J$35,IF(O39=Data!$E$16,Data!$J$36,IF(O39=Data!$E$17,Data!J$37,IF(O39=Data!$E$18,Data!J$38,0))))))))))))))))))))*$AV$3</f>
        <v>0</v>
      </c>
      <c r="AJ39" s="23">
        <f>IF(AZ39="No",0,IF(O39="NA",0,IF(O39=Data!$E$2,Data!$K$22,IF(O39=Data!$E$3,Data!$K$23,IF(O39=Data!$E$4,Data!$K$24,IF(O39=Data!$E$5,Data!$K$25,IF(O39=Data!$E$6,Data!$K$26,IF(O39=Data!$E$7,Data!$K$27,IF(O39=Data!$E$8,Data!$K$28,IF(O39=Data!$E$9,Data!$K$29,IF(O39=Data!$E$10,Data!$K$30,IF(O39=Data!$E$11,Data!$K$31,IF(O39=Data!$E$12,Data!$K$32,IF(O39=Data!$E$13,Data!$K$33,IF(O39=Data!$E$14,Data!$K$34,IF(O39=Data!$E$15,Data!$K$35,IF(O39=Data!$E$16,Data!$K$36,IF(O39=Data!$E$17,Data!K$37,IF(O39=Data!$E$18,Data!K$38,0)))))))))))))))))))*$AV$3</f>
        <v>0</v>
      </c>
      <c r="AK39" s="23">
        <f t="shared" si="7"/>
        <v>0</v>
      </c>
      <c r="AL39" s="22">
        <f t="shared" si="8"/>
        <v>0</v>
      </c>
      <c r="AM39" s="22">
        <f t="shared" si="9"/>
        <v>0</v>
      </c>
      <c r="AN39" s="23"/>
      <c r="AO39" s="120"/>
      <c r="AP39" s="25"/>
      <c r="AQ39" s="25"/>
      <c r="AR39" s="9"/>
      <c r="AS39" s="9"/>
      <c r="AT39" s="5"/>
      <c r="AX39" s="168"/>
      <c r="AY39" s="143" t="str">
        <f t="shared" si="10"/>
        <v>No</v>
      </c>
      <c r="AZ39" s="144" t="str">
        <f t="shared" si="3"/>
        <v>No</v>
      </c>
      <c r="BA39" s="150"/>
      <c r="BB39" s="146">
        <f>IF(Q39="NA",0,IF(N39="No",0,IF(O39=Data!$E$2,Data!$L$22,IF(O39=Data!$E$3,Data!$L$23,IF(O39=Data!$E$4,Data!$L$24,IF(O39=Data!$E$5,Data!$L$25,IF(O39=Data!$E$6,Data!$L$26,IF(O39=Data!$E$7,Data!$L$27,IF(O39=Data!$E$8,Data!$L$28,IF(O39=Data!$E$9,Data!$L$29,IF(O39=Data!$E$10,Data!$L$30,IF(O39=Data!$E$11,Data!$L$31,IF(O39=Data!$E$12,Data!$L$32,IF(O39=Data!$E$13,Data!$L$33,IF(O39=Data!$E$14,Data!$L$34,IF(O39=Data!$E$15,Data!$L$35,IF(O39=Data!$E$16,Data!$L$36,IF(O39=Data!$E$17,Data!L$37,IF(O39=Data!$E$18,Data!L$38,0)))))))))))))))))))</f>
        <v>0</v>
      </c>
      <c r="BC39" s="147">
        <f>IF(Q39="NA",0,IF(AY39="No",0,IF(N39="Yes",0,IF(P39=Data!$E$2,Data!$L$22,IF(P39=Data!$E$3,Data!$L$23,IF(P39=Data!$E$4,Data!$L$24,IF(P39=Data!$E$5,Data!$L$25,IF(P39=Data!$E$6,Data!$L$26,IF(P39=Data!$E$7,Data!$L$27,IF(P39=Data!$E$8,Data!$L$28,IF(P39=Data!$E$9,Data!$L$29,IF(P39=Data!$E$10,Data!$L$30,IF(P39=Data!$E$11,Data!$L$31,IF(P39=Data!$E$12,Data!$L$32*(EXP(-29.6/R39)),IF(P39=Data!$E$13,Data!$L$33,IF(P39=Data!$E$14,Data!$L$34*(EXP(-29.6/R39)),IF(P39=Data!$E$15,Data!$L$35,IF(P39=Data!$E$16,Data!$L$36,IF(P39=Data!$E$17,Data!L$37,IF(P39=Data!$E$18,Data!L$38,0))))))))))))))))))))</f>
        <v>0</v>
      </c>
      <c r="BD39" s="148"/>
      <c r="BE39" s="146"/>
      <c r="BF39" s="148">
        <f t="shared" si="4"/>
        <v>0</v>
      </c>
      <c r="BG39" s="148">
        <f t="shared" si="11"/>
        <v>1</v>
      </c>
      <c r="BH39" s="148">
        <f t="shared" si="12"/>
        <v>1</v>
      </c>
      <c r="BI39" s="148">
        <f>IF(S39=0,0,IF(AND(Q39=Data!$E$12,S39-$AV$3&gt;0),(((Data!$M$32*(EXP(-29.6/S39)))-(Data!$M$32*(EXP(-29.6/(S39-$AV$3)))))),IF(AND(Q39=Data!$E$12,S39-$AV$3&lt;0.5),(Data!$M$32*(EXP(-29.6/S39))),IF(AND(Q39=Data!$E$12,S39&lt;=1),((Data!$M$32*(EXP(-29.6/S39)))),IF(Q39=Data!$E$13,(Data!$M$33),IF(AND(Q39=Data!$E$14,S39-$AV$3&gt;0),(((Data!$M$34*(EXP(-29.6/S39)))-(Data!$M$34*(EXP(-29.6/(S39-$AV$3)))))),IF(AND(Q39=Data!$E$14,S39-$AV$3&lt;1),(Data!$M$34*(EXP(-29.6/S39))),IF(AND(Q39=Data!$E$14,S39&lt;=1),((Data!$M$34*(EXP(-29.6/S39)))),IF(Q39=Data!$E$15,Data!$M$35,IF(Q39=Data!$E$16,Data!$M$36,IF(Q39=Data!$E$17,Data!$M$37,IF(Q39=Data!$E$18,Data!$M$38,0))))))))))))</f>
        <v>0</v>
      </c>
      <c r="BJ39" s="148">
        <f>IF(Q39=Data!$E$12,BI39*0.32,IF(Q39=Data!$E$13,0,IF(Q39=Data!$E$14,BI39*0.32,IF(Q39=Data!$E$15,0,IF(Q39=Data!$E$16,0,IF(Q39=Data!$E$17,0,IF(Q39=Data!$E$18,0,0)))))))</f>
        <v>0</v>
      </c>
      <c r="BK39" s="148">
        <f>IF(Q39=Data!$E$12,Data!$P$32*$AV$3,IF(Q39=Data!$E$13,Data!$P$33*$AV$3,IF(Q39=Data!$E$14,Data!$P$34*$AV$3,IF(Q39=Data!$E$15,Data!$P$35*$AV$3,IF(Q39=Data!$E$16,Data!$P$36*$AV$3,IF(Q39=Data!$E$17,Data!$P$37*$AV$3,IF(Q39=Data!$E$18,Data!$P$38*$AV$3,0)))))))</f>
        <v>0</v>
      </c>
      <c r="BL39" s="147">
        <f>IF(O39=Data!$E$2,Data!$O$22,IF(O39=Data!$E$3,Data!$O$23,IF(O39=Data!$E$4,Data!$O$24,IF(O39=Data!$E$5,Data!$O$25,IF(O39=Data!$E$6,Data!$O$26,IF(O39=Data!$E$7,Data!$O$27,IF(O39=Data!$E$8,Data!$O$28,IF(O39=Data!$E$9,Data!$O$29,IF(O39=Data!$E$10,Data!$O$30,IF(O39=Data!$E$11,Data!$O$31,IF(O39=Data!$E$12,Data!$O$32,IF(O39=Data!$E$13,Data!$O$33,IF(O39=Data!$E$14,Data!$O$34,IF(O39=Data!$E$15,Data!$O$35,IF(O39=Data!$E$16,Data!$O$36,IF(O39=Data!$E$17,Data!$O$37,IF(O39=Data!$E$18,Data!$O$38,0)))))))))))))))))</f>
        <v>0</v>
      </c>
      <c r="BM39" s="169"/>
      <c r="BN39" s="169"/>
      <c r="BO39" s="169"/>
      <c r="BP39" s="169"/>
    </row>
    <row r="40" spans="10:68" x14ac:dyDescent="0.3">
      <c r="J40" s="36" t="s">
        <v>51</v>
      </c>
      <c r="K40" s="108"/>
      <c r="L40" s="108"/>
      <c r="M40" s="108" t="s">
        <v>3</v>
      </c>
      <c r="N40" s="108" t="s">
        <v>1</v>
      </c>
      <c r="O40" s="109" t="s">
        <v>124</v>
      </c>
      <c r="P40" s="109" t="s">
        <v>124</v>
      </c>
      <c r="Q40" s="110" t="s">
        <v>124</v>
      </c>
      <c r="R40" s="111"/>
      <c r="S40" s="111"/>
      <c r="T40" s="112"/>
      <c r="U40" s="20"/>
      <c r="V40" s="21">
        <f>IF(AZ40="No",0,IF(O40="NA",0,IF(O40=Data!$E$2,Data!$F$22,IF(O40=Data!$E$3,Data!$F$23,IF(O40=Data!$E$4,Data!$F$24,IF(O40=Data!$E$5,Data!$F$25,IF(O40=Data!$E$6,Data!$F$26,IF(O40=Data!$E$7,Data!$F$27,IF(O40=Data!$E$8,Data!$F$28,IF(O40=Data!$E$9,Data!$F$29,IF(O40=Data!$E$10,Data!$F$30,IF(O40=Data!$E$11,Data!$F$31,IF(O40=Data!E49,Data!$F$32,IF(O40=Data!E50,Data!$F$33,IF(O40=Data!E51,Data!$F$34,IF(O40=Data!E52,Data!$F$35,IF(O40=Data!E53,Data!$F$36,IF(O40=Data!E54,Data!$F$37,IF(O40=Data!E55,Data!F$38,0)))))))))))))))))))*K40*$AV$3</f>
        <v>0</v>
      </c>
      <c r="W40" s="23">
        <f>IF(AZ40="No",0,IF(O40="NA",0,IF(O40=Data!$E$2,Data!$G$22,IF(O40=Data!$E$3,Data!$G$23,IF(O40=Data!$E$4,Data!$G$24,IF(O40=Data!$E$5,Data!$G$25,IF(O40=Data!$E$6,Data!$G$26,IF(O40=Data!$E$7,Data!$G$27,IF(O40=Data!$E$8,Data!$G$28,IF(O40=Data!$E$9,Data!$G$29,IF(O40=Data!$E$10,Data!$G$30,IF(O40=Data!$E$11,Data!$G$31,IF(O40=Data!$E$12,Data!$G$32,IF(O40=Data!$E$13,Data!$G$33,IF(O40=Data!$E$14,Data!$G$34,IF(O40=Data!$E$15,Data!$G$35,IF(O40=Data!$E$16,Data!$G$36,IF(O40=Data!$E$17,Data!G$37,IF(O40=Data!$E$18,Data!G$38,0)))))))))))))))))))*K40*$AV$3</f>
        <v>0</v>
      </c>
      <c r="X40" s="23">
        <f>IF(AZ40="No",0,IF(O40="NA",0,IF(O40=Data!$E$2,Data!$H$22,IF(O40=Data!$E$3,Data!$H$23,IF(O40=Data!$E$4,Data!$H$24,IF(O40=Data!$E$5,Data!$H$25,IF(O40=Data!$E$6,Data!$H$26,IF(O40=Data!$E$7,Data!$H$27,IF(O40=Data!$E$8,Data!$H$28,IF(O40=Data!$E$9,Data!$H$29,IF(O40=Data!$E$10,Data!$H$30,IF(O40=Data!$E$11,Data!$H$31,IF(O40=Data!$E$12,Data!$H$32,IF(O40=Data!$E$13,Data!$H$33,IF(O40=Data!$E$14,Data!$H$34,IF(O40=Data!$E$15,Data!$H$35,IF(O40=Data!$E$16,Data!$H$36,IF(O40=Data!$E$17,Data!H$37,IF(O40=Data!$E$18,Data!H$38,0)))))))))))))))))))*K40*$AV$3</f>
        <v>0</v>
      </c>
      <c r="Y40" s="23">
        <f>IF(R40&lt;=1,0,IF(Q40=Data!$E$12,Data!$F$32,IF(Q40=Data!$E$13,Data!$F$33,IF(Q40=Data!$E$14,Data!$F$34,IF(Q40=Data!$E$15,Data!$F$35,IF(Q40=Data!$E$16,Data!$F$36,IF(Q40=Data!$E$17,Data!$F$37,IF(Q40=Data!$E$18,Data!$F$38,0))))))))*K40*IF(R40&lt;AV40,R40,$AV$3)</f>
        <v>0</v>
      </c>
      <c r="Z40" s="23">
        <f>IF(R40&lt;=1,0,IF(Q40=Data!$E$12,Data!$G$32,IF(Q40=Data!$E$13,Data!$G$33,IF(Q40=Data!$E$14,Data!$G$34,IF(Q40=Data!$E$15,Data!$G$35,IF(Q40=Data!$E$16,Data!$G$36,IF(Q40=Data!$E$17,Data!$G$37,IF(Q40=Data!$E$18,Data!$G$38,0))))))))*K40*IF(R40&lt;AV40,R40,$AV$3)</f>
        <v>0</v>
      </c>
      <c r="AA40" s="23">
        <f>IF(R40&lt;=1,0,IF(Q40=Data!$E$12,Data!$H$32,IF(Q40=Data!$E$13,Data!$H$33,IF(Q40=Data!$E$14,Data!$H$34,IF(Q40=Data!$E$15,Data!$H$35,IF(Q40=Data!$E$16,Data!$H$36,IF(Q40=Data!$E$17,Data!$H$37,IF(Q40=Data!$E$18,Data!$H$38,0))))))))*K40*IF(R40&lt;AV40,R40,$AV$3)</f>
        <v>0</v>
      </c>
      <c r="AB40" s="22">
        <f t="shared" si="5"/>
        <v>0</v>
      </c>
      <c r="AC40" s="50">
        <f t="shared" si="6"/>
        <v>0</v>
      </c>
      <c r="AD40" s="46"/>
      <c r="AE40" s="21">
        <f t="shared" si="0"/>
        <v>0</v>
      </c>
      <c r="AF40" s="22">
        <f t="shared" si="1"/>
        <v>0</v>
      </c>
      <c r="AG40" s="50">
        <f t="shared" si="2"/>
        <v>0</v>
      </c>
      <c r="AH40" s="46"/>
      <c r="AI40" s="21">
        <f>IF(AZ40="No",0,IF(O40="NA",0,IF(Q40=O40,0,IF(O40=Data!$E$2,Data!$J$22,IF(O40=Data!$E$3,Data!$J$23,IF(O40=Data!$E$4,Data!$J$24,IF(O40=Data!$E$5,Data!$J$25,IF(O40=Data!$E$6,Data!$J$26,IF(O40=Data!$E$7,Data!$J$27,IF(O40=Data!$E$8,Data!$J$28,IF(O40=Data!$E$9,Data!$J$29,IF(O40=Data!$E$10,Data!$I$30,IF(O40=Data!$E$11,Data!$J$31,IF(O40=Data!$E$12,Data!$J$32,IF(O40=Data!$E$13,Data!$J$33,IF(O40=Data!$E$14,Data!$J$34,IF(O40=Data!$E$15,Data!$J$35,IF(O40=Data!$E$16,Data!$J$36,IF(O40=Data!$E$17,Data!J$37,IF(O40=Data!$E$18,Data!J$38,0))))))))))))))))))))*$AV$3</f>
        <v>0</v>
      </c>
      <c r="AJ40" s="23">
        <f>IF(AZ40="No",0,IF(O40="NA",0,IF(O40=Data!$E$2,Data!$K$22,IF(O40=Data!$E$3,Data!$K$23,IF(O40=Data!$E$4,Data!$K$24,IF(O40=Data!$E$5,Data!$K$25,IF(O40=Data!$E$6,Data!$K$26,IF(O40=Data!$E$7,Data!$K$27,IF(O40=Data!$E$8,Data!$K$28,IF(O40=Data!$E$9,Data!$K$29,IF(O40=Data!$E$10,Data!$K$30,IF(O40=Data!$E$11,Data!$K$31,IF(O40=Data!$E$12,Data!$K$32,IF(O40=Data!$E$13,Data!$K$33,IF(O40=Data!$E$14,Data!$K$34,IF(O40=Data!$E$15,Data!$K$35,IF(O40=Data!$E$16,Data!$K$36,IF(O40=Data!$E$17,Data!K$37,IF(O40=Data!$E$18,Data!K$38,0)))))))))))))))))))*$AV$3</f>
        <v>0</v>
      </c>
      <c r="AK40" s="23">
        <f t="shared" si="7"/>
        <v>0</v>
      </c>
      <c r="AL40" s="22">
        <f t="shared" si="8"/>
        <v>0</v>
      </c>
      <c r="AM40" s="22">
        <f t="shared" si="9"/>
        <v>0</v>
      </c>
      <c r="AN40" s="23"/>
      <c r="AO40" s="120"/>
      <c r="AP40" s="25"/>
      <c r="AQ40" s="25"/>
      <c r="AR40" s="9"/>
      <c r="AS40" s="9"/>
      <c r="AT40" s="5"/>
      <c r="AX40" s="168"/>
      <c r="AY40" s="143" t="str">
        <f t="shared" si="10"/>
        <v>No</v>
      </c>
      <c r="AZ40" s="144" t="str">
        <f t="shared" si="3"/>
        <v>No</v>
      </c>
      <c r="BA40" s="150"/>
      <c r="BB40" s="146">
        <f>IF(Q40="NA",0,IF(N40="No",0,IF(O40=Data!$E$2,Data!$L$22,IF(O40=Data!$E$3,Data!$L$23,IF(O40=Data!$E$4,Data!$L$24,IF(O40=Data!$E$5,Data!$L$25,IF(O40=Data!$E$6,Data!$L$26,IF(O40=Data!$E$7,Data!$L$27,IF(O40=Data!$E$8,Data!$L$28,IF(O40=Data!$E$9,Data!$L$29,IF(O40=Data!$E$10,Data!$L$30,IF(O40=Data!$E$11,Data!$L$31,IF(O40=Data!$E$12,Data!$L$32,IF(O40=Data!$E$13,Data!$L$33,IF(O40=Data!$E$14,Data!$L$34,IF(O40=Data!$E$15,Data!$L$35,IF(O40=Data!$E$16,Data!$L$36,IF(O40=Data!$E$17,Data!L$37,IF(O40=Data!$E$18,Data!L$38,0)))))))))))))))))))</f>
        <v>0</v>
      </c>
      <c r="BC40" s="147">
        <f>IF(Q40="NA",0,IF(AY40="No",0,IF(N40="Yes",0,IF(P40=Data!$E$2,Data!$L$22,IF(P40=Data!$E$3,Data!$L$23,IF(P40=Data!$E$4,Data!$L$24,IF(P40=Data!$E$5,Data!$L$25,IF(P40=Data!$E$6,Data!$L$26,IF(P40=Data!$E$7,Data!$L$27,IF(P40=Data!$E$8,Data!$L$28,IF(P40=Data!$E$9,Data!$L$29,IF(P40=Data!$E$10,Data!$L$30,IF(P40=Data!$E$11,Data!$L$31,IF(P40=Data!$E$12,Data!$L$32*(EXP(-29.6/R40)),IF(P40=Data!$E$13,Data!$L$33,IF(P40=Data!$E$14,Data!$L$34*(EXP(-29.6/R40)),IF(P40=Data!$E$15,Data!$L$35,IF(P40=Data!$E$16,Data!$L$36,IF(P40=Data!$E$17,Data!L$37,IF(P40=Data!$E$18,Data!L$38,0))))))))))))))))))))</f>
        <v>0</v>
      </c>
      <c r="BD40" s="148"/>
      <c r="BE40" s="146"/>
      <c r="BF40" s="148">
        <f t="shared" si="4"/>
        <v>0</v>
      </c>
      <c r="BG40" s="148">
        <f t="shared" si="11"/>
        <v>1</v>
      </c>
      <c r="BH40" s="148">
        <f t="shared" si="12"/>
        <v>1</v>
      </c>
      <c r="BI40" s="148">
        <f>IF(S40=0,0,IF(AND(Q40=Data!$E$12,S40-$AV$3&gt;0),(((Data!$M$32*(EXP(-29.6/S40)))-(Data!$M$32*(EXP(-29.6/(S40-$AV$3)))))),IF(AND(Q40=Data!$E$12,S40-$AV$3&lt;0.5),(Data!$M$32*(EXP(-29.6/S40))),IF(AND(Q40=Data!$E$12,S40&lt;=1),((Data!$M$32*(EXP(-29.6/S40)))),IF(Q40=Data!$E$13,(Data!$M$33),IF(AND(Q40=Data!$E$14,S40-$AV$3&gt;0),(((Data!$M$34*(EXP(-29.6/S40)))-(Data!$M$34*(EXP(-29.6/(S40-$AV$3)))))),IF(AND(Q40=Data!$E$14,S40-$AV$3&lt;1),(Data!$M$34*(EXP(-29.6/S40))),IF(AND(Q40=Data!$E$14,S40&lt;=1),((Data!$M$34*(EXP(-29.6/S40)))),IF(Q40=Data!$E$15,Data!$M$35,IF(Q40=Data!$E$16,Data!$M$36,IF(Q40=Data!$E$17,Data!$M$37,IF(Q40=Data!$E$18,Data!$M$38,0))))))))))))</f>
        <v>0</v>
      </c>
      <c r="BJ40" s="148">
        <f>IF(Q40=Data!$E$12,BI40*0.32,IF(Q40=Data!$E$13,0,IF(Q40=Data!$E$14,BI40*0.32,IF(Q40=Data!$E$15,0,IF(Q40=Data!$E$16,0,IF(Q40=Data!$E$17,0,IF(Q40=Data!$E$18,0,0)))))))</f>
        <v>0</v>
      </c>
      <c r="BK40" s="148">
        <f>IF(Q40=Data!$E$12,Data!$P$32*$AV$3,IF(Q40=Data!$E$13,Data!$P$33*$AV$3,IF(Q40=Data!$E$14,Data!$P$34*$AV$3,IF(Q40=Data!$E$15,Data!$P$35*$AV$3,IF(Q40=Data!$E$16,Data!$P$36*$AV$3,IF(Q40=Data!$E$17,Data!$P$37*$AV$3,IF(Q40=Data!$E$18,Data!$P$38*$AV$3,0)))))))</f>
        <v>0</v>
      </c>
      <c r="BL40" s="147">
        <f>IF(O40=Data!$E$2,Data!$O$22,IF(O40=Data!$E$3,Data!$O$23,IF(O40=Data!$E$4,Data!$O$24,IF(O40=Data!$E$5,Data!$O$25,IF(O40=Data!$E$6,Data!$O$26,IF(O40=Data!$E$7,Data!$O$27,IF(O40=Data!$E$8,Data!$O$28,IF(O40=Data!$E$9,Data!$O$29,IF(O40=Data!$E$10,Data!$O$30,IF(O40=Data!$E$11,Data!$O$31,IF(O40=Data!$E$12,Data!$O$32,IF(O40=Data!$E$13,Data!$O$33,IF(O40=Data!$E$14,Data!$O$34,IF(O40=Data!$E$15,Data!$O$35,IF(O40=Data!$E$16,Data!$O$36,IF(O40=Data!$E$17,Data!$O$37,IF(O40=Data!$E$18,Data!$O$38,0)))))))))))))))))</f>
        <v>0</v>
      </c>
      <c r="BM40" s="169"/>
      <c r="BN40" s="169"/>
      <c r="BO40" s="169"/>
      <c r="BP40" s="169"/>
    </row>
    <row r="41" spans="10:68" x14ac:dyDescent="0.3">
      <c r="J41" s="36" t="s">
        <v>52</v>
      </c>
      <c r="K41" s="108"/>
      <c r="L41" s="108"/>
      <c r="M41" s="108" t="s">
        <v>3</v>
      </c>
      <c r="N41" s="108" t="s">
        <v>1</v>
      </c>
      <c r="O41" s="109" t="s">
        <v>124</v>
      </c>
      <c r="P41" s="109" t="s">
        <v>124</v>
      </c>
      <c r="Q41" s="110" t="s">
        <v>124</v>
      </c>
      <c r="R41" s="111"/>
      <c r="S41" s="111"/>
      <c r="T41" s="112"/>
      <c r="U41" s="20"/>
      <c r="V41" s="21">
        <f>IF(AZ41="No",0,IF(O41="NA",0,IF(O41=Data!$E$2,Data!$F$22,IF(O41=Data!$E$3,Data!$F$23,IF(O41=Data!$E$4,Data!$F$24,IF(O41=Data!$E$5,Data!$F$25,IF(O41=Data!$E$6,Data!$F$26,IF(O41=Data!$E$7,Data!$F$27,IF(O41=Data!$E$8,Data!$F$28,IF(O41=Data!$E$9,Data!$F$29,IF(O41=Data!$E$10,Data!$F$30,IF(O41=Data!$E$11,Data!$F$31,IF(O41=Data!E50,Data!$F$32,IF(O41=Data!E51,Data!$F$33,IF(O41=Data!E52,Data!$F$34,IF(O41=Data!E53,Data!$F$35,IF(O41=Data!E54,Data!$F$36,IF(O41=Data!E55,Data!$F$37,IF(O41=Data!E56,Data!F$38,0)))))))))))))))))))*K41*$AV$3</f>
        <v>0</v>
      </c>
      <c r="W41" s="23">
        <f>IF(AZ41="No",0,IF(O41="NA",0,IF(O41=Data!$E$2,Data!$G$22,IF(O41=Data!$E$3,Data!$G$23,IF(O41=Data!$E$4,Data!$G$24,IF(O41=Data!$E$5,Data!$G$25,IF(O41=Data!$E$6,Data!$G$26,IF(O41=Data!$E$7,Data!$G$27,IF(O41=Data!$E$8,Data!$G$28,IF(O41=Data!$E$9,Data!$G$29,IF(O41=Data!$E$10,Data!$G$30,IF(O41=Data!$E$11,Data!$G$31,IF(O41=Data!$E$12,Data!$G$32,IF(O41=Data!$E$13,Data!$G$33,IF(O41=Data!$E$14,Data!$G$34,IF(O41=Data!$E$15,Data!$G$35,IF(O41=Data!$E$16,Data!$G$36,IF(O41=Data!$E$17,Data!G$37,IF(O41=Data!$E$18,Data!G$38,0)))))))))))))))))))*K41*$AV$3</f>
        <v>0</v>
      </c>
      <c r="X41" s="23">
        <f>IF(AZ41="No",0,IF(O41="NA",0,IF(O41=Data!$E$2,Data!$H$22,IF(O41=Data!$E$3,Data!$H$23,IF(O41=Data!$E$4,Data!$H$24,IF(O41=Data!$E$5,Data!$H$25,IF(O41=Data!$E$6,Data!$H$26,IF(O41=Data!$E$7,Data!$H$27,IF(O41=Data!$E$8,Data!$H$28,IF(O41=Data!$E$9,Data!$H$29,IF(O41=Data!$E$10,Data!$H$30,IF(O41=Data!$E$11,Data!$H$31,IF(O41=Data!$E$12,Data!$H$32,IF(O41=Data!$E$13,Data!$H$33,IF(O41=Data!$E$14,Data!$H$34,IF(O41=Data!$E$15,Data!$H$35,IF(O41=Data!$E$16,Data!$H$36,IF(O41=Data!$E$17,Data!H$37,IF(O41=Data!$E$18,Data!H$38,0)))))))))))))))))))*K41*$AV$3</f>
        <v>0</v>
      </c>
      <c r="Y41" s="23">
        <f>IF(R41&lt;=1,0,IF(Q41=Data!$E$12,Data!$F$32,IF(Q41=Data!$E$13,Data!$F$33,IF(Q41=Data!$E$14,Data!$F$34,IF(Q41=Data!$E$15,Data!$F$35,IF(Q41=Data!$E$16,Data!$F$36,IF(Q41=Data!$E$17,Data!$F$37,IF(Q41=Data!$E$18,Data!$F$38,0))))))))*K41*IF(R41&lt;AV41,R41,$AV$3)</f>
        <v>0</v>
      </c>
      <c r="Z41" s="23">
        <f>IF(R41&lt;=1,0,IF(Q41=Data!$E$12,Data!$G$32,IF(Q41=Data!$E$13,Data!$G$33,IF(Q41=Data!$E$14,Data!$G$34,IF(Q41=Data!$E$15,Data!$G$35,IF(Q41=Data!$E$16,Data!$G$36,IF(Q41=Data!$E$17,Data!$G$37,IF(Q41=Data!$E$18,Data!$G$38,0))))))))*K41*IF(R41&lt;AV41,R41,$AV$3)</f>
        <v>0</v>
      </c>
      <c r="AA41" s="23">
        <f>IF(R41&lt;=1,0,IF(Q41=Data!$E$12,Data!$H$32,IF(Q41=Data!$E$13,Data!$H$33,IF(Q41=Data!$E$14,Data!$H$34,IF(Q41=Data!$E$15,Data!$H$35,IF(Q41=Data!$E$16,Data!$H$36,IF(Q41=Data!$E$17,Data!$H$37,IF(Q41=Data!$E$18,Data!$H$38,0))))))))*K41*IF(R41&lt;AV41,R41,$AV$3)</f>
        <v>0</v>
      </c>
      <c r="AB41" s="22">
        <f t="shared" si="5"/>
        <v>0</v>
      </c>
      <c r="AC41" s="50">
        <f t="shared" si="6"/>
        <v>0</v>
      </c>
      <c r="AD41" s="46"/>
      <c r="AE41" s="21">
        <f t="shared" si="0"/>
        <v>0</v>
      </c>
      <c r="AF41" s="22">
        <f t="shared" si="1"/>
        <v>0</v>
      </c>
      <c r="AG41" s="50">
        <f t="shared" si="2"/>
        <v>0</v>
      </c>
      <c r="AH41" s="46"/>
      <c r="AI41" s="21">
        <f>IF(AZ41="No",0,IF(O41="NA",0,IF(Q41=O41,0,IF(O41=Data!$E$2,Data!$J$22,IF(O41=Data!$E$3,Data!$J$23,IF(O41=Data!$E$4,Data!$J$24,IF(O41=Data!$E$5,Data!$J$25,IF(O41=Data!$E$6,Data!$J$26,IF(O41=Data!$E$7,Data!$J$27,IF(O41=Data!$E$8,Data!$J$28,IF(O41=Data!$E$9,Data!$J$29,IF(O41=Data!$E$10,Data!$I$30,IF(O41=Data!$E$11,Data!$J$31,IF(O41=Data!$E$12,Data!$J$32,IF(O41=Data!$E$13,Data!$J$33,IF(O41=Data!$E$14,Data!$J$34,IF(O41=Data!$E$15,Data!$J$35,IF(O41=Data!$E$16,Data!$J$36,IF(O41=Data!$E$17,Data!J$37,IF(O41=Data!$E$18,Data!J$38,0))))))))))))))))))))*$AV$3</f>
        <v>0</v>
      </c>
      <c r="AJ41" s="23">
        <f>IF(AZ41="No",0,IF(O41="NA",0,IF(O41=Data!$E$2,Data!$K$22,IF(O41=Data!$E$3,Data!$K$23,IF(O41=Data!$E$4,Data!$K$24,IF(O41=Data!$E$5,Data!$K$25,IF(O41=Data!$E$6,Data!$K$26,IF(O41=Data!$E$7,Data!$K$27,IF(O41=Data!$E$8,Data!$K$28,IF(O41=Data!$E$9,Data!$K$29,IF(O41=Data!$E$10,Data!$K$30,IF(O41=Data!$E$11,Data!$K$31,IF(O41=Data!$E$12,Data!$K$32,IF(O41=Data!$E$13,Data!$K$33,IF(O41=Data!$E$14,Data!$K$34,IF(O41=Data!$E$15,Data!$K$35,IF(O41=Data!$E$16,Data!$K$36,IF(O41=Data!$E$17,Data!K$37,IF(O41=Data!$E$18,Data!K$38,0)))))))))))))))))))*$AV$3</f>
        <v>0</v>
      </c>
      <c r="AK41" s="23">
        <f t="shared" si="7"/>
        <v>0</v>
      </c>
      <c r="AL41" s="22">
        <f t="shared" si="8"/>
        <v>0</v>
      </c>
      <c r="AM41" s="22">
        <f t="shared" si="9"/>
        <v>0</v>
      </c>
      <c r="AN41" s="23"/>
      <c r="AO41" s="120"/>
      <c r="AP41" s="25"/>
      <c r="AQ41" s="25"/>
      <c r="AR41" s="9"/>
      <c r="AS41" s="9"/>
      <c r="AT41" s="5"/>
      <c r="AX41" s="168"/>
      <c r="AY41" s="143" t="str">
        <f t="shared" si="10"/>
        <v>No</v>
      </c>
      <c r="AZ41" s="144" t="str">
        <f t="shared" si="3"/>
        <v>No</v>
      </c>
      <c r="BA41" s="150"/>
      <c r="BB41" s="146">
        <f>IF(Q41="NA",0,IF(N41="No",0,IF(O41=Data!$E$2,Data!$L$22,IF(O41=Data!$E$3,Data!$L$23,IF(O41=Data!$E$4,Data!$L$24,IF(O41=Data!$E$5,Data!$L$25,IF(O41=Data!$E$6,Data!$L$26,IF(O41=Data!$E$7,Data!$L$27,IF(O41=Data!$E$8,Data!$L$28,IF(O41=Data!$E$9,Data!$L$29,IF(O41=Data!$E$10,Data!$L$30,IF(O41=Data!$E$11,Data!$L$31,IF(O41=Data!$E$12,Data!$L$32,IF(O41=Data!$E$13,Data!$L$33,IF(O41=Data!$E$14,Data!$L$34,IF(O41=Data!$E$15,Data!$L$35,IF(O41=Data!$E$16,Data!$L$36,IF(O41=Data!$E$17,Data!L$37,IF(O41=Data!$E$18,Data!L$38,0)))))))))))))))))))</f>
        <v>0</v>
      </c>
      <c r="BC41" s="147">
        <f>IF(Q41="NA",0,IF(AY41="No",0,IF(N41="Yes",0,IF(P41=Data!$E$2,Data!$L$22,IF(P41=Data!$E$3,Data!$L$23,IF(P41=Data!$E$4,Data!$L$24,IF(P41=Data!$E$5,Data!$L$25,IF(P41=Data!$E$6,Data!$L$26,IF(P41=Data!$E$7,Data!$L$27,IF(P41=Data!$E$8,Data!$L$28,IF(P41=Data!$E$9,Data!$L$29,IF(P41=Data!$E$10,Data!$L$30,IF(P41=Data!$E$11,Data!$L$31,IF(P41=Data!$E$12,Data!$L$32*(EXP(-29.6/R41)),IF(P41=Data!$E$13,Data!$L$33,IF(P41=Data!$E$14,Data!$L$34*(EXP(-29.6/R41)),IF(P41=Data!$E$15,Data!$L$35,IF(P41=Data!$E$16,Data!$L$36,IF(P41=Data!$E$17,Data!L$37,IF(P41=Data!$E$18,Data!L$38,0))))))))))))))))))))</f>
        <v>0</v>
      </c>
      <c r="BD41" s="148"/>
      <c r="BE41" s="146"/>
      <c r="BF41" s="148">
        <f t="shared" si="4"/>
        <v>0</v>
      </c>
      <c r="BG41" s="148">
        <f t="shared" si="11"/>
        <v>1</v>
      </c>
      <c r="BH41" s="148">
        <f t="shared" si="12"/>
        <v>1</v>
      </c>
      <c r="BI41" s="148">
        <f>IF(S41=0,0,IF(AND(Q41=Data!$E$12,S41-$AV$3&gt;0),(((Data!$M$32*(EXP(-29.6/S41)))-(Data!$M$32*(EXP(-29.6/(S41-$AV$3)))))),IF(AND(Q41=Data!$E$12,S41-$AV$3&lt;0.5),(Data!$M$32*(EXP(-29.6/S41))),IF(AND(Q41=Data!$E$12,S41&lt;=1),((Data!$M$32*(EXP(-29.6/S41)))),IF(Q41=Data!$E$13,(Data!$M$33),IF(AND(Q41=Data!$E$14,S41-$AV$3&gt;0),(((Data!$M$34*(EXP(-29.6/S41)))-(Data!$M$34*(EXP(-29.6/(S41-$AV$3)))))),IF(AND(Q41=Data!$E$14,S41-$AV$3&lt;1),(Data!$M$34*(EXP(-29.6/S41))),IF(AND(Q41=Data!$E$14,S41&lt;=1),((Data!$M$34*(EXP(-29.6/S41)))),IF(Q41=Data!$E$15,Data!$M$35,IF(Q41=Data!$E$16,Data!$M$36,IF(Q41=Data!$E$17,Data!$M$37,IF(Q41=Data!$E$18,Data!$M$38,0))))))))))))</f>
        <v>0</v>
      </c>
      <c r="BJ41" s="148">
        <f>IF(Q41=Data!$E$12,BI41*0.32,IF(Q41=Data!$E$13,0,IF(Q41=Data!$E$14,BI41*0.32,IF(Q41=Data!$E$15,0,IF(Q41=Data!$E$16,0,IF(Q41=Data!$E$17,0,IF(Q41=Data!$E$18,0,0)))))))</f>
        <v>0</v>
      </c>
      <c r="BK41" s="148">
        <f>IF(Q41=Data!$E$12,Data!$P$32*$AV$3,IF(Q41=Data!$E$13,Data!$P$33*$AV$3,IF(Q41=Data!$E$14,Data!$P$34*$AV$3,IF(Q41=Data!$E$15,Data!$P$35*$AV$3,IF(Q41=Data!$E$16,Data!$P$36*$AV$3,IF(Q41=Data!$E$17,Data!$P$37*$AV$3,IF(Q41=Data!$E$18,Data!$P$38*$AV$3,0)))))))</f>
        <v>0</v>
      </c>
      <c r="BL41" s="147">
        <f>IF(O41=Data!$E$2,Data!$O$22,IF(O41=Data!$E$3,Data!$O$23,IF(O41=Data!$E$4,Data!$O$24,IF(O41=Data!$E$5,Data!$O$25,IF(O41=Data!$E$6,Data!$O$26,IF(O41=Data!$E$7,Data!$O$27,IF(O41=Data!$E$8,Data!$O$28,IF(O41=Data!$E$9,Data!$O$29,IF(O41=Data!$E$10,Data!$O$30,IF(O41=Data!$E$11,Data!$O$31,IF(O41=Data!$E$12,Data!$O$32,IF(O41=Data!$E$13,Data!$O$33,IF(O41=Data!$E$14,Data!$O$34,IF(O41=Data!$E$15,Data!$O$35,IF(O41=Data!$E$16,Data!$O$36,IF(O41=Data!$E$17,Data!$O$37,IF(O41=Data!$E$18,Data!$O$38,0)))))))))))))))))</f>
        <v>0</v>
      </c>
      <c r="BM41" s="169"/>
      <c r="BN41" s="169"/>
      <c r="BO41" s="169"/>
      <c r="BP41" s="169"/>
    </row>
    <row r="42" spans="10:68" x14ac:dyDescent="0.3">
      <c r="J42" s="36" t="s">
        <v>53</v>
      </c>
      <c r="K42" s="108"/>
      <c r="L42" s="108"/>
      <c r="M42" s="108" t="s">
        <v>3</v>
      </c>
      <c r="N42" s="108" t="s">
        <v>1</v>
      </c>
      <c r="O42" s="109" t="s">
        <v>124</v>
      </c>
      <c r="P42" s="109" t="s">
        <v>124</v>
      </c>
      <c r="Q42" s="110" t="s">
        <v>124</v>
      </c>
      <c r="R42" s="111"/>
      <c r="S42" s="111"/>
      <c r="T42" s="112"/>
      <c r="U42" s="20"/>
      <c r="V42" s="21">
        <f>IF(AZ42="No",0,IF(O42="NA",0,IF(O42=Data!$E$2,Data!$F$22,IF(O42=Data!$E$3,Data!$F$23,IF(O42=Data!$E$4,Data!$F$24,IF(O42=Data!$E$5,Data!$F$25,IF(O42=Data!$E$6,Data!$F$26,IF(O42=Data!$E$7,Data!$F$27,IF(O42=Data!$E$8,Data!$F$28,IF(O42=Data!$E$9,Data!$F$29,IF(O42=Data!$E$10,Data!$F$30,IF(O42=Data!$E$11,Data!$F$31,IF(O42=Data!E51,Data!$F$32,IF(O42=Data!E52,Data!$F$33,IF(O42=Data!E53,Data!$F$34,IF(O42=Data!E54,Data!$F$35,IF(O42=Data!E55,Data!$F$36,IF(O42=Data!E56,Data!$F$37,IF(O42=Data!E57,Data!F$38,0)))))))))))))))))))*K42*$AV$3</f>
        <v>0</v>
      </c>
      <c r="W42" s="23">
        <f>IF(AZ42="No",0,IF(O42="NA",0,IF(O42=Data!$E$2,Data!$G$22,IF(O42=Data!$E$3,Data!$G$23,IF(O42=Data!$E$4,Data!$G$24,IF(O42=Data!$E$5,Data!$G$25,IF(O42=Data!$E$6,Data!$G$26,IF(O42=Data!$E$7,Data!$G$27,IF(O42=Data!$E$8,Data!$G$28,IF(O42=Data!$E$9,Data!$G$29,IF(O42=Data!$E$10,Data!$G$30,IF(O42=Data!$E$11,Data!$G$31,IF(O42=Data!$E$12,Data!$G$32,IF(O42=Data!$E$13,Data!$G$33,IF(O42=Data!$E$14,Data!$G$34,IF(O42=Data!$E$15,Data!$G$35,IF(O42=Data!$E$16,Data!$G$36,IF(O42=Data!$E$17,Data!G$37,IF(O42=Data!$E$18,Data!G$38,0)))))))))))))))))))*K42*$AV$3</f>
        <v>0</v>
      </c>
      <c r="X42" s="23">
        <f>IF(AZ42="No",0,IF(O42="NA",0,IF(O42=Data!$E$2,Data!$H$22,IF(O42=Data!$E$3,Data!$H$23,IF(O42=Data!$E$4,Data!$H$24,IF(O42=Data!$E$5,Data!$H$25,IF(O42=Data!$E$6,Data!$H$26,IF(O42=Data!$E$7,Data!$H$27,IF(O42=Data!$E$8,Data!$H$28,IF(O42=Data!$E$9,Data!$H$29,IF(O42=Data!$E$10,Data!$H$30,IF(O42=Data!$E$11,Data!$H$31,IF(O42=Data!$E$12,Data!$H$32,IF(O42=Data!$E$13,Data!$H$33,IF(O42=Data!$E$14,Data!$H$34,IF(O42=Data!$E$15,Data!$H$35,IF(O42=Data!$E$16,Data!$H$36,IF(O42=Data!$E$17,Data!H$37,IF(O42=Data!$E$18,Data!H$38,0)))))))))))))))))))*K42*$AV$3</f>
        <v>0</v>
      </c>
      <c r="Y42" s="23">
        <f>IF(R42&lt;=1,0,IF(Q42=Data!$E$12,Data!$F$32,IF(Q42=Data!$E$13,Data!$F$33,IF(Q42=Data!$E$14,Data!$F$34,IF(Q42=Data!$E$15,Data!$F$35,IF(Q42=Data!$E$16,Data!$F$36,IF(Q42=Data!$E$17,Data!$F$37,IF(Q42=Data!$E$18,Data!$F$38,0))))))))*K42*IF(R42&lt;AV42,R42,$AV$3)</f>
        <v>0</v>
      </c>
      <c r="Z42" s="23">
        <f>IF(R42&lt;=1,0,IF(Q42=Data!$E$12,Data!$G$32,IF(Q42=Data!$E$13,Data!$G$33,IF(Q42=Data!$E$14,Data!$G$34,IF(Q42=Data!$E$15,Data!$G$35,IF(Q42=Data!$E$16,Data!$G$36,IF(Q42=Data!$E$17,Data!$G$37,IF(Q42=Data!$E$18,Data!$G$38,0))))))))*K42*IF(R42&lt;AV42,R42,$AV$3)</f>
        <v>0</v>
      </c>
      <c r="AA42" s="23">
        <f>IF(R42&lt;=1,0,IF(Q42=Data!$E$12,Data!$H$32,IF(Q42=Data!$E$13,Data!$H$33,IF(Q42=Data!$E$14,Data!$H$34,IF(Q42=Data!$E$15,Data!$H$35,IF(Q42=Data!$E$16,Data!$H$36,IF(Q42=Data!$E$17,Data!$H$37,IF(Q42=Data!$E$18,Data!$H$38,0))))))))*K42*IF(R42&lt;AV42,R42,$AV$3)</f>
        <v>0</v>
      </c>
      <c r="AB42" s="22">
        <f t="shared" si="5"/>
        <v>0</v>
      </c>
      <c r="AC42" s="50">
        <f t="shared" si="6"/>
        <v>0</v>
      </c>
      <c r="AD42" s="46"/>
      <c r="AE42" s="21">
        <f t="shared" si="0"/>
        <v>0</v>
      </c>
      <c r="AF42" s="22">
        <f t="shared" si="1"/>
        <v>0</v>
      </c>
      <c r="AG42" s="50">
        <f t="shared" si="2"/>
        <v>0</v>
      </c>
      <c r="AH42" s="46"/>
      <c r="AI42" s="21">
        <f>IF(AZ42="No",0,IF(O42="NA",0,IF(Q42=O42,0,IF(O42=Data!$E$2,Data!$J$22,IF(O42=Data!$E$3,Data!$J$23,IF(O42=Data!$E$4,Data!$J$24,IF(O42=Data!$E$5,Data!$J$25,IF(O42=Data!$E$6,Data!$J$26,IF(O42=Data!$E$7,Data!$J$27,IF(O42=Data!$E$8,Data!$J$28,IF(O42=Data!$E$9,Data!$J$29,IF(O42=Data!$E$10,Data!$I$30,IF(O42=Data!$E$11,Data!$J$31,IF(O42=Data!$E$12,Data!$J$32,IF(O42=Data!$E$13,Data!$J$33,IF(O42=Data!$E$14,Data!$J$34,IF(O42=Data!$E$15,Data!$J$35,IF(O42=Data!$E$16,Data!$J$36,IF(O42=Data!$E$17,Data!J$37,IF(O42=Data!$E$18,Data!J$38,0))))))))))))))))))))*$AV$3</f>
        <v>0</v>
      </c>
      <c r="AJ42" s="23">
        <f>IF(AZ42="No",0,IF(O42="NA",0,IF(O42=Data!$E$2,Data!$K$22,IF(O42=Data!$E$3,Data!$K$23,IF(O42=Data!$E$4,Data!$K$24,IF(O42=Data!$E$5,Data!$K$25,IF(O42=Data!$E$6,Data!$K$26,IF(O42=Data!$E$7,Data!$K$27,IF(O42=Data!$E$8,Data!$K$28,IF(O42=Data!$E$9,Data!$K$29,IF(O42=Data!$E$10,Data!$K$30,IF(O42=Data!$E$11,Data!$K$31,IF(O42=Data!$E$12,Data!$K$32,IF(O42=Data!$E$13,Data!$K$33,IF(O42=Data!$E$14,Data!$K$34,IF(O42=Data!$E$15,Data!$K$35,IF(O42=Data!$E$16,Data!$K$36,IF(O42=Data!$E$17,Data!K$37,IF(O42=Data!$E$18,Data!K$38,0)))))))))))))))))))*$AV$3</f>
        <v>0</v>
      </c>
      <c r="AK42" s="23">
        <f t="shared" si="7"/>
        <v>0</v>
      </c>
      <c r="AL42" s="22">
        <f t="shared" si="8"/>
        <v>0</v>
      </c>
      <c r="AM42" s="22">
        <f t="shared" si="9"/>
        <v>0</v>
      </c>
      <c r="AN42" s="23"/>
      <c r="AO42" s="120"/>
      <c r="AP42" s="25"/>
      <c r="AQ42" s="25"/>
      <c r="AR42" s="9"/>
      <c r="AS42" s="9"/>
      <c r="AT42" s="5"/>
      <c r="AX42" s="168"/>
      <c r="AY42" s="143" t="str">
        <f t="shared" si="10"/>
        <v>No</v>
      </c>
      <c r="AZ42" s="144" t="str">
        <f t="shared" si="3"/>
        <v>No</v>
      </c>
      <c r="BA42" s="150"/>
      <c r="BB42" s="146">
        <f>IF(Q42="NA",0,IF(N42="No",0,IF(O42=Data!$E$2,Data!$L$22,IF(O42=Data!$E$3,Data!$L$23,IF(O42=Data!$E$4,Data!$L$24,IF(O42=Data!$E$5,Data!$L$25,IF(O42=Data!$E$6,Data!$L$26,IF(O42=Data!$E$7,Data!$L$27,IF(O42=Data!$E$8,Data!$L$28,IF(O42=Data!$E$9,Data!$L$29,IF(O42=Data!$E$10,Data!$L$30,IF(O42=Data!$E$11,Data!$L$31,IF(O42=Data!$E$12,Data!$L$32,IF(O42=Data!$E$13,Data!$L$33,IF(O42=Data!$E$14,Data!$L$34,IF(O42=Data!$E$15,Data!$L$35,IF(O42=Data!$E$16,Data!$L$36,IF(O42=Data!$E$17,Data!L$37,IF(O42=Data!$E$18,Data!L$38,0)))))))))))))))))))</f>
        <v>0</v>
      </c>
      <c r="BC42" s="147">
        <f>IF(Q42="NA",0,IF(AY42="No",0,IF(N42="Yes",0,IF(P42=Data!$E$2,Data!$L$22,IF(P42=Data!$E$3,Data!$L$23,IF(P42=Data!$E$4,Data!$L$24,IF(P42=Data!$E$5,Data!$L$25,IF(P42=Data!$E$6,Data!$L$26,IF(P42=Data!$E$7,Data!$L$27,IF(P42=Data!$E$8,Data!$L$28,IF(P42=Data!$E$9,Data!$L$29,IF(P42=Data!$E$10,Data!$L$30,IF(P42=Data!$E$11,Data!$L$31,IF(P42=Data!$E$12,Data!$L$32*(EXP(-29.6/R42)),IF(P42=Data!$E$13,Data!$L$33,IF(P42=Data!$E$14,Data!$L$34*(EXP(-29.6/R42)),IF(P42=Data!$E$15,Data!$L$35,IF(P42=Data!$E$16,Data!$L$36,IF(P42=Data!$E$17,Data!L$37,IF(P42=Data!$E$18,Data!L$38,0))))))))))))))))))))</f>
        <v>0</v>
      </c>
      <c r="BD42" s="148"/>
      <c r="BE42" s="146"/>
      <c r="BF42" s="148">
        <f t="shared" si="4"/>
        <v>0</v>
      </c>
      <c r="BG42" s="148">
        <f t="shared" si="11"/>
        <v>1</v>
      </c>
      <c r="BH42" s="148">
        <f t="shared" si="12"/>
        <v>1</v>
      </c>
      <c r="BI42" s="148">
        <f>IF(S42=0,0,IF(AND(Q42=Data!$E$12,S42-$AV$3&gt;0),(((Data!$M$32*(EXP(-29.6/S42)))-(Data!$M$32*(EXP(-29.6/(S42-$AV$3)))))),IF(AND(Q42=Data!$E$12,S42-$AV$3&lt;0.5),(Data!$M$32*(EXP(-29.6/S42))),IF(AND(Q42=Data!$E$12,S42&lt;=1),((Data!$M$32*(EXP(-29.6/S42)))),IF(Q42=Data!$E$13,(Data!$M$33),IF(AND(Q42=Data!$E$14,S42-$AV$3&gt;0),(((Data!$M$34*(EXP(-29.6/S42)))-(Data!$M$34*(EXP(-29.6/(S42-$AV$3)))))),IF(AND(Q42=Data!$E$14,S42-$AV$3&lt;1),(Data!$M$34*(EXP(-29.6/S42))),IF(AND(Q42=Data!$E$14,S42&lt;=1),((Data!$M$34*(EXP(-29.6/S42)))),IF(Q42=Data!$E$15,Data!$M$35,IF(Q42=Data!$E$16,Data!$M$36,IF(Q42=Data!$E$17,Data!$M$37,IF(Q42=Data!$E$18,Data!$M$38,0))))))))))))</f>
        <v>0</v>
      </c>
      <c r="BJ42" s="148">
        <f>IF(Q42=Data!$E$12,BI42*0.32,IF(Q42=Data!$E$13,0,IF(Q42=Data!$E$14,BI42*0.32,IF(Q42=Data!$E$15,0,IF(Q42=Data!$E$16,0,IF(Q42=Data!$E$17,0,IF(Q42=Data!$E$18,0,0)))))))</f>
        <v>0</v>
      </c>
      <c r="BK42" s="148">
        <f>IF(Q42=Data!$E$12,Data!$P$32*$AV$3,IF(Q42=Data!$E$13,Data!$P$33*$AV$3,IF(Q42=Data!$E$14,Data!$P$34*$AV$3,IF(Q42=Data!$E$15,Data!$P$35*$AV$3,IF(Q42=Data!$E$16,Data!$P$36*$AV$3,IF(Q42=Data!$E$17,Data!$P$37*$AV$3,IF(Q42=Data!$E$18,Data!$P$38*$AV$3,0)))))))</f>
        <v>0</v>
      </c>
      <c r="BL42" s="147">
        <f>IF(O42=Data!$E$2,Data!$O$22,IF(O42=Data!$E$3,Data!$O$23,IF(O42=Data!$E$4,Data!$O$24,IF(O42=Data!$E$5,Data!$O$25,IF(O42=Data!$E$6,Data!$O$26,IF(O42=Data!$E$7,Data!$O$27,IF(O42=Data!$E$8,Data!$O$28,IF(O42=Data!$E$9,Data!$O$29,IF(O42=Data!$E$10,Data!$O$30,IF(O42=Data!$E$11,Data!$O$31,IF(O42=Data!$E$12,Data!$O$32,IF(O42=Data!$E$13,Data!$O$33,IF(O42=Data!$E$14,Data!$O$34,IF(O42=Data!$E$15,Data!$O$35,IF(O42=Data!$E$16,Data!$O$36,IF(O42=Data!$E$17,Data!$O$37,IF(O42=Data!$E$18,Data!$O$38,0)))))))))))))))))</f>
        <v>0</v>
      </c>
      <c r="BM42" s="169"/>
      <c r="BN42" s="169"/>
      <c r="BO42" s="169"/>
      <c r="BP42" s="169"/>
    </row>
    <row r="43" spans="10:68" x14ac:dyDescent="0.3">
      <c r="J43" s="36" t="s">
        <v>54</v>
      </c>
      <c r="K43" s="108"/>
      <c r="L43" s="108"/>
      <c r="M43" s="108" t="s">
        <v>3</v>
      </c>
      <c r="N43" s="108" t="s">
        <v>1</v>
      </c>
      <c r="O43" s="109" t="s">
        <v>124</v>
      </c>
      <c r="P43" s="109" t="s">
        <v>124</v>
      </c>
      <c r="Q43" s="110" t="s">
        <v>124</v>
      </c>
      <c r="R43" s="111"/>
      <c r="S43" s="111"/>
      <c r="T43" s="112"/>
      <c r="U43" s="20"/>
      <c r="V43" s="21">
        <f>IF(AZ43="No",0,IF(O43="NA",0,IF(O43=Data!$E$2,Data!$F$22,IF(O43=Data!$E$3,Data!$F$23,IF(O43=Data!$E$4,Data!$F$24,IF(O43=Data!$E$5,Data!$F$25,IF(O43=Data!$E$6,Data!$F$26,IF(O43=Data!$E$7,Data!$F$27,IF(O43=Data!$E$8,Data!$F$28,IF(O43=Data!$E$9,Data!$F$29,IF(O43=Data!$E$10,Data!$F$30,IF(O43=Data!$E$11,Data!$F$31,IF(O43=Data!E52,Data!$F$32,IF(O43=Data!E53,Data!$F$33,IF(O43=Data!E54,Data!$F$34,IF(O43=Data!E55,Data!$F$35,IF(O43=Data!E56,Data!$F$36,IF(O43=Data!E57,Data!$F$37,IF(O43=Data!E58,Data!F$38,0)))))))))))))))))))*K43*$AV$3</f>
        <v>0</v>
      </c>
      <c r="W43" s="23">
        <f>IF(AZ43="No",0,IF(O43="NA",0,IF(O43=Data!$E$2,Data!$G$22,IF(O43=Data!$E$3,Data!$G$23,IF(O43=Data!$E$4,Data!$G$24,IF(O43=Data!$E$5,Data!$G$25,IF(O43=Data!$E$6,Data!$G$26,IF(O43=Data!$E$7,Data!$G$27,IF(O43=Data!$E$8,Data!$G$28,IF(O43=Data!$E$9,Data!$G$29,IF(O43=Data!$E$10,Data!$G$30,IF(O43=Data!$E$11,Data!$G$31,IF(O43=Data!$E$12,Data!$G$32,IF(O43=Data!$E$13,Data!$G$33,IF(O43=Data!$E$14,Data!$G$34,IF(O43=Data!$E$15,Data!$G$35,IF(O43=Data!$E$16,Data!$G$36,IF(O43=Data!$E$17,Data!G$37,IF(O43=Data!$E$18,Data!G$38,0)))))))))))))))))))*K43*$AV$3</f>
        <v>0</v>
      </c>
      <c r="X43" s="23">
        <f>IF(AZ43="No",0,IF(O43="NA",0,IF(O43=Data!$E$2,Data!$H$22,IF(O43=Data!$E$3,Data!$H$23,IF(O43=Data!$E$4,Data!$H$24,IF(O43=Data!$E$5,Data!$H$25,IF(O43=Data!$E$6,Data!$H$26,IF(O43=Data!$E$7,Data!$H$27,IF(O43=Data!$E$8,Data!$H$28,IF(O43=Data!$E$9,Data!$H$29,IF(O43=Data!$E$10,Data!$H$30,IF(O43=Data!$E$11,Data!$H$31,IF(O43=Data!$E$12,Data!$H$32,IF(O43=Data!$E$13,Data!$H$33,IF(O43=Data!$E$14,Data!$H$34,IF(O43=Data!$E$15,Data!$H$35,IF(O43=Data!$E$16,Data!$H$36,IF(O43=Data!$E$17,Data!H$37,IF(O43=Data!$E$18,Data!H$38,0)))))))))))))))))))*K43*$AV$3</f>
        <v>0</v>
      </c>
      <c r="Y43" s="23">
        <f>IF(R43&lt;=1,0,IF(Q43=Data!$E$12,Data!$F$32,IF(Q43=Data!$E$13,Data!$F$33,IF(Q43=Data!$E$14,Data!$F$34,IF(Q43=Data!$E$15,Data!$F$35,IF(Q43=Data!$E$16,Data!$F$36,IF(Q43=Data!$E$17,Data!$F$37,IF(Q43=Data!$E$18,Data!$F$38,0))))))))*K43*IF(R43&lt;AV43,R43,$AV$3)</f>
        <v>0</v>
      </c>
      <c r="Z43" s="23">
        <f>IF(R43&lt;=1,0,IF(Q43=Data!$E$12,Data!$G$32,IF(Q43=Data!$E$13,Data!$G$33,IF(Q43=Data!$E$14,Data!$G$34,IF(Q43=Data!$E$15,Data!$G$35,IF(Q43=Data!$E$16,Data!$G$36,IF(Q43=Data!$E$17,Data!$G$37,IF(Q43=Data!$E$18,Data!$G$38,0))))))))*K43*IF(R43&lt;AV43,R43,$AV$3)</f>
        <v>0</v>
      </c>
      <c r="AA43" s="23">
        <f>IF(R43&lt;=1,0,IF(Q43=Data!$E$12,Data!$H$32,IF(Q43=Data!$E$13,Data!$H$33,IF(Q43=Data!$E$14,Data!$H$34,IF(Q43=Data!$E$15,Data!$H$35,IF(Q43=Data!$E$16,Data!$H$36,IF(Q43=Data!$E$17,Data!$H$37,IF(Q43=Data!$E$18,Data!$H$38,0))))))))*K43*IF(R43&lt;AV43,R43,$AV$3)</f>
        <v>0</v>
      </c>
      <c r="AB43" s="22">
        <f t="shared" si="5"/>
        <v>0</v>
      </c>
      <c r="AC43" s="50">
        <f t="shared" si="6"/>
        <v>0</v>
      </c>
      <c r="AD43" s="46"/>
      <c r="AE43" s="21">
        <f t="shared" si="0"/>
        <v>0</v>
      </c>
      <c r="AF43" s="22">
        <f t="shared" si="1"/>
        <v>0</v>
      </c>
      <c r="AG43" s="50">
        <f t="shared" si="2"/>
        <v>0</v>
      </c>
      <c r="AH43" s="46"/>
      <c r="AI43" s="21">
        <f>IF(AZ43="No",0,IF(O43="NA",0,IF(Q43=O43,0,IF(O43=Data!$E$2,Data!$J$22,IF(O43=Data!$E$3,Data!$J$23,IF(O43=Data!$E$4,Data!$J$24,IF(O43=Data!$E$5,Data!$J$25,IF(O43=Data!$E$6,Data!$J$26,IF(O43=Data!$E$7,Data!$J$27,IF(O43=Data!$E$8,Data!$J$28,IF(O43=Data!$E$9,Data!$J$29,IF(O43=Data!$E$10,Data!$I$30,IF(O43=Data!$E$11,Data!$J$31,IF(O43=Data!$E$12,Data!$J$32,IF(O43=Data!$E$13,Data!$J$33,IF(O43=Data!$E$14,Data!$J$34,IF(O43=Data!$E$15,Data!$J$35,IF(O43=Data!$E$16,Data!$J$36,IF(O43=Data!$E$17,Data!J$37,IF(O43=Data!$E$18,Data!J$38,0))))))))))))))))))))*$AV$3</f>
        <v>0</v>
      </c>
      <c r="AJ43" s="23">
        <f>IF(AZ43="No",0,IF(O43="NA",0,IF(O43=Data!$E$2,Data!$K$22,IF(O43=Data!$E$3,Data!$K$23,IF(O43=Data!$E$4,Data!$K$24,IF(O43=Data!$E$5,Data!$K$25,IF(O43=Data!$E$6,Data!$K$26,IF(O43=Data!$E$7,Data!$K$27,IF(O43=Data!$E$8,Data!$K$28,IF(O43=Data!$E$9,Data!$K$29,IF(O43=Data!$E$10,Data!$K$30,IF(O43=Data!$E$11,Data!$K$31,IF(O43=Data!$E$12,Data!$K$32,IF(O43=Data!$E$13,Data!$K$33,IF(O43=Data!$E$14,Data!$K$34,IF(O43=Data!$E$15,Data!$K$35,IF(O43=Data!$E$16,Data!$K$36,IF(O43=Data!$E$17,Data!K$37,IF(O43=Data!$E$18,Data!K$38,0)))))))))))))))))))*$AV$3</f>
        <v>0</v>
      </c>
      <c r="AK43" s="23">
        <f t="shared" si="7"/>
        <v>0</v>
      </c>
      <c r="AL43" s="22">
        <f t="shared" si="8"/>
        <v>0</v>
      </c>
      <c r="AM43" s="22">
        <f t="shared" si="9"/>
        <v>0</v>
      </c>
      <c r="AN43" s="23"/>
      <c r="AO43" s="120"/>
      <c r="AP43" s="25"/>
      <c r="AQ43" s="25"/>
      <c r="AR43" s="9"/>
      <c r="AS43" s="9"/>
      <c r="AT43" s="5"/>
      <c r="AX43" s="168"/>
      <c r="AY43" s="143" t="str">
        <f t="shared" si="10"/>
        <v>No</v>
      </c>
      <c r="AZ43" s="144" t="str">
        <f t="shared" si="3"/>
        <v>No</v>
      </c>
      <c r="BA43" s="150"/>
      <c r="BB43" s="146">
        <f>IF(Q43="NA",0,IF(N43="No",0,IF(O43=Data!$E$2,Data!$L$22,IF(O43=Data!$E$3,Data!$L$23,IF(O43=Data!$E$4,Data!$L$24,IF(O43=Data!$E$5,Data!$L$25,IF(O43=Data!$E$6,Data!$L$26,IF(O43=Data!$E$7,Data!$L$27,IF(O43=Data!$E$8,Data!$L$28,IF(O43=Data!$E$9,Data!$L$29,IF(O43=Data!$E$10,Data!$L$30,IF(O43=Data!$E$11,Data!$L$31,IF(O43=Data!$E$12,Data!$L$32,IF(O43=Data!$E$13,Data!$L$33,IF(O43=Data!$E$14,Data!$L$34,IF(O43=Data!$E$15,Data!$L$35,IF(O43=Data!$E$16,Data!$L$36,IF(O43=Data!$E$17,Data!L$37,IF(O43=Data!$E$18,Data!L$38,0)))))))))))))))))))</f>
        <v>0</v>
      </c>
      <c r="BC43" s="147">
        <f>IF(Q43="NA",0,IF(AY43="No",0,IF(N43="Yes",0,IF(P43=Data!$E$2,Data!$L$22,IF(P43=Data!$E$3,Data!$L$23,IF(P43=Data!$E$4,Data!$L$24,IF(P43=Data!$E$5,Data!$L$25,IF(P43=Data!$E$6,Data!$L$26,IF(P43=Data!$E$7,Data!$L$27,IF(P43=Data!$E$8,Data!$L$28,IF(P43=Data!$E$9,Data!$L$29,IF(P43=Data!$E$10,Data!$L$30,IF(P43=Data!$E$11,Data!$L$31,IF(P43=Data!$E$12,Data!$L$32*(EXP(-29.6/R43)),IF(P43=Data!$E$13,Data!$L$33,IF(P43=Data!$E$14,Data!$L$34*(EXP(-29.6/R43)),IF(P43=Data!$E$15,Data!$L$35,IF(P43=Data!$E$16,Data!$L$36,IF(P43=Data!$E$17,Data!L$37,IF(P43=Data!$E$18,Data!L$38,0))))))))))))))))))))</f>
        <v>0</v>
      </c>
      <c r="BD43" s="148"/>
      <c r="BE43" s="146"/>
      <c r="BF43" s="148">
        <f t="shared" si="4"/>
        <v>0</v>
      </c>
      <c r="BG43" s="148">
        <f t="shared" si="11"/>
        <v>1</v>
      </c>
      <c r="BH43" s="148">
        <f t="shared" si="12"/>
        <v>1</v>
      </c>
      <c r="BI43" s="148">
        <f>IF(S43=0,0,IF(AND(Q43=Data!$E$12,S43-$AV$3&gt;0),(((Data!$M$32*(EXP(-29.6/S43)))-(Data!$M$32*(EXP(-29.6/(S43-$AV$3)))))),IF(AND(Q43=Data!$E$12,S43-$AV$3&lt;0.5),(Data!$M$32*(EXP(-29.6/S43))),IF(AND(Q43=Data!$E$12,S43&lt;=1),((Data!$M$32*(EXP(-29.6/S43)))),IF(Q43=Data!$E$13,(Data!$M$33),IF(AND(Q43=Data!$E$14,S43-$AV$3&gt;0),(((Data!$M$34*(EXP(-29.6/S43)))-(Data!$M$34*(EXP(-29.6/(S43-$AV$3)))))),IF(AND(Q43=Data!$E$14,S43-$AV$3&lt;1),(Data!$M$34*(EXP(-29.6/S43))),IF(AND(Q43=Data!$E$14,S43&lt;=1),((Data!$M$34*(EXP(-29.6/S43)))),IF(Q43=Data!$E$15,Data!$M$35,IF(Q43=Data!$E$16,Data!$M$36,IF(Q43=Data!$E$17,Data!$M$37,IF(Q43=Data!$E$18,Data!$M$38,0))))))))))))</f>
        <v>0</v>
      </c>
      <c r="BJ43" s="148">
        <f>IF(Q43=Data!$E$12,BI43*0.32,IF(Q43=Data!$E$13,0,IF(Q43=Data!$E$14,BI43*0.32,IF(Q43=Data!$E$15,0,IF(Q43=Data!$E$16,0,IF(Q43=Data!$E$17,0,IF(Q43=Data!$E$18,0,0)))))))</f>
        <v>0</v>
      </c>
      <c r="BK43" s="148">
        <f>IF(Q43=Data!$E$12,Data!$P$32*$AV$3,IF(Q43=Data!$E$13,Data!$P$33*$AV$3,IF(Q43=Data!$E$14,Data!$P$34*$AV$3,IF(Q43=Data!$E$15,Data!$P$35*$AV$3,IF(Q43=Data!$E$16,Data!$P$36*$AV$3,IF(Q43=Data!$E$17,Data!$P$37*$AV$3,IF(Q43=Data!$E$18,Data!$P$38*$AV$3,0)))))))</f>
        <v>0</v>
      </c>
      <c r="BL43" s="147">
        <f>IF(O43=Data!$E$2,Data!$O$22,IF(O43=Data!$E$3,Data!$O$23,IF(O43=Data!$E$4,Data!$O$24,IF(O43=Data!$E$5,Data!$O$25,IF(O43=Data!$E$6,Data!$O$26,IF(O43=Data!$E$7,Data!$O$27,IF(O43=Data!$E$8,Data!$O$28,IF(O43=Data!$E$9,Data!$O$29,IF(O43=Data!$E$10,Data!$O$30,IF(O43=Data!$E$11,Data!$O$31,IF(O43=Data!$E$12,Data!$O$32,IF(O43=Data!$E$13,Data!$O$33,IF(O43=Data!$E$14,Data!$O$34,IF(O43=Data!$E$15,Data!$O$35,IF(O43=Data!$E$16,Data!$O$36,IF(O43=Data!$E$17,Data!$O$37,IF(O43=Data!$E$18,Data!$O$38,0)))))))))))))))))</f>
        <v>0</v>
      </c>
      <c r="BM43" s="169"/>
      <c r="BN43" s="169"/>
      <c r="BO43" s="169"/>
      <c r="BP43" s="169"/>
    </row>
    <row r="44" spans="10:68" x14ac:dyDescent="0.3">
      <c r="J44" s="36" t="s">
        <v>55</v>
      </c>
      <c r="K44" s="108"/>
      <c r="L44" s="108"/>
      <c r="M44" s="108" t="s">
        <v>3</v>
      </c>
      <c r="N44" s="108" t="s">
        <v>1</v>
      </c>
      <c r="O44" s="109" t="s">
        <v>124</v>
      </c>
      <c r="P44" s="109" t="s">
        <v>124</v>
      </c>
      <c r="Q44" s="110" t="s">
        <v>124</v>
      </c>
      <c r="R44" s="111"/>
      <c r="S44" s="111"/>
      <c r="T44" s="112"/>
      <c r="U44" s="20"/>
      <c r="V44" s="21">
        <f>IF(AZ44="No",0,IF(O44="NA",0,IF(O44=Data!$E$2,Data!$F$22,IF(O44=Data!$E$3,Data!$F$23,IF(O44=Data!$E$4,Data!$F$24,IF(O44=Data!$E$5,Data!$F$25,IF(O44=Data!$E$6,Data!$F$26,IF(O44=Data!$E$7,Data!$F$27,IF(O44=Data!$E$8,Data!$F$28,IF(O44=Data!$E$9,Data!$F$29,IF(O44=Data!$E$10,Data!$F$30,IF(O44=Data!$E$11,Data!$F$31,IF(O44=Data!E53,Data!$F$32,IF(O44=Data!E54,Data!$F$33,IF(O44=Data!E55,Data!$F$34,IF(O44=Data!E56,Data!$F$35,IF(O44=Data!E57,Data!$F$36,IF(O44=Data!E58,Data!$F$37,IF(O44=Data!E59,Data!F$38,0)))))))))))))))))))*K44*$AV$3</f>
        <v>0</v>
      </c>
      <c r="W44" s="23">
        <f>IF(AZ44="No",0,IF(O44="NA",0,IF(O44=Data!$E$2,Data!$G$22,IF(O44=Data!$E$3,Data!$G$23,IF(O44=Data!$E$4,Data!$G$24,IF(O44=Data!$E$5,Data!$G$25,IF(O44=Data!$E$6,Data!$G$26,IF(O44=Data!$E$7,Data!$G$27,IF(O44=Data!$E$8,Data!$G$28,IF(O44=Data!$E$9,Data!$G$29,IF(O44=Data!$E$10,Data!$G$30,IF(O44=Data!$E$11,Data!$G$31,IF(O44=Data!$E$12,Data!$G$32,IF(O44=Data!$E$13,Data!$G$33,IF(O44=Data!$E$14,Data!$G$34,IF(O44=Data!$E$15,Data!$G$35,IF(O44=Data!$E$16,Data!$G$36,IF(O44=Data!$E$17,Data!G$37,IF(O44=Data!$E$18,Data!G$38,0)))))))))))))))))))*K44*$AV$3</f>
        <v>0</v>
      </c>
      <c r="X44" s="23">
        <f>IF(AZ44="No",0,IF(O44="NA",0,IF(O44=Data!$E$2,Data!$H$22,IF(O44=Data!$E$3,Data!$H$23,IF(O44=Data!$E$4,Data!$H$24,IF(O44=Data!$E$5,Data!$H$25,IF(O44=Data!$E$6,Data!$H$26,IF(O44=Data!$E$7,Data!$H$27,IF(O44=Data!$E$8,Data!$H$28,IF(O44=Data!$E$9,Data!$H$29,IF(O44=Data!$E$10,Data!$H$30,IF(O44=Data!$E$11,Data!$H$31,IF(O44=Data!$E$12,Data!$H$32,IF(O44=Data!$E$13,Data!$H$33,IF(O44=Data!$E$14,Data!$H$34,IF(O44=Data!$E$15,Data!$H$35,IF(O44=Data!$E$16,Data!$H$36,IF(O44=Data!$E$17,Data!H$37,IF(O44=Data!$E$18,Data!H$38,0)))))))))))))))))))*K44*$AV$3</f>
        <v>0</v>
      </c>
      <c r="Y44" s="23">
        <f>IF(R44&lt;=1,0,IF(Q44=Data!$E$12,Data!$F$32,IF(Q44=Data!$E$13,Data!$F$33,IF(Q44=Data!$E$14,Data!$F$34,IF(Q44=Data!$E$15,Data!$F$35,IF(Q44=Data!$E$16,Data!$F$36,IF(Q44=Data!$E$17,Data!$F$37,IF(Q44=Data!$E$18,Data!$F$38,0))))))))*K44*IF(R44&lt;AV44,R44,$AV$3)</f>
        <v>0</v>
      </c>
      <c r="Z44" s="23">
        <f>IF(R44&lt;=1,0,IF(Q44=Data!$E$12,Data!$G$32,IF(Q44=Data!$E$13,Data!$G$33,IF(Q44=Data!$E$14,Data!$G$34,IF(Q44=Data!$E$15,Data!$G$35,IF(Q44=Data!$E$16,Data!$G$36,IF(Q44=Data!$E$17,Data!$G$37,IF(Q44=Data!$E$18,Data!$G$38,0))))))))*K44*IF(R44&lt;AV44,R44,$AV$3)</f>
        <v>0</v>
      </c>
      <c r="AA44" s="23">
        <f>IF(R44&lt;=1,0,IF(Q44=Data!$E$12,Data!$H$32,IF(Q44=Data!$E$13,Data!$H$33,IF(Q44=Data!$E$14,Data!$H$34,IF(Q44=Data!$E$15,Data!$H$35,IF(Q44=Data!$E$16,Data!$H$36,IF(Q44=Data!$E$17,Data!$H$37,IF(Q44=Data!$E$18,Data!$H$38,0))))))))*K44*IF(R44&lt;AV44,R44,$AV$3)</f>
        <v>0</v>
      </c>
      <c r="AB44" s="22">
        <f t="shared" si="5"/>
        <v>0</v>
      </c>
      <c r="AC44" s="50">
        <f t="shared" si="6"/>
        <v>0</v>
      </c>
      <c r="AD44" s="46"/>
      <c r="AE44" s="21">
        <f t="shared" si="0"/>
        <v>0</v>
      </c>
      <c r="AF44" s="22">
        <f t="shared" si="1"/>
        <v>0</v>
      </c>
      <c r="AG44" s="50">
        <f t="shared" si="2"/>
        <v>0</v>
      </c>
      <c r="AH44" s="46"/>
      <c r="AI44" s="21">
        <f>IF(AZ44="No",0,IF(O44="NA",0,IF(Q44=O44,0,IF(O44=Data!$E$2,Data!$J$22,IF(O44=Data!$E$3,Data!$J$23,IF(O44=Data!$E$4,Data!$J$24,IF(O44=Data!$E$5,Data!$J$25,IF(O44=Data!$E$6,Data!$J$26,IF(O44=Data!$E$7,Data!$J$27,IF(O44=Data!$E$8,Data!$J$28,IF(O44=Data!$E$9,Data!$J$29,IF(O44=Data!$E$10,Data!$I$30,IF(O44=Data!$E$11,Data!$J$31,IF(O44=Data!$E$12,Data!$J$32,IF(O44=Data!$E$13,Data!$J$33,IF(O44=Data!$E$14,Data!$J$34,IF(O44=Data!$E$15,Data!$J$35,IF(O44=Data!$E$16,Data!$J$36,IF(O44=Data!$E$17,Data!J$37,IF(O44=Data!$E$18,Data!J$38,0))))))))))))))))))))*$AV$3</f>
        <v>0</v>
      </c>
      <c r="AJ44" s="23">
        <f>IF(AZ44="No",0,IF(O44="NA",0,IF(O44=Data!$E$2,Data!$K$22,IF(O44=Data!$E$3,Data!$K$23,IF(O44=Data!$E$4,Data!$K$24,IF(O44=Data!$E$5,Data!$K$25,IF(O44=Data!$E$6,Data!$K$26,IF(O44=Data!$E$7,Data!$K$27,IF(O44=Data!$E$8,Data!$K$28,IF(O44=Data!$E$9,Data!$K$29,IF(O44=Data!$E$10,Data!$K$30,IF(O44=Data!$E$11,Data!$K$31,IF(O44=Data!$E$12,Data!$K$32,IF(O44=Data!$E$13,Data!$K$33,IF(O44=Data!$E$14,Data!$K$34,IF(O44=Data!$E$15,Data!$K$35,IF(O44=Data!$E$16,Data!$K$36,IF(O44=Data!$E$17,Data!K$37,IF(O44=Data!$E$18,Data!K$38,0)))))))))))))))))))*$AV$3</f>
        <v>0</v>
      </c>
      <c r="AK44" s="23">
        <f t="shared" si="7"/>
        <v>0</v>
      </c>
      <c r="AL44" s="22">
        <f t="shared" si="8"/>
        <v>0</v>
      </c>
      <c r="AM44" s="22">
        <f t="shared" si="9"/>
        <v>0</v>
      </c>
      <c r="AN44" s="23"/>
      <c r="AO44" s="120"/>
      <c r="AP44" s="25"/>
      <c r="AQ44" s="25"/>
      <c r="AR44" s="9"/>
      <c r="AS44" s="9"/>
      <c r="AT44" s="5"/>
      <c r="AX44" s="168"/>
      <c r="AY44" s="143" t="str">
        <f t="shared" si="10"/>
        <v>No</v>
      </c>
      <c r="AZ44" s="144" t="str">
        <f t="shared" si="3"/>
        <v>No</v>
      </c>
      <c r="BA44" s="150"/>
      <c r="BB44" s="146">
        <f>IF(Q44="NA",0,IF(N44="No",0,IF(O44=Data!$E$2,Data!$L$22,IF(O44=Data!$E$3,Data!$L$23,IF(O44=Data!$E$4,Data!$L$24,IF(O44=Data!$E$5,Data!$L$25,IF(O44=Data!$E$6,Data!$L$26,IF(O44=Data!$E$7,Data!$L$27,IF(O44=Data!$E$8,Data!$L$28,IF(O44=Data!$E$9,Data!$L$29,IF(O44=Data!$E$10,Data!$L$30,IF(O44=Data!$E$11,Data!$L$31,IF(O44=Data!$E$12,Data!$L$32,IF(O44=Data!$E$13,Data!$L$33,IF(O44=Data!$E$14,Data!$L$34,IF(O44=Data!$E$15,Data!$L$35,IF(O44=Data!$E$16,Data!$L$36,IF(O44=Data!$E$17,Data!L$37,IF(O44=Data!$E$18,Data!L$38,0)))))))))))))))))))</f>
        <v>0</v>
      </c>
      <c r="BC44" s="147">
        <f>IF(Q44="NA",0,IF(AY44="No",0,IF(N44="Yes",0,IF(P44=Data!$E$2,Data!$L$22,IF(P44=Data!$E$3,Data!$L$23,IF(P44=Data!$E$4,Data!$L$24,IF(P44=Data!$E$5,Data!$L$25,IF(P44=Data!$E$6,Data!$L$26,IF(P44=Data!$E$7,Data!$L$27,IF(P44=Data!$E$8,Data!$L$28,IF(P44=Data!$E$9,Data!$L$29,IF(P44=Data!$E$10,Data!$L$30,IF(P44=Data!$E$11,Data!$L$31,IF(P44=Data!$E$12,Data!$L$32*(EXP(-29.6/R44)),IF(P44=Data!$E$13,Data!$L$33,IF(P44=Data!$E$14,Data!$L$34*(EXP(-29.6/R44)),IF(P44=Data!$E$15,Data!$L$35,IF(P44=Data!$E$16,Data!$L$36,IF(P44=Data!$E$17,Data!L$37,IF(P44=Data!$E$18,Data!L$38,0))))))))))))))))))))</f>
        <v>0</v>
      </c>
      <c r="BD44" s="148"/>
      <c r="BE44" s="146"/>
      <c r="BF44" s="148">
        <f t="shared" si="4"/>
        <v>0</v>
      </c>
      <c r="BG44" s="148">
        <f t="shared" si="11"/>
        <v>1</v>
      </c>
      <c r="BH44" s="148">
        <f t="shared" si="12"/>
        <v>1</v>
      </c>
      <c r="BI44" s="148">
        <f>IF(S44=0,0,IF(AND(Q44=Data!$E$12,S44-$AV$3&gt;0),(((Data!$M$32*(EXP(-29.6/S44)))-(Data!$M$32*(EXP(-29.6/(S44-$AV$3)))))),IF(AND(Q44=Data!$E$12,S44-$AV$3&lt;0.5),(Data!$M$32*(EXP(-29.6/S44))),IF(AND(Q44=Data!$E$12,S44&lt;=1),((Data!$M$32*(EXP(-29.6/S44)))),IF(Q44=Data!$E$13,(Data!$M$33),IF(AND(Q44=Data!$E$14,S44-$AV$3&gt;0),(((Data!$M$34*(EXP(-29.6/S44)))-(Data!$M$34*(EXP(-29.6/(S44-$AV$3)))))),IF(AND(Q44=Data!$E$14,S44-$AV$3&lt;1),(Data!$M$34*(EXP(-29.6/S44))),IF(AND(Q44=Data!$E$14,S44&lt;=1),((Data!$M$34*(EXP(-29.6/S44)))),IF(Q44=Data!$E$15,Data!$M$35,IF(Q44=Data!$E$16,Data!$M$36,IF(Q44=Data!$E$17,Data!$M$37,IF(Q44=Data!$E$18,Data!$M$38,0))))))))))))</f>
        <v>0</v>
      </c>
      <c r="BJ44" s="148">
        <f>IF(Q44=Data!$E$12,BI44*0.32,IF(Q44=Data!$E$13,0,IF(Q44=Data!$E$14,BI44*0.32,IF(Q44=Data!$E$15,0,IF(Q44=Data!$E$16,0,IF(Q44=Data!$E$17,0,IF(Q44=Data!$E$18,0,0)))))))</f>
        <v>0</v>
      </c>
      <c r="BK44" s="148">
        <f>IF(Q44=Data!$E$12,Data!$P$32*$AV$3,IF(Q44=Data!$E$13,Data!$P$33*$AV$3,IF(Q44=Data!$E$14,Data!$P$34*$AV$3,IF(Q44=Data!$E$15,Data!$P$35*$AV$3,IF(Q44=Data!$E$16,Data!$P$36*$AV$3,IF(Q44=Data!$E$17,Data!$P$37*$AV$3,IF(Q44=Data!$E$18,Data!$P$38*$AV$3,0)))))))</f>
        <v>0</v>
      </c>
      <c r="BL44" s="147">
        <f>IF(O44=Data!$E$2,Data!$O$22,IF(O44=Data!$E$3,Data!$O$23,IF(O44=Data!$E$4,Data!$O$24,IF(O44=Data!$E$5,Data!$O$25,IF(O44=Data!$E$6,Data!$O$26,IF(O44=Data!$E$7,Data!$O$27,IF(O44=Data!$E$8,Data!$O$28,IF(O44=Data!$E$9,Data!$O$29,IF(O44=Data!$E$10,Data!$O$30,IF(O44=Data!$E$11,Data!$O$31,IF(O44=Data!$E$12,Data!$O$32,IF(O44=Data!$E$13,Data!$O$33,IF(O44=Data!$E$14,Data!$O$34,IF(O44=Data!$E$15,Data!$O$35,IF(O44=Data!$E$16,Data!$O$36,IF(O44=Data!$E$17,Data!$O$37,IF(O44=Data!$E$18,Data!$O$38,0)))))))))))))))))</f>
        <v>0</v>
      </c>
      <c r="BM44" s="169"/>
      <c r="BN44" s="169"/>
      <c r="BO44" s="169"/>
      <c r="BP44" s="169"/>
    </row>
    <row r="45" spans="10:68" x14ac:dyDescent="0.3">
      <c r="J45" s="36" t="s">
        <v>56</v>
      </c>
      <c r="K45" s="108"/>
      <c r="L45" s="108"/>
      <c r="M45" s="108" t="s">
        <v>3</v>
      </c>
      <c r="N45" s="108" t="s">
        <v>1</v>
      </c>
      <c r="O45" s="109" t="s">
        <v>124</v>
      </c>
      <c r="P45" s="109" t="s">
        <v>124</v>
      </c>
      <c r="Q45" s="110" t="s">
        <v>124</v>
      </c>
      <c r="R45" s="111"/>
      <c r="S45" s="111"/>
      <c r="T45" s="112"/>
      <c r="U45" s="20"/>
      <c r="V45" s="21">
        <f>IF(AZ45="No",0,IF(O45="NA",0,IF(O45=Data!$E$2,Data!$F$22,IF(O45=Data!$E$3,Data!$F$23,IF(O45=Data!$E$4,Data!$F$24,IF(O45=Data!$E$5,Data!$F$25,IF(O45=Data!$E$6,Data!$F$26,IF(O45=Data!$E$7,Data!$F$27,IF(O45=Data!$E$8,Data!$F$28,IF(O45=Data!$E$9,Data!$F$29,IF(O45=Data!$E$10,Data!$F$30,IF(O45=Data!$E$11,Data!$F$31,IF(O45=Data!E54,Data!$F$32,IF(O45=Data!E55,Data!$F$33,IF(O45=Data!E56,Data!$F$34,IF(O45=Data!E57,Data!$F$35,IF(O45=Data!E58,Data!$F$36,IF(O45=Data!E59,Data!$F$37,IF(O45=Data!E60,Data!F$38,0)))))))))))))))))))*K45*$AV$3</f>
        <v>0</v>
      </c>
      <c r="W45" s="23">
        <f>IF(AZ45="No",0,IF(O45="NA",0,IF(O45=Data!$E$2,Data!$G$22,IF(O45=Data!$E$3,Data!$G$23,IF(O45=Data!$E$4,Data!$G$24,IF(O45=Data!$E$5,Data!$G$25,IF(O45=Data!$E$6,Data!$G$26,IF(O45=Data!$E$7,Data!$G$27,IF(O45=Data!$E$8,Data!$G$28,IF(O45=Data!$E$9,Data!$G$29,IF(O45=Data!$E$10,Data!$G$30,IF(O45=Data!$E$11,Data!$G$31,IF(O45=Data!$E$12,Data!$G$32,IF(O45=Data!$E$13,Data!$G$33,IF(O45=Data!$E$14,Data!$G$34,IF(O45=Data!$E$15,Data!$G$35,IF(O45=Data!$E$16,Data!$G$36,IF(O45=Data!$E$17,Data!G$37,IF(O45=Data!$E$18,Data!G$38,0)))))))))))))))))))*K45*$AV$3</f>
        <v>0</v>
      </c>
      <c r="X45" s="23">
        <f>IF(AZ45="No",0,IF(O45="NA",0,IF(O45=Data!$E$2,Data!$H$22,IF(O45=Data!$E$3,Data!$H$23,IF(O45=Data!$E$4,Data!$H$24,IF(O45=Data!$E$5,Data!$H$25,IF(O45=Data!$E$6,Data!$H$26,IF(O45=Data!$E$7,Data!$H$27,IF(O45=Data!$E$8,Data!$H$28,IF(O45=Data!$E$9,Data!$H$29,IF(O45=Data!$E$10,Data!$H$30,IF(O45=Data!$E$11,Data!$H$31,IF(O45=Data!$E$12,Data!$H$32,IF(O45=Data!$E$13,Data!$H$33,IF(O45=Data!$E$14,Data!$H$34,IF(O45=Data!$E$15,Data!$H$35,IF(O45=Data!$E$16,Data!$H$36,IF(O45=Data!$E$17,Data!H$37,IF(O45=Data!$E$18,Data!H$38,0)))))))))))))))))))*K45*$AV$3</f>
        <v>0</v>
      </c>
      <c r="Y45" s="23">
        <f>IF(R45&lt;=1,0,IF(Q45=Data!$E$12,Data!$F$32,IF(Q45=Data!$E$13,Data!$F$33,IF(Q45=Data!$E$14,Data!$F$34,IF(Q45=Data!$E$15,Data!$F$35,IF(Q45=Data!$E$16,Data!$F$36,IF(Q45=Data!$E$17,Data!$F$37,IF(Q45=Data!$E$18,Data!$F$38,0))))))))*K45*IF(R45&lt;AV45,R45,$AV$3)</f>
        <v>0</v>
      </c>
      <c r="Z45" s="23">
        <f>IF(R45&lt;=1,0,IF(Q45=Data!$E$12,Data!$G$32,IF(Q45=Data!$E$13,Data!$G$33,IF(Q45=Data!$E$14,Data!$G$34,IF(Q45=Data!$E$15,Data!$G$35,IF(Q45=Data!$E$16,Data!$G$36,IF(Q45=Data!$E$17,Data!$G$37,IF(Q45=Data!$E$18,Data!$G$38,0))))))))*K45*IF(R45&lt;AV45,R45,$AV$3)</f>
        <v>0</v>
      </c>
      <c r="AA45" s="23">
        <f>IF(R45&lt;=1,0,IF(Q45=Data!$E$12,Data!$H$32,IF(Q45=Data!$E$13,Data!$H$33,IF(Q45=Data!$E$14,Data!$H$34,IF(Q45=Data!$E$15,Data!$H$35,IF(Q45=Data!$E$16,Data!$H$36,IF(Q45=Data!$E$17,Data!$H$37,IF(Q45=Data!$E$18,Data!$H$38,0))))))))*K45*IF(R45&lt;AV45,R45,$AV$3)</f>
        <v>0</v>
      </c>
      <c r="AB45" s="22">
        <f t="shared" si="5"/>
        <v>0</v>
      </c>
      <c r="AC45" s="50">
        <f t="shared" si="6"/>
        <v>0</v>
      </c>
      <c r="AD45" s="46"/>
      <c r="AE45" s="21">
        <f t="shared" si="0"/>
        <v>0</v>
      </c>
      <c r="AF45" s="22">
        <f t="shared" si="1"/>
        <v>0</v>
      </c>
      <c r="AG45" s="50">
        <f t="shared" si="2"/>
        <v>0</v>
      </c>
      <c r="AH45" s="46"/>
      <c r="AI45" s="21">
        <f>IF(AZ45="No",0,IF(O45="NA",0,IF(Q45=O45,0,IF(O45=Data!$E$2,Data!$J$22,IF(O45=Data!$E$3,Data!$J$23,IF(O45=Data!$E$4,Data!$J$24,IF(O45=Data!$E$5,Data!$J$25,IF(O45=Data!$E$6,Data!$J$26,IF(O45=Data!$E$7,Data!$J$27,IF(O45=Data!$E$8,Data!$J$28,IF(O45=Data!$E$9,Data!$J$29,IF(O45=Data!$E$10,Data!$I$30,IF(O45=Data!$E$11,Data!$J$31,IF(O45=Data!$E$12,Data!$J$32,IF(O45=Data!$E$13,Data!$J$33,IF(O45=Data!$E$14,Data!$J$34,IF(O45=Data!$E$15,Data!$J$35,IF(O45=Data!$E$16,Data!$J$36,IF(O45=Data!$E$17,Data!J$37,IF(O45=Data!$E$18,Data!J$38,0))))))))))))))))))))*$AV$3</f>
        <v>0</v>
      </c>
      <c r="AJ45" s="23">
        <f>IF(AZ45="No",0,IF(O45="NA",0,IF(O45=Data!$E$2,Data!$K$22,IF(O45=Data!$E$3,Data!$K$23,IF(O45=Data!$E$4,Data!$K$24,IF(O45=Data!$E$5,Data!$K$25,IF(O45=Data!$E$6,Data!$K$26,IF(O45=Data!$E$7,Data!$K$27,IF(O45=Data!$E$8,Data!$K$28,IF(O45=Data!$E$9,Data!$K$29,IF(O45=Data!$E$10,Data!$K$30,IF(O45=Data!$E$11,Data!$K$31,IF(O45=Data!$E$12,Data!$K$32,IF(O45=Data!$E$13,Data!$K$33,IF(O45=Data!$E$14,Data!$K$34,IF(O45=Data!$E$15,Data!$K$35,IF(O45=Data!$E$16,Data!$K$36,IF(O45=Data!$E$17,Data!K$37,IF(O45=Data!$E$18,Data!K$38,0)))))))))))))))))))*$AV$3</f>
        <v>0</v>
      </c>
      <c r="AK45" s="23">
        <f t="shared" si="7"/>
        <v>0</v>
      </c>
      <c r="AL45" s="22">
        <f t="shared" si="8"/>
        <v>0</v>
      </c>
      <c r="AM45" s="22">
        <f t="shared" si="9"/>
        <v>0</v>
      </c>
      <c r="AN45" s="23"/>
      <c r="AO45" s="120"/>
      <c r="AP45" s="25"/>
      <c r="AQ45" s="25"/>
      <c r="AR45" s="9"/>
      <c r="AS45" s="9"/>
      <c r="AT45" s="5"/>
      <c r="AX45" s="168"/>
      <c r="AY45" s="143" t="str">
        <f t="shared" si="10"/>
        <v>No</v>
      </c>
      <c r="AZ45" s="144" t="str">
        <f t="shared" si="3"/>
        <v>No</v>
      </c>
      <c r="BA45" s="150"/>
      <c r="BB45" s="146">
        <f>IF(Q45="NA",0,IF(N45="No",0,IF(O45=Data!$E$2,Data!$L$22,IF(O45=Data!$E$3,Data!$L$23,IF(O45=Data!$E$4,Data!$L$24,IF(O45=Data!$E$5,Data!$L$25,IF(O45=Data!$E$6,Data!$L$26,IF(O45=Data!$E$7,Data!$L$27,IF(O45=Data!$E$8,Data!$L$28,IF(O45=Data!$E$9,Data!$L$29,IF(O45=Data!$E$10,Data!$L$30,IF(O45=Data!$E$11,Data!$L$31,IF(O45=Data!$E$12,Data!$L$32,IF(O45=Data!$E$13,Data!$L$33,IF(O45=Data!$E$14,Data!$L$34,IF(O45=Data!$E$15,Data!$L$35,IF(O45=Data!$E$16,Data!$L$36,IF(O45=Data!$E$17,Data!L$37,IF(O45=Data!$E$18,Data!L$38,0)))))))))))))))))))</f>
        <v>0</v>
      </c>
      <c r="BC45" s="147">
        <f>IF(Q45="NA",0,IF(AY45="No",0,IF(N45="Yes",0,IF(P45=Data!$E$2,Data!$L$22,IF(P45=Data!$E$3,Data!$L$23,IF(P45=Data!$E$4,Data!$L$24,IF(P45=Data!$E$5,Data!$L$25,IF(P45=Data!$E$6,Data!$L$26,IF(P45=Data!$E$7,Data!$L$27,IF(P45=Data!$E$8,Data!$L$28,IF(P45=Data!$E$9,Data!$L$29,IF(P45=Data!$E$10,Data!$L$30,IF(P45=Data!$E$11,Data!$L$31,IF(P45=Data!$E$12,Data!$L$32*(EXP(-29.6/R45)),IF(P45=Data!$E$13,Data!$L$33,IF(P45=Data!$E$14,Data!$L$34*(EXP(-29.6/R45)),IF(P45=Data!$E$15,Data!$L$35,IF(P45=Data!$E$16,Data!$L$36,IF(P45=Data!$E$17,Data!L$37,IF(P45=Data!$E$18,Data!L$38,0))))))))))))))))))))</f>
        <v>0</v>
      </c>
      <c r="BD45" s="148"/>
      <c r="BE45" s="146"/>
      <c r="BF45" s="148">
        <f t="shared" si="4"/>
        <v>0</v>
      </c>
      <c r="BG45" s="148">
        <f t="shared" si="11"/>
        <v>1</v>
      </c>
      <c r="BH45" s="148">
        <f t="shared" si="12"/>
        <v>1</v>
      </c>
      <c r="BI45" s="148">
        <f>IF(S45=0,0,IF(AND(Q45=Data!$E$12,S45-$AV$3&gt;0),(((Data!$M$32*(EXP(-29.6/S45)))-(Data!$M$32*(EXP(-29.6/(S45-$AV$3)))))),IF(AND(Q45=Data!$E$12,S45-$AV$3&lt;0.5),(Data!$M$32*(EXP(-29.6/S45))),IF(AND(Q45=Data!$E$12,S45&lt;=1),((Data!$M$32*(EXP(-29.6/S45)))),IF(Q45=Data!$E$13,(Data!$M$33),IF(AND(Q45=Data!$E$14,S45-$AV$3&gt;0),(((Data!$M$34*(EXP(-29.6/S45)))-(Data!$M$34*(EXP(-29.6/(S45-$AV$3)))))),IF(AND(Q45=Data!$E$14,S45-$AV$3&lt;1),(Data!$M$34*(EXP(-29.6/S45))),IF(AND(Q45=Data!$E$14,S45&lt;=1),((Data!$M$34*(EXP(-29.6/S45)))),IF(Q45=Data!$E$15,Data!$M$35,IF(Q45=Data!$E$16,Data!$M$36,IF(Q45=Data!$E$17,Data!$M$37,IF(Q45=Data!$E$18,Data!$M$38,0))))))))))))</f>
        <v>0</v>
      </c>
      <c r="BJ45" s="148">
        <f>IF(Q45=Data!$E$12,BI45*0.32,IF(Q45=Data!$E$13,0,IF(Q45=Data!$E$14,BI45*0.32,IF(Q45=Data!$E$15,0,IF(Q45=Data!$E$16,0,IF(Q45=Data!$E$17,0,IF(Q45=Data!$E$18,0,0)))))))</f>
        <v>0</v>
      </c>
      <c r="BK45" s="148">
        <f>IF(Q45=Data!$E$12,Data!$P$32*$AV$3,IF(Q45=Data!$E$13,Data!$P$33*$AV$3,IF(Q45=Data!$E$14,Data!$P$34*$AV$3,IF(Q45=Data!$E$15,Data!$P$35*$AV$3,IF(Q45=Data!$E$16,Data!$P$36*$AV$3,IF(Q45=Data!$E$17,Data!$P$37*$AV$3,IF(Q45=Data!$E$18,Data!$P$38*$AV$3,0)))))))</f>
        <v>0</v>
      </c>
      <c r="BL45" s="147">
        <f>IF(O45=Data!$E$2,Data!$O$22,IF(O45=Data!$E$3,Data!$O$23,IF(O45=Data!$E$4,Data!$O$24,IF(O45=Data!$E$5,Data!$O$25,IF(O45=Data!$E$6,Data!$O$26,IF(O45=Data!$E$7,Data!$O$27,IF(O45=Data!$E$8,Data!$O$28,IF(O45=Data!$E$9,Data!$O$29,IF(O45=Data!$E$10,Data!$O$30,IF(O45=Data!$E$11,Data!$O$31,IF(O45=Data!$E$12,Data!$O$32,IF(O45=Data!$E$13,Data!$O$33,IF(O45=Data!$E$14,Data!$O$34,IF(O45=Data!$E$15,Data!$O$35,IF(O45=Data!$E$16,Data!$O$36,IF(O45=Data!$E$17,Data!$O$37,IF(O45=Data!$E$18,Data!$O$38,0)))))))))))))))))</f>
        <v>0</v>
      </c>
      <c r="BM45" s="169"/>
      <c r="BN45" s="169"/>
      <c r="BO45" s="169"/>
      <c r="BP45" s="169"/>
    </row>
    <row r="46" spans="10:68" x14ac:dyDescent="0.3">
      <c r="J46" s="36" t="s">
        <v>57</v>
      </c>
      <c r="K46" s="108"/>
      <c r="L46" s="108"/>
      <c r="M46" s="108" t="s">
        <v>3</v>
      </c>
      <c r="N46" s="108" t="s">
        <v>1</v>
      </c>
      <c r="O46" s="109" t="s">
        <v>124</v>
      </c>
      <c r="P46" s="109" t="s">
        <v>124</v>
      </c>
      <c r="Q46" s="110" t="s">
        <v>124</v>
      </c>
      <c r="R46" s="111"/>
      <c r="S46" s="111"/>
      <c r="T46" s="112"/>
      <c r="U46" s="20"/>
      <c r="V46" s="21">
        <f>IF(AZ46="No",0,IF(O46="NA",0,IF(O46=Data!$E$2,Data!$F$22,IF(O46=Data!$E$3,Data!$F$23,IF(O46=Data!$E$4,Data!$F$24,IF(O46=Data!$E$5,Data!$F$25,IF(O46=Data!$E$6,Data!$F$26,IF(O46=Data!$E$7,Data!$F$27,IF(O46=Data!$E$8,Data!$F$28,IF(O46=Data!$E$9,Data!$F$29,IF(O46=Data!$E$10,Data!$F$30,IF(O46=Data!$E$11,Data!$F$31,IF(O46=Data!E55,Data!$F$32,IF(O46=Data!E56,Data!$F$33,IF(O46=Data!E57,Data!$F$34,IF(O46=Data!E58,Data!$F$35,IF(O46=Data!E59,Data!$F$36,IF(O46=Data!E60,Data!$F$37,IF(O46=Data!E61,Data!F$38,0)))))))))))))))))))*K46*$AV$3</f>
        <v>0</v>
      </c>
      <c r="W46" s="23">
        <f>IF(AZ46="No",0,IF(O46="NA",0,IF(O46=Data!$E$2,Data!$G$22,IF(O46=Data!$E$3,Data!$G$23,IF(O46=Data!$E$4,Data!$G$24,IF(O46=Data!$E$5,Data!$G$25,IF(O46=Data!$E$6,Data!$G$26,IF(O46=Data!$E$7,Data!$G$27,IF(O46=Data!$E$8,Data!$G$28,IF(O46=Data!$E$9,Data!$G$29,IF(O46=Data!$E$10,Data!$G$30,IF(O46=Data!$E$11,Data!$G$31,IF(O46=Data!$E$12,Data!$G$32,IF(O46=Data!$E$13,Data!$G$33,IF(O46=Data!$E$14,Data!$G$34,IF(O46=Data!$E$15,Data!$G$35,IF(O46=Data!$E$16,Data!$G$36,IF(O46=Data!$E$17,Data!G$37,IF(O46=Data!$E$18,Data!G$38,0)))))))))))))))))))*K46*$AV$3</f>
        <v>0</v>
      </c>
      <c r="X46" s="23">
        <f>IF(AZ46="No",0,IF(O46="NA",0,IF(O46=Data!$E$2,Data!$H$22,IF(O46=Data!$E$3,Data!$H$23,IF(O46=Data!$E$4,Data!$H$24,IF(O46=Data!$E$5,Data!$H$25,IF(O46=Data!$E$6,Data!$H$26,IF(O46=Data!$E$7,Data!$H$27,IF(O46=Data!$E$8,Data!$H$28,IF(O46=Data!$E$9,Data!$H$29,IF(O46=Data!$E$10,Data!$H$30,IF(O46=Data!$E$11,Data!$H$31,IF(O46=Data!$E$12,Data!$H$32,IF(O46=Data!$E$13,Data!$H$33,IF(O46=Data!$E$14,Data!$H$34,IF(O46=Data!$E$15,Data!$H$35,IF(O46=Data!$E$16,Data!$H$36,IF(O46=Data!$E$17,Data!H$37,IF(O46=Data!$E$18,Data!H$38,0)))))))))))))))))))*K46*$AV$3</f>
        <v>0</v>
      </c>
      <c r="Y46" s="23">
        <f>IF(R46&lt;=1,0,IF(Q46=Data!$E$12,Data!$F$32,IF(Q46=Data!$E$13,Data!$F$33,IF(Q46=Data!$E$14,Data!$F$34,IF(Q46=Data!$E$15,Data!$F$35,IF(Q46=Data!$E$16,Data!$F$36,IF(Q46=Data!$E$17,Data!$F$37,IF(Q46=Data!$E$18,Data!$F$38,0))))))))*K46*IF(R46&lt;AV46,R46,$AV$3)</f>
        <v>0</v>
      </c>
      <c r="Z46" s="23">
        <f>IF(R46&lt;=1,0,IF(Q46=Data!$E$12,Data!$G$32,IF(Q46=Data!$E$13,Data!$G$33,IF(Q46=Data!$E$14,Data!$G$34,IF(Q46=Data!$E$15,Data!$G$35,IF(Q46=Data!$E$16,Data!$G$36,IF(Q46=Data!$E$17,Data!$G$37,IF(Q46=Data!$E$18,Data!$G$38,0))))))))*K46*IF(R46&lt;AV46,R46,$AV$3)</f>
        <v>0</v>
      </c>
      <c r="AA46" s="23">
        <f>IF(R46&lt;=1,0,IF(Q46=Data!$E$12,Data!$H$32,IF(Q46=Data!$E$13,Data!$H$33,IF(Q46=Data!$E$14,Data!$H$34,IF(Q46=Data!$E$15,Data!$H$35,IF(Q46=Data!$E$16,Data!$H$36,IF(Q46=Data!$E$17,Data!$H$37,IF(Q46=Data!$E$18,Data!$H$38,0))))))))*K46*IF(R46&lt;AV46,R46,$AV$3)</f>
        <v>0</v>
      </c>
      <c r="AB46" s="22">
        <f t="shared" si="5"/>
        <v>0</v>
      </c>
      <c r="AC46" s="50">
        <f t="shared" si="6"/>
        <v>0</v>
      </c>
      <c r="AD46" s="46"/>
      <c r="AE46" s="21">
        <f t="shared" si="0"/>
        <v>0</v>
      </c>
      <c r="AF46" s="22">
        <f t="shared" si="1"/>
        <v>0</v>
      </c>
      <c r="AG46" s="50">
        <f t="shared" si="2"/>
        <v>0</v>
      </c>
      <c r="AH46" s="46"/>
      <c r="AI46" s="21">
        <f>IF(AZ46="No",0,IF(O46="NA",0,IF(Q46=O46,0,IF(O46=Data!$E$2,Data!$J$22,IF(O46=Data!$E$3,Data!$J$23,IF(O46=Data!$E$4,Data!$J$24,IF(O46=Data!$E$5,Data!$J$25,IF(O46=Data!$E$6,Data!$J$26,IF(O46=Data!$E$7,Data!$J$27,IF(O46=Data!$E$8,Data!$J$28,IF(O46=Data!$E$9,Data!$J$29,IF(O46=Data!$E$10,Data!$I$30,IF(O46=Data!$E$11,Data!$J$31,IF(O46=Data!$E$12,Data!$J$32,IF(O46=Data!$E$13,Data!$J$33,IF(O46=Data!$E$14,Data!$J$34,IF(O46=Data!$E$15,Data!$J$35,IF(O46=Data!$E$16,Data!$J$36,IF(O46=Data!$E$17,Data!J$37,IF(O46=Data!$E$18,Data!J$38,0))))))))))))))))))))*$AV$3</f>
        <v>0</v>
      </c>
      <c r="AJ46" s="23">
        <f>IF(AZ46="No",0,IF(O46="NA",0,IF(O46=Data!$E$2,Data!$K$22,IF(O46=Data!$E$3,Data!$K$23,IF(O46=Data!$E$4,Data!$K$24,IF(O46=Data!$E$5,Data!$K$25,IF(O46=Data!$E$6,Data!$K$26,IF(O46=Data!$E$7,Data!$K$27,IF(O46=Data!$E$8,Data!$K$28,IF(O46=Data!$E$9,Data!$K$29,IF(O46=Data!$E$10,Data!$K$30,IF(O46=Data!$E$11,Data!$K$31,IF(O46=Data!$E$12,Data!$K$32,IF(O46=Data!$E$13,Data!$K$33,IF(O46=Data!$E$14,Data!$K$34,IF(O46=Data!$E$15,Data!$K$35,IF(O46=Data!$E$16,Data!$K$36,IF(O46=Data!$E$17,Data!K$37,IF(O46=Data!$E$18,Data!K$38,0)))))))))))))))))))*$AV$3</f>
        <v>0</v>
      </c>
      <c r="AK46" s="23">
        <f t="shared" si="7"/>
        <v>0</v>
      </c>
      <c r="AL46" s="22">
        <f t="shared" si="8"/>
        <v>0</v>
      </c>
      <c r="AM46" s="22">
        <f t="shared" si="9"/>
        <v>0</v>
      </c>
      <c r="AN46" s="23"/>
      <c r="AO46" s="120"/>
      <c r="AP46" s="25"/>
      <c r="AQ46" s="25"/>
      <c r="AR46" s="9"/>
      <c r="AS46" s="9"/>
      <c r="AT46" s="5"/>
      <c r="AX46" s="168"/>
      <c r="AY46" s="143" t="str">
        <f t="shared" si="10"/>
        <v>No</v>
      </c>
      <c r="AZ46" s="144" t="str">
        <f t="shared" si="3"/>
        <v>No</v>
      </c>
      <c r="BA46" s="150"/>
      <c r="BB46" s="146">
        <f>IF(Q46="NA",0,IF(N46="No",0,IF(O46=Data!$E$2,Data!$L$22,IF(O46=Data!$E$3,Data!$L$23,IF(O46=Data!$E$4,Data!$L$24,IF(O46=Data!$E$5,Data!$L$25,IF(O46=Data!$E$6,Data!$L$26,IF(O46=Data!$E$7,Data!$L$27,IF(O46=Data!$E$8,Data!$L$28,IF(O46=Data!$E$9,Data!$L$29,IF(O46=Data!$E$10,Data!$L$30,IF(O46=Data!$E$11,Data!$L$31,IF(O46=Data!$E$12,Data!$L$32,IF(O46=Data!$E$13,Data!$L$33,IF(O46=Data!$E$14,Data!$L$34,IF(O46=Data!$E$15,Data!$L$35,IF(O46=Data!$E$16,Data!$L$36,IF(O46=Data!$E$17,Data!L$37,IF(O46=Data!$E$18,Data!L$38,0)))))))))))))))))))</f>
        <v>0</v>
      </c>
      <c r="BC46" s="147">
        <f>IF(Q46="NA",0,IF(AY46="No",0,IF(N46="Yes",0,IF(P46=Data!$E$2,Data!$L$22,IF(P46=Data!$E$3,Data!$L$23,IF(P46=Data!$E$4,Data!$L$24,IF(P46=Data!$E$5,Data!$L$25,IF(P46=Data!$E$6,Data!$L$26,IF(P46=Data!$E$7,Data!$L$27,IF(P46=Data!$E$8,Data!$L$28,IF(P46=Data!$E$9,Data!$L$29,IF(P46=Data!$E$10,Data!$L$30,IF(P46=Data!$E$11,Data!$L$31,IF(P46=Data!$E$12,Data!$L$32*(EXP(-29.6/R46)),IF(P46=Data!$E$13,Data!$L$33,IF(P46=Data!$E$14,Data!$L$34*(EXP(-29.6/R46)),IF(P46=Data!$E$15,Data!$L$35,IF(P46=Data!$E$16,Data!$L$36,IF(P46=Data!$E$17,Data!L$37,IF(P46=Data!$E$18,Data!L$38,0))))))))))))))))))))</f>
        <v>0</v>
      </c>
      <c r="BD46" s="148"/>
      <c r="BE46" s="146"/>
      <c r="BF46" s="148">
        <f t="shared" si="4"/>
        <v>0</v>
      </c>
      <c r="BG46" s="148">
        <f t="shared" si="11"/>
        <v>1</v>
      </c>
      <c r="BH46" s="148">
        <f t="shared" si="12"/>
        <v>1</v>
      </c>
      <c r="BI46" s="148">
        <f>IF(S46=0,0,IF(AND(Q46=Data!$E$12,S46-$AV$3&gt;0),(((Data!$M$32*(EXP(-29.6/S46)))-(Data!$M$32*(EXP(-29.6/(S46-$AV$3)))))),IF(AND(Q46=Data!$E$12,S46-$AV$3&lt;0.5),(Data!$M$32*(EXP(-29.6/S46))),IF(AND(Q46=Data!$E$12,S46&lt;=1),((Data!$M$32*(EXP(-29.6/S46)))),IF(Q46=Data!$E$13,(Data!$M$33),IF(AND(Q46=Data!$E$14,S46-$AV$3&gt;0),(((Data!$M$34*(EXP(-29.6/S46)))-(Data!$M$34*(EXP(-29.6/(S46-$AV$3)))))),IF(AND(Q46=Data!$E$14,S46-$AV$3&lt;1),(Data!$M$34*(EXP(-29.6/S46))),IF(AND(Q46=Data!$E$14,S46&lt;=1),((Data!$M$34*(EXP(-29.6/S46)))),IF(Q46=Data!$E$15,Data!$M$35,IF(Q46=Data!$E$16,Data!$M$36,IF(Q46=Data!$E$17,Data!$M$37,IF(Q46=Data!$E$18,Data!$M$38,0))))))))))))</f>
        <v>0</v>
      </c>
      <c r="BJ46" s="148">
        <f>IF(Q46=Data!$E$12,BI46*0.32,IF(Q46=Data!$E$13,0,IF(Q46=Data!$E$14,BI46*0.32,IF(Q46=Data!$E$15,0,IF(Q46=Data!$E$16,0,IF(Q46=Data!$E$17,0,IF(Q46=Data!$E$18,0,0)))))))</f>
        <v>0</v>
      </c>
      <c r="BK46" s="148">
        <f>IF(Q46=Data!$E$12,Data!$P$32*$AV$3,IF(Q46=Data!$E$13,Data!$P$33*$AV$3,IF(Q46=Data!$E$14,Data!$P$34*$AV$3,IF(Q46=Data!$E$15,Data!$P$35*$AV$3,IF(Q46=Data!$E$16,Data!$P$36*$AV$3,IF(Q46=Data!$E$17,Data!$P$37*$AV$3,IF(Q46=Data!$E$18,Data!$P$38*$AV$3,0)))))))</f>
        <v>0</v>
      </c>
      <c r="BL46" s="147">
        <f>IF(O46=Data!$E$2,Data!$O$22,IF(O46=Data!$E$3,Data!$O$23,IF(O46=Data!$E$4,Data!$O$24,IF(O46=Data!$E$5,Data!$O$25,IF(O46=Data!$E$6,Data!$O$26,IF(O46=Data!$E$7,Data!$O$27,IF(O46=Data!$E$8,Data!$O$28,IF(O46=Data!$E$9,Data!$O$29,IF(O46=Data!$E$10,Data!$O$30,IF(O46=Data!$E$11,Data!$O$31,IF(O46=Data!$E$12,Data!$O$32,IF(O46=Data!$E$13,Data!$O$33,IF(O46=Data!$E$14,Data!$O$34,IF(O46=Data!$E$15,Data!$O$35,IF(O46=Data!$E$16,Data!$O$36,IF(O46=Data!$E$17,Data!$O$37,IF(O46=Data!$E$18,Data!$O$38,0)))))))))))))))))</f>
        <v>0</v>
      </c>
      <c r="BM46" s="169"/>
      <c r="BN46" s="169"/>
      <c r="BO46" s="169"/>
      <c r="BP46" s="169"/>
    </row>
    <row r="47" spans="10:68" x14ac:dyDescent="0.3">
      <c r="J47" s="36" t="s">
        <v>58</v>
      </c>
      <c r="K47" s="108"/>
      <c r="L47" s="108"/>
      <c r="M47" s="108" t="s">
        <v>3</v>
      </c>
      <c r="N47" s="108" t="s">
        <v>1</v>
      </c>
      <c r="O47" s="109" t="s">
        <v>124</v>
      </c>
      <c r="P47" s="109" t="s">
        <v>124</v>
      </c>
      <c r="Q47" s="110" t="s">
        <v>124</v>
      </c>
      <c r="R47" s="111"/>
      <c r="S47" s="111"/>
      <c r="T47" s="112"/>
      <c r="U47" s="20"/>
      <c r="V47" s="21">
        <f>IF(AZ47="No",0,IF(O47="NA",0,IF(O47=Data!$E$2,Data!$F$22,IF(O47=Data!$E$3,Data!$F$23,IF(O47=Data!$E$4,Data!$F$24,IF(O47=Data!$E$5,Data!$F$25,IF(O47=Data!$E$6,Data!$F$26,IF(O47=Data!$E$7,Data!$F$27,IF(O47=Data!$E$8,Data!$F$28,IF(O47=Data!$E$9,Data!$F$29,IF(O47=Data!$E$10,Data!$F$30,IF(O47=Data!$E$11,Data!$F$31,IF(O47=Data!E56,Data!$F$32,IF(O47=Data!E57,Data!$F$33,IF(O47=Data!E58,Data!$F$34,IF(O47=Data!E59,Data!$F$35,IF(O47=Data!E60,Data!$F$36,IF(O47=Data!E61,Data!$F$37,IF(O47=Data!E62,Data!F$38,0)))))))))))))))))))*K47*$AV$3</f>
        <v>0</v>
      </c>
      <c r="W47" s="23">
        <f>IF(AZ47="No",0,IF(O47="NA",0,IF(O47=Data!$E$2,Data!$G$22,IF(O47=Data!$E$3,Data!$G$23,IF(O47=Data!$E$4,Data!$G$24,IF(O47=Data!$E$5,Data!$G$25,IF(O47=Data!$E$6,Data!$G$26,IF(O47=Data!$E$7,Data!$G$27,IF(O47=Data!$E$8,Data!$G$28,IF(O47=Data!$E$9,Data!$G$29,IF(O47=Data!$E$10,Data!$G$30,IF(O47=Data!$E$11,Data!$G$31,IF(O47=Data!$E$12,Data!$G$32,IF(O47=Data!$E$13,Data!$G$33,IF(O47=Data!$E$14,Data!$G$34,IF(O47=Data!$E$15,Data!$G$35,IF(O47=Data!$E$16,Data!$G$36,IF(O47=Data!$E$17,Data!G$37,IF(O47=Data!$E$18,Data!G$38,0)))))))))))))))))))*K47*$AV$3</f>
        <v>0</v>
      </c>
      <c r="X47" s="23">
        <f>IF(AZ47="No",0,IF(O47="NA",0,IF(O47=Data!$E$2,Data!$H$22,IF(O47=Data!$E$3,Data!$H$23,IF(O47=Data!$E$4,Data!$H$24,IF(O47=Data!$E$5,Data!$H$25,IF(O47=Data!$E$6,Data!$H$26,IF(O47=Data!$E$7,Data!$H$27,IF(O47=Data!$E$8,Data!$H$28,IF(O47=Data!$E$9,Data!$H$29,IF(O47=Data!$E$10,Data!$H$30,IF(O47=Data!$E$11,Data!$H$31,IF(O47=Data!$E$12,Data!$H$32,IF(O47=Data!$E$13,Data!$H$33,IF(O47=Data!$E$14,Data!$H$34,IF(O47=Data!$E$15,Data!$H$35,IF(O47=Data!$E$16,Data!$H$36,IF(O47=Data!$E$17,Data!H$37,IF(O47=Data!$E$18,Data!H$38,0)))))))))))))))))))*K47*$AV$3</f>
        <v>0</v>
      </c>
      <c r="Y47" s="23">
        <f>IF(R47&lt;=1,0,IF(Q47=Data!$E$12,Data!$F$32,IF(Q47=Data!$E$13,Data!$F$33,IF(Q47=Data!$E$14,Data!$F$34,IF(Q47=Data!$E$15,Data!$F$35,IF(Q47=Data!$E$16,Data!$F$36,IF(Q47=Data!$E$17,Data!$F$37,IF(Q47=Data!$E$18,Data!$F$38,0))))))))*K47*IF(R47&lt;AV47,R47,$AV$3)</f>
        <v>0</v>
      </c>
      <c r="Z47" s="23">
        <f>IF(R47&lt;=1,0,IF(Q47=Data!$E$12,Data!$G$32,IF(Q47=Data!$E$13,Data!$G$33,IF(Q47=Data!$E$14,Data!$G$34,IF(Q47=Data!$E$15,Data!$G$35,IF(Q47=Data!$E$16,Data!$G$36,IF(Q47=Data!$E$17,Data!$G$37,IF(Q47=Data!$E$18,Data!$G$38,0))))))))*K47*IF(R47&lt;AV47,R47,$AV$3)</f>
        <v>0</v>
      </c>
      <c r="AA47" s="23">
        <f>IF(R47&lt;=1,0,IF(Q47=Data!$E$12,Data!$H$32,IF(Q47=Data!$E$13,Data!$H$33,IF(Q47=Data!$E$14,Data!$H$34,IF(Q47=Data!$E$15,Data!$H$35,IF(Q47=Data!$E$16,Data!$H$36,IF(Q47=Data!$E$17,Data!$H$37,IF(Q47=Data!$E$18,Data!$H$38,0))))))))*K47*IF(R47&lt;AV47,R47,$AV$3)</f>
        <v>0</v>
      </c>
      <c r="AB47" s="22">
        <f t="shared" si="5"/>
        <v>0</v>
      </c>
      <c r="AC47" s="50">
        <f t="shared" si="6"/>
        <v>0</v>
      </c>
      <c r="AD47" s="46"/>
      <c r="AE47" s="21">
        <f t="shared" si="0"/>
        <v>0</v>
      </c>
      <c r="AF47" s="22">
        <f t="shared" si="1"/>
        <v>0</v>
      </c>
      <c r="AG47" s="50">
        <f t="shared" si="2"/>
        <v>0</v>
      </c>
      <c r="AH47" s="46"/>
      <c r="AI47" s="21">
        <f>IF(AZ47="No",0,IF(O47="NA",0,IF(Q47=O47,0,IF(O47=Data!$E$2,Data!$J$22,IF(O47=Data!$E$3,Data!$J$23,IF(O47=Data!$E$4,Data!$J$24,IF(O47=Data!$E$5,Data!$J$25,IF(O47=Data!$E$6,Data!$J$26,IF(O47=Data!$E$7,Data!$J$27,IF(O47=Data!$E$8,Data!$J$28,IF(O47=Data!$E$9,Data!$J$29,IF(O47=Data!$E$10,Data!$I$30,IF(O47=Data!$E$11,Data!$J$31,IF(O47=Data!$E$12,Data!$J$32,IF(O47=Data!$E$13,Data!$J$33,IF(O47=Data!$E$14,Data!$J$34,IF(O47=Data!$E$15,Data!$J$35,IF(O47=Data!$E$16,Data!$J$36,IF(O47=Data!$E$17,Data!J$37,IF(O47=Data!$E$18,Data!J$38,0))))))))))))))))))))*$AV$3</f>
        <v>0</v>
      </c>
      <c r="AJ47" s="23">
        <f>IF(AZ47="No",0,IF(O47="NA",0,IF(O47=Data!$E$2,Data!$K$22,IF(O47=Data!$E$3,Data!$K$23,IF(O47=Data!$E$4,Data!$K$24,IF(O47=Data!$E$5,Data!$K$25,IF(O47=Data!$E$6,Data!$K$26,IF(O47=Data!$E$7,Data!$K$27,IF(O47=Data!$E$8,Data!$K$28,IF(O47=Data!$E$9,Data!$K$29,IF(O47=Data!$E$10,Data!$K$30,IF(O47=Data!$E$11,Data!$K$31,IF(O47=Data!$E$12,Data!$K$32,IF(O47=Data!$E$13,Data!$K$33,IF(O47=Data!$E$14,Data!$K$34,IF(O47=Data!$E$15,Data!$K$35,IF(O47=Data!$E$16,Data!$K$36,IF(O47=Data!$E$17,Data!K$37,IF(O47=Data!$E$18,Data!K$38,0)))))))))))))))))))*$AV$3</f>
        <v>0</v>
      </c>
      <c r="AK47" s="23">
        <f t="shared" si="7"/>
        <v>0</v>
      </c>
      <c r="AL47" s="22">
        <f t="shared" si="8"/>
        <v>0</v>
      </c>
      <c r="AM47" s="22">
        <f t="shared" si="9"/>
        <v>0</v>
      </c>
      <c r="AN47" s="23"/>
      <c r="AO47" s="120"/>
      <c r="AP47" s="25"/>
      <c r="AQ47" s="25"/>
      <c r="AR47" s="9"/>
      <c r="AS47" s="9"/>
      <c r="AT47" s="5"/>
      <c r="AX47" s="168"/>
      <c r="AY47" s="143" t="str">
        <f t="shared" si="10"/>
        <v>No</v>
      </c>
      <c r="AZ47" s="144" t="str">
        <f t="shared" si="3"/>
        <v>No</v>
      </c>
      <c r="BA47" s="150"/>
      <c r="BB47" s="146">
        <f>IF(Q47="NA",0,IF(N47="No",0,IF(O47=Data!$E$2,Data!$L$22,IF(O47=Data!$E$3,Data!$L$23,IF(O47=Data!$E$4,Data!$L$24,IF(O47=Data!$E$5,Data!$L$25,IF(O47=Data!$E$6,Data!$L$26,IF(O47=Data!$E$7,Data!$L$27,IF(O47=Data!$E$8,Data!$L$28,IF(O47=Data!$E$9,Data!$L$29,IF(O47=Data!$E$10,Data!$L$30,IF(O47=Data!$E$11,Data!$L$31,IF(O47=Data!$E$12,Data!$L$32,IF(O47=Data!$E$13,Data!$L$33,IF(O47=Data!$E$14,Data!$L$34,IF(O47=Data!$E$15,Data!$L$35,IF(O47=Data!$E$16,Data!$L$36,IF(O47=Data!$E$17,Data!L$37,IF(O47=Data!$E$18,Data!L$38,0)))))))))))))))))))</f>
        <v>0</v>
      </c>
      <c r="BC47" s="147">
        <f>IF(Q47="NA",0,IF(AY47="No",0,IF(N47="Yes",0,IF(P47=Data!$E$2,Data!$L$22,IF(P47=Data!$E$3,Data!$L$23,IF(P47=Data!$E$4,Data!$L$24,IF(P47=Data!$E$5,Data!$L$25,IF(P47=Data!$E$6,Data!$L$26,IF(P47=Data!$E$7,Data!$L$27,IF(P47=Data!$E$8,Data!$L$28,IF(P47=Data!$E$9,Data!$L$29,IF(P47=Data!$E$10,Data!$L$30,IF(P47=Data!$E$11,Data!$L$31,IF(P47=Data!$E$12,Data!$L$32*(EXP(-29.6/R47)),IF(P47=Data!$E$13,Data!$L$33,IF(P47=Data!$E$14,Data!$L$34*(EXP(-29.6/R47)),IF(P47=Data!$E$15,Data!$L$35,IF(P47=Data!$E$16,Data!$L$36,IF(P47=Data!$E$17,Data!L$37,IF(P47=Data!$E$18,Data!L$38,0))))))))))))))))))))</f>
        <v>0</v>
      </c>
      <c r="BD47" s="148"/>
      <c r="BE47" s="146"/>
      <c r="BF47" s="148">
        <f t="shared" si="4"/>
        <v>0</v>
      </c>
      <c r="BG47" s="148">
        <f t="shared" si="11"/>
        <v>1</v>
      </c>
      <c r="BH47" s="148">
        <f t="shared" si="12"/>
        <v>1</v>
      </c>
      <c r="BI47" s="148">
        <f>IF(S47=0,0,IF(AND(Q47=Data!$E$12,S47-$AV$3&gt;0),(((Data!$M$32*(EXP(-29.6/S47)))-(Data!$M$32*(EXP(-29.6/(S47-$AV$3)))))),IF(AND(Q47=Data!$E$12,S47-$AV$3&lt;0.5),(Data!$M$32*(EXP(-29.6/S47))),IF(AND(Q47=Data!$E$12,S47&lt;=1),((Data!$M$32*(EXP(-29.6/S47)))),IF(Q47=Data!$E$13,(Data!$M$33),IF(AND(Q47=Data!$E$14,S47-$AV$3&gt;0),(((Data!$M$34*(EXP(-29.6/S47)))-(Data!$M$34*(EXP(-29.6/(S47-$AV$3)))))),IF(AND(Q47=Data!$E$14,S47-$AV$3&lt;1),(Data!$M$34*(EXP(-29.6/S47))),IF(AND(Q47=Data!$E$14,S47&lt;=1),((Data!$M$34*(EXP(-29.6/S47)))),IF(Q47=Data!$E$15,Data!$M$35,IF(Q47=Data!$E$16,Data!$M$36,IF(Q47=Data!$E$17,Data!$M$37,IF(Q47=Data!$E$18,Data!$M$38,0))))))))))))</f>
        <v>0</v>
      </c>
      <c r="BJ47" s="148">
        <f>IF(Q47=Data!$E$12,BI47*0.32,IF(Q47=Data!$E$13,0,IF(Q47=Data!$E$14,BI47*0.32,IF(Q47=Data!$E$15,0,IF(Q47=Data!$E$16,0,IF(Q47=Data!$E$17,0,IF(Q47=Data!$E$18,0,0)))))))</f>
        <v>0</v>
      </c>
      <c r="BK47" s="148">
        <f>IF(Q47=Data!$E$12,Data!$P$32*$AV$3,IF(Q47=Data!$E$13,Data!$P$33*$AV$3,IF(Q47=Data!$E$14,Data!$P$34*$AV$3,IF(Q47=Data!$E$15,Data!$P$35*$AV$3,IF(Q47=Data!$E$16,Data!$P$36*$AV$3,IF(Q47=Data!$E$17,Data!$P$37*$AV$3,IF(Q47=Data!$E$18,Data!$P$38*$AV$3,0)))))))</f>
        <v>0</v>
      </c>
      <c r="BL47" s="147">
        <f>IF(O47=Data!$E$2,Data!$O$22,IF(O47=Data!$E$3,Data!$O$23,IF(O47=Data!$E$4,Data!$O$24,IF(O47=Data!$E$5,Data!$O$25,IF(O47=Data!$E$6,Data!$O$26,IF(O47=Data!$E$7,Data!$O$27,IF(O47=Data!$E$8,Data!$O$28,IF(O47=Data!$E$9,Data!$O$29,IF(O47=Data!$E$10,Data!$O$30,IF(O47=Data!$E$11,Data!$O$31,IF(O47=Data!$E$12,Data!$O$32,IF(O47=Data!$E$13,Data!$O$33,IF(O47=Data!$E$14,Data!$O$34,IF(O47=Data!$E$15,Data!$O$35,IF(O47=Data!$E$16,Data!$O$36,IF(O47=Data!$E$17,Data!$O$37,IF(O47=Data!$E$18,Data!$O$38,0)))))))))))))))))</f>
        <v>0</v>
      </c>
      <c r="BM47" s="169"/>
      <c r="BN47" s="169"/>
      <c r="BO47" s="169"/>
      <c r="BP47" s="169"/>
    </row>
    <row r="48" spans="10:68" x14ac:dyDescent="0.3">
      <c r="J48" s="36" t="s">
        <v>59</v>
      </c>
      <c r="K48" s="108"/>
      <c r="L48" s="108"/>
      <c r="M48" s="108" t="s">
        <v>3</v>
      </c>
      <c r="N48" s="108" t="s">
        <v>1</v>
      </c>
      <c r="O48" s="109" t="s">
        <v>124</v>
      </c>
      <c r="P48" s="109" t="s">
        <v>124</v>
      </c>
      <c r="Q48" s="110" t="s">
        <v>124</v>
      </c>
      <c r="R48" s="111"/>
      <c r="S48" s="111"/>
      <c r="T48" s="112"/>
      <c r="U48" s="20"/>
      <c r="V48" s="21">
        <f>IF(AZ48="No",0,IF(O48="NA",0,IF(O48=Data!$E$2,Data!$F$22,IF(O48=Data!$E$3,Data!$F$23,IF(O48=Data!$E$4,Data!$F$24,IF(O48=Data!$E$5,Data!$F$25,IF(O48=Data!$E$6,Data!$F$26,IF(O48=Data!$E$7,Data!$F$27,IF(O48=Data!$E$8,Data!$F$28,IF(O48=Data!$E$9,Data!$F$29,IF(O48=Data!$E$10,Data!$F$30,IF(O48=Data!$E$11,Data!$F$31,IF(O48=Data!E57,Data!$F$32,IF(O48=Data!E58,Data!$F$33,IF(O48=Data!E59,Data!$F$34,IF(O48=Data!E60,Data!$F$35,IF(O48=Data!E61,Data!$F$36,IF(O48=Data!E62,Data!$F$37,IF(O48=Data!E63,Data!F$38,0)))))))))))))))))))*K48*$AV$3</f>
        <v>0</v>
      </c>
      <c r="W48" s="23">
        <f>IF(AZ48="No",0,IF(O48="NA",0,IF(O48=Data!$E$2,Data!$G$22,IF(O48=Data!$E$3,Data!$G$23,IF(O48=Data!$E$4,Data!$G$24,IF(O48=Data!$E$5,Data!$G$25,IF(O48=Data!$E$6,Data!$G$26,IF(O48=Data!$E$7,Data!$G$27,IF(O48=Data!$E$8,Data!$G$28,IF(O48=Data!$E$9,Data!$G$29,IF(O48=Data!$E$10,Data!$G$30,IF(O48=Data!$E$11,Data!$G$31,IF(O48=Data!$E$12,Data!$G$32,IF(O48=Data!$E$13,Data!$G$33,IF(O48=Data!$E$14,Data!$G$34,IF(O48=Data!$E$15,Data!$G$35,IF(O48=Data!$E$16,Data!$G$36,IF(O48=Data!$E$17,Data!G$37,IF(O48=Data!$E$18,Data!G$38,0)))))))))))))))))))*K48*$AV$3</f>
        <v>0</v>
      </c>
      <c r="X48" s="23">
        <f>IF(AZ48="No",0,IF(O48="NA",0,IF(O48=Data!$E$2,Data!$H$22,IF(O48=Data!$E$3,Data!$H$23,IF(O48=Data!$E$4,Data!$H$24,IF(O48=Data!$E$5,Data!$H$25,IF(O48=Data!$E$6,Data!$H$26,IF(O48=Data!$E$7,Data!$H$27,IF(O48=Data!$E$8,Data!$H$28,IF(O48=Data!$E$9,Data!$H$29,IF(O48=Data!$E$10,Data!$H$30,IF(O48=Data!$E$11,Data!$H$31,IF(O48=Data!$E$12,Data!$H$32,IF(O48=Data!$E$13,Data!$H$33,IF(O48=Data!$E$14,Data!$H$34,IF(O48=Data!$E$15,Data!$H$35,IF(O48=Data!$E$16,Data!$H$36,IF(O48=Data!$E$17,Data!H$37,IF(O48=Data!$E$18,Data!H$38,0)))))))))))))))))))*K48*$AV$3</f>
        <v>0</v>
      </c>
      <c r="Y48" s="23">
        <f>IF(R48&lt;=1,0,IF(Q48=Data!$E$12,Data!$F$32,IF(Q48=Data!$E$13,Data!$F$33,IF(Q48=Data!$E$14,Data!$F$34,IF(Q48=Data!$E$15,Data!$F$35,IF(Q48=Data!$E$16,Data!$F$36,IF(Q48=Data!$E$17,Data!$F$37,IF(Q48=Data!$E$18,Data!$F$38,0))))))))*K48*IF(R48&lt;AV48,R48,$AV$3)</f>
        <v>0</v>
      </c>
      <c r="Z48" s="23">
        <f>IF(R48&lt;=1,0,IF(Q48=Data!$E$12,Data!$G$32,IF(Q48=Data!$E$13,Data!$G$33,IF(Q48=Data!$E$14,Data!$G$34,IF(Q48=Data!$E$15,Data!$G$35,IF(Q48=Data!$E$16,Data!$G$36,IF(Q48=Data!$E$17,Data!$G$37,IF(Q48=Data!$E$18,Data!$G$38,0))))))))*K48*IF(R48&lt;AV48,R48,$AV$3)</f>
        <v>0</v>
      </c>
      <c r="AA48" s="23">
        <f>IF(R48&lt;=1,0,IF(Q48=Data!$E$12,Data!$H$32,IF(Q48=Data!$E$13,Data!$H$33,IF(Q48=Data!$E$14,Data!$H$34,IF(Q48=Data!$E$15,Data!$H$35,IF(Q48=Data!$E$16,Data!$H$36,IF(Q48=Data!$E$17,Data!$H$37,IF(Q48=Data!$E$18,Data!$H$38,0))))))))*K48*IF(R48&lt;AV48,R48,$AV$3)</f>
        <v>0</v>
      </c>
      <c r="AB48" s="22">
        <f t="shared" si="5"/>
        <v>0</v>
      </c>
      <c r="AC48" s="50">
        <f t="shared" si="6"/>
        <v>0</v>
      </c>
      <c r="AD48" s="46"/>
      <c r="AE48" s="21">
        <f t="shared" si="0"/>
        <v>0</v>
      </c>
      <c r="AF48" s="22">
        <f t="shared" si="1"/>
        <v>0</v>
      </c>
      <c r="AG48" s="50">
        <f t="shared" si="2"/>
        <v>0</v>
      </c>
      <c r="AH48" s="46"/>
      <c r="AI48" s="21">
        <f>IF(AZ48="No",0,IF(O48="NA",0,IF(Q48=O48,0,IF(O48=Data!$E$2,Data!$J$22,IF(O48=Data!$E$3,Data!$J$23,IF(O48=Data!$E$4,Data!$J$24,IF(O48=Data!$E$5,Data!$J$25,IF(O48=Data!$E$6,Data!$J$26,IF(O48=Data!$E$7,Data!$J$27,IF(O48=Data!$E$8,Data!$J$28,IF(O48=Data!$E$9,Data!$J$29,IF(O48=Data!$E$10,Data!$I$30,IF(O48=Data!$E$11,Data!$J$31,IF(O48=Data!$E$12,Data!$J$32,IF(O48=Data!$E$13,Data!$J$33,IF(O48=Data!$E$14,Data!$J$34,IF(O48=Data!$E$15,Data!$J$35,IF(O48=Data!$E$16,Data!$J$36,IF(O48=Data!$E$17,Data!J$37,IF(O48=Data!$E$18,Data!J$38,0))))))))))))))))))))*$AV$3</f>
        <v>0</v>
      </c>
      <c r="AJ48" s="23">
        <f>IF(AZ48="No",0,IF(O48="NA",0,IF(O48=Data!$E$2,Data!$K$22,IF(O48=Data!$E$3,Data!$K$23,IF(O48=Data!$E$4,Data!$K$24,IF(O48=Data!$E$5,Data!$K$25,IF(O48=Data!$E$6,Data!$K$26,IF(O48=Data!$E$7,Data!$K$27,IF(O48=Data!$E$8,Data!$K$28,IF(O48=Data!$E$9,Data!$K$29,IF(O48=Data!$E$10,Data!$K$30,IF(O48=Data!$E$11,Data!$K$31,IF(O48=Data!$E$12,Data!$K$32,IF(O48=Data!$E$13,Data!$K$33,IF(O48=Data!$E$14,Data!$K$34,IF(O48=Data!$E$15,Data!$K$35,IF(O48=Data!$E$16,Data!$K$36,IF(O48=Data!$E$17,Data!K$37,IF(O48=Data!$E$18,Data!K$38,0)))))))))))))))))))*$AV$3</f>
        <v>0</v>
      </c>
      <c r="AK48" s="23">
        <f t="shared" si="7"/>
        <v>0</v>
      </c>
      <c r="AL48" s="22">
        <f t="shared" si="8"/>
        <v>0</v>
      </c>
      <c r="AM48" s="22">
        <f t="shared" si="9"/>
        <v>0</v>
      </c>
      <c r="AN48" s="23"/>
      <c r="AO48" s="120"/>
      <c r="AP48" s="25"/>
      <c r="AQ48" s="25"/>
      <c r="AR48" s="9"/>
      <c r="AS48" s="9"/>
      <c r="AT48" s="5"/>
      <c r="AX48" s="168"/>
      <c r="AY48" s="143" t="str">
        <f t="shared" si="10"/>
        <v>No</v>
      </c>
      <c r="AZ48" s="144" t="str">
        <f t="shared" si="3"/>
        <v>No</v>
      </c>
      <c r="BA48" s="150"/>
      <c r="BB48" s="146">
        <f>IF(Q48="NA",0,IF(N48="No",0,IF(O48=Data!$E$2,Data!$L$22,IF(O48=Data!$E$3,Data!$L$23,IF(O48=Data!$E$4,Data!$L$24,IF(O48=Data!$E$5,Data!$L$25,IF(O48=Data!$E$6,Data!$L$26,IF(O48=Data!$E$7,Data!$L$27,IF(O48=Data!$E$8,Data!$L$28,IF(O48=Data!$E$9,Data!$L$29,IF(O48=Data!$E$10,Data!$L$30,IF(O48=Data!$E$11,Data!$L$31,IF(O48=Data!$E$12,Data!$L$32,IF(O48=Data!$E$13,Data!$L$33,IF(O48=Data!$E$14,Data!$L$34,IF(O48=Data!$E$15,Data!$L$35,IF(O48=Data!$E$16,Data!$L$36,IF(O48=Data!$E$17,Data!L$37,IF(O48=Data!$E$18,Data!L$38,0)))))))))))))))))))</f>
        <v>0</v>
      </c>
      <c r="BC48" s="147">
        <f>IF(Q48="NA",0,IF(AY48="No",0,IF(N48="Yes",0,IF(P48=Data!$E$2,Data!$L$22,IF(P48=Data!$E$3,Data!$L$23,IF(P48=Data!$E$4,Data!$L$24,IF(P48=Data!$E$5,Data!$L$25,IF(P48=Data!$E$6,Data!$L$26,IF(P48=Data!$E$7,Data!$L$27,IF(P48=Data!$E$8,Data!$L$28,IF(P48=Data!$E$9,Data!$L$29,IF(P48=Data!$E$10,Data!$L$30,IF(P48=Data!$E$11,Data!$L$31,IF(P48=Data!$E$12,Data!$L$32*(EXP(-29.6/R48)),IF(P48=Data!$E$13,Data!$L$33,IF(P48=Data!$E$14,Data!$L$34*(EXP(-29.6/R48)),IF(P48=Data!$E$15,Data!$L$35,IF(P48=Data!$E$16,Data!$L$36,IF(P48=Data!$E$17,Data!L$37,IF(P48=Data!$E$18,Data!L$38,0))))))))))))))))))))</f>
        <v>0</v>
      </c>
      <c r="BD48" s="148"/>
      <c r="BE48" s="146"/>
      <c r="BF48" s="148">
        <f t="shared" si="4"/>
        <v>0</v>
      </c>
      <c r="BG48" s="148">
        <f t="shared" si="11"/>
        <v>1</v>
      </c>
      <c r="BH48" s="148">
        <f t="shared" si="12"/>
        <v>1</v>
      </c>
      <c r="BI48" s="148">
        <f>IF(S48=0,0,IF(AND(Q48=Data!$E$12,S48-$AV$3&gt;0),(((Data!$M$32*(EXP(-29.6/S48)))-(Data!$M$32*(EXP(-29.6/(S48-$AV$3)))))),IF(AND(Q48=Data!$E$12,S48-$AV$3&lt;0.5),(Data!$M$32*(EXP(-29.6/S48))),IF(AND(Q48=Data!$E$12,S48&lt;=1),((Data!$M$32*(EXP(-29.6/S48)))),IF(Q48=Data!$E$13,(Data!$M$33),IF(AND(Q48=Data!$E$14,S48-$AV$3&gt;0),(((Data!$M$34*(EXP(-29.6/S48)))-(Data!$M$34*(EXP(-29.6/(S48-$AV$3)))))),IF(AND(Q48=Data!$E$14,S48-$AV$3&lt;1),(Data!$M$34*(EXP(-29.6/S48))),IF(AND(Q48=Data!$E$14,S48&lt;=1),((Data!$M$34*(EXP(-29.6/S48)))),IF(Q48=Data!$E$15,Data!$M$35,IF(Q48=Data!$E$16,Data!$M$36,IF(Q48=Data!$E$17,Data!$M$37,IF(Q48=Data!$E$18,Data!$M$38,0))))))))))))</f>
        <v>0</v>
      </c>
      <c r="BJ48" s="148">
        <f>IF(Q48=Data!$E$12,BI48*0.32,IF(Q48=Data!$E$13,0,IF(Q48=Data!$E$14,BI48*0.32,IF(Q48=Data!$E$15,0,IF(Q48=Data!$E$16,0,IF(Q48=Data!$E$17,0,IF(Q48=Data!$E$18,0,0)))))))</f>
        <v>0</v>
      </c>
      <c r="BK48" s="148">
        <f>IF(Q48=Data!$E$12,Data!$P$32*$AV$3,IF(Q48=Data!$E$13,Data!$P$33*$AV$3,IF(Q48=Data!$E$14,Data!$P$34*$AV$3,IF(Q48=Data!$E$15,Data!$P$35*$AV$3,IF(Q48=Data!$E$16,Data!$P$36*$AV$3,IF(Q48=Data!$E$17,Data!$P$37*$AV$3,IF(Q48=Data!$E$18,Data!$P$38*$AV$3,0)))))))</f>
        <v>0</v>
      </c>
      <c r="BL48" s="147">
        <f>IF(O48=Data!$E$2,Data!$O$22,IF(O48=Data!$E$3,Data!$O$23,IF(O48=Data!$E$4,Data!$O$24,IF(O48=Data!$E$5,Data!$O$25,IF(O48=Data!$E$6,Data!$O$26,IF(O48=Data!$E$7,Data!$O$27,IF(O48=Data!$E$8,Data!$O$28,IF(O48=Data!$E$9,Data!$O$29,IF(O48=Data!$E$10,Data!$O$30,IF(O48=Data!$E$11,Data!$O$31,IF(O48=Data!$E$12,Data!$O$32,IF(O48=Data!$E$13,Data!$O$33,IF(O48=Data!$E$14,Data!$O$34,IF(O48=Data!$E$15,Data!$O$35,IF(O48=Data!$E$16,Data!$O$36,IF(O48=Data!$E$17,Data!$O$37,IF(O48=Data!$E$18,Data!$O$38,0)))))))))))))))))</f>
        <v>0</v>
      </c>
      <c r="BM48" s="169"/>
      <c r="BN48" s="169"/>
      <c r="BO48" s="169"/>
      <c r="BP48" s="169"/>
    </row>
    <row r="49" spans="10:68" x14ac:dyDescent="0.3">
      <c r="J49" s="36" t="s">
        <v>60</v>
      </c>
      <c r="K49" s="108"/>
      <c r="L49" s="108"/>
      <c r="M49" s="108" t="s">
        <v>3</v>
      </c>
      <c r="N49" s="108" t="s">
        <v>1</v>
      </c>
      <c r="O49" s="109" t="s">
        <v>124</v>
      </c>
      <c r="P49" s="109" t="s">
        <v>124</v>
      </c>
      <c r="Q49" s="110" t="s">
        <v>124</v>
      </c>
      <c r="R49" s="111"/>
      <c r="S49" s="111"/>
      <c r="T49" s="112"/>
      <c r="U49" s="20"/>
      <c r="V49" s="21">
        <f>IF(AZ49="No",0,IF(O49="NA",0,IF(O49=Data!$E$2,Data!$F$22,IF(O49=Data!$E$3,Data!$F$23,IF(O49=Data!$E$4,Data!$F$24,IF(O49=Data!$E$5,Data!$F$25,IF(O49=Data!$E$6,Data!$F$26,IF(O49=Data!$E$7,Data!$F$27,IF(O49=Data!$E$8,Data!$F$28,IF(O49=Data!$E$9,Data!$F$29,IF(O49=Data!$E$10,Data!$F$30,IF(O49=Data!$E$11,Data!$F$31,IF(O49=Data!E58,Data!$F$32,IF(O49=Data!E59,Data!$F$33,IF(O49=Data!E60,Data!$F$34,IF(O49=Data!E61,Data!$F$35,IF(O49=Data!E62,Data!$F$36,IF(O49=Data!E63,Data!$F$37,IF(O49=Data!E64,Data!F$38,0)))))))))))))))))))*K49*$AV$3</f>
        <v>0</v>
      </c>
      <c r="W49" s="23">
        <f>IF(AZ49="No",0,IF(O49="NA",0,IF(O49=Data!$E$2,Data!$G$22,IF(O49=Data!$E$3,Data!$G$23,IF(O49=Data!$E$4,Data!$G$24,IF(O49=Data!$E$5,Data!$G$25,IF(O49=Data!$E$6,Data!$G$26,IF(O49=Data!$E$7,Data!$G$27,IF(O49=Data!$E$8,Data!$G$28,IF(O49=Data!$E$9,Data!$G$29,IF(O49=Data!$E$10,Data!$G$30,IF(O49=Data!$E$11,Data!$G$31,IF(O49=Data!$E$12,Data!$G$32,IF(O49=Data!$E$13,Data!$G$33,IF(O49=Data!$E$14,Data!$G$34,IF(O49=Data!$E$15,Data!$G$35,IF(O49=Data!$E$16,Data!$G$36,IF(O49=Data!$E$17,Data!G$37,IF(O49=Data!$E$18,Data!G$38,0)))))))))))))))))))*K49*$AV$3</f>
        <v>0</v>
      </c>
      <c r="X49" s="23">
        <f>IF(AZ49="No",0,IF(O49="NA",0,IF(O49=Data!$E$2,Data!$H$22,IF(O49=Data!$E$3,Data!$H$23,IF(O49=Data!$E$4,Data!$H$24,IF(O49=Data!$E$5,Data!$H$25,IF(O49=Data!$E$6,Data!$H$26,IF(O49=Data!$E$7,Data!$H$27,IF(O49=Data!$E$8,Data!$H$28,IF(O49=Data!$E$9,Data!$H$29,IF(O49=Data!$E$10,Data!$H$30,IF(O49=Data!$E$11,Data!$H$31,IF(O49=Data!$E$12,Data!$H$32,IF(O49=Data!$E$13,Data!$H$33,IF(O49=Data!$E$14,Data!$H$34,IF(O49=Data!$E$15,Data!$H$35,IF(O49=Data!$E$16,Data!$H$36,IF(O49=Data!$E$17,Data!H$37,IF(O49=Data!$E$18,Data!H$38,0)))))))))))))))))))*K49*$AV$3</f>
        <v>0</v>
      </c>
      <c r="Y49" s="23">
        <f>IF(R49&lt;=1,0,IF(Q49=Data!$E$12,Data!$F$32,IF(Q49=Data!$E$13,Data!$F$33,IF(Q49=Data!$E$14,Data!$F$34,IF(Q49=Data!$E$15,Data!$F$35,IF(Q49=Data!$E$16,Data!$F$36,IF(Q49=Data!$E$17,Data!$F$37,IF(Q49=Data!$E$18,Data!$F$38,0))))))))*K49*IF(R49&lt;AV49,R49,$AV$3)</f>
        <v>0</v>
      </c>
      <c r="Z49" s="23">
        <f>IF(R49&lt;=1,0,IF(Q49=Data!$E$12,Data!$G$32,IF(Q49=Data!$E$13,Data!$G$33,IF(Q49=Data!$E$14,Data!$G$34,IF(Q49=Data!$E$15,Data!$G$35,IF(Q49=Data!$E$16,Data!$G$36,IF(Q49=Data!$E$17,Data!$G$37,IF(Q49=Data!$E$18,Data!$G$38,0))))))))*K49*IF(R49&lt;AV49,R49,$AV$3)</f>
        <v>0</v>
      </c>
      <c r="AA49" s="23">
        <f>IF(R49&lt;=1,0,IF(Q49=Data!$E$12,Data!$H$32,IF(Q49=Data!$E$13,Data!$H$33,IF(Q49=Data!$E$14,Data!$H$34,IF(Q49=Data!$E$15,Data!$H$35,IF(Q49=Data!$E$16,Data!$H$36,IF(Q49=Data!$E$17,Data!$H$37,IF(Q49=Data!$E$18,Data!$H$38,0))))))))*K49*IF(R49&lt;AV49,R49,$AV$3)</f>
        <v>0</v>
      </c>
      <c r="AB49" s="22">
        <f t="shared" si="5"/>
        <v>0</v>
      </c>
      <c r="AC49" s="50">
        <f t="shared" si="6"/>
        <v>0</v>
      </c>
      <c r="AD49" s="46"/>
      <c r="AE49" s="21">
        <f t="shared" si="0"/>
        <v>0</v>
      </c>
      <c r="AF49" s="22">
        <f t="shared" si="1"/>
        <v>0</v>
      </c>
      <c r="AG49" s="50">
        <f t="shared" si="2"/>
        <v>0</v>
      </c>
      <c r="AH49" s="46"/>
      <c r="AI49" s="21">
        <f>IF(AZ49="No",0,IF(O49="NA",0,IF(Q49=O49,0,IF(O49=Data!$E$2,Data!$J$22,IF(O49=Data!$E$3,Data!$J$23,IF(O49=Data!$E$4,Data!$J$24,IF(O49=Data!$E$5,Data!$J$25,IF(O49=Data!$E$6,Data!$J$26,IF(O49=Data!$E$7,Data!$J$27,IF(O49=Data!$E$8,Data!$J$28,IF(O49=Data!$E$9,Data!$J$29,IF(O49=Data!$E$10,Data!$I$30,IF(O49=Data!$E$11,Data!$J$31,IF(O49=Data!$E$12,Data!$J$32,IF(O49=Data!$E$13,Data!$J$33,IF(O49=Data!$E$14,Data!$J$34,IF(O49=Data!$E$15,Data!$J$35,IF(O49=Data!$E$16,Data!$J$36,IF(O49=Data!$E$17,Data!J$37,IF(O49=Data!$E$18,Data!J$38,0))))))))))))))))))))*$AV$3</f>
        <v>0</v>
      </c>
      <c r="AJ49" s="23">
        <f>IF(AZ49="No",0,IF(O49="NA",0,IF(O49=Data!$E$2,Data!$K$22,IF(O49=Data!$E$3,Data!$K$23,IF(O49=Data!$E$4,Data!$K$24,IF(O49=Data!$E$5,Data!$K$25,IF(O49=Data!$E$6,Data!$K$26,IF(O49=Data!$E$7,Data!$K$27,IF(O49=Data!$E$8,Data!$K$28,IF(O49=Data!$E$9,Data!$K$29,IF(O49=Data!$E$10,Data!$K$30,IF(O49=Data!$E$11,Data!$K$31,IF(O49=Data!$E$12,Data!$K$32,IF(O49=Data!$E$13,Data!$K$33,IF(O49=Data!$E$14,Data!$K$34,IF(O49=Data!$E$15,Data!$K$35,IF(O49=Data!$E$16,Data!$K$36,IF(O49=Data!$E$17,Data!K$37,IF(O49=Data!$E$18,Data!K$38,0)))))))))))))))))))*$AV$3</f>
        <v>0</v>
      </c>
      <c r="AK49" s="23">
        <f t="shared" si="7"/>
        <v>0</v>
      </c>
      <c r="AL49" s="22">
        <f t="shared" si="8"/>
        <v>0</v>
      </c>
      <c r="AM49" s="22">
        <f t="shared" si="9"/>
        <v>0</v>
      </c>
      <c r="AN49" s="23"/>
      <c r="AO49" s="120"/>
      <c r="AP49" s="25"/>
      <c r="AQ49" s="25"/>
      <c r="AR49" s="9"/>
      <c r="AS49" s="9"/>
      <c r="AT49" s="5"/>
      <c r="AX49" s="168"/>
      <c r="AY49" s="143" t="str">
        <f t="shared" si="10"/>
        <v>No</v>
      </c>
      <c r="AZ49" s="144" t="str">
        <f t="shared" si="3"/>
        <v>No</v>
      </c>
      <c r="BA49" s="150"/>
      <c r="BB49" s="146">
        <f>IF(Q49="NA",0,IF(N49="No",0,IF(O49=Data!$E$2,Data!$L$22,IF(O49=Data!$E$3,Data!$L$23,IF(O49=Data!$E$4,Data!$L$24,IF(O49=Data!$E$5,Data!$L$25,IF(O49=Data!$E$6,Data!$L$26,IF(O49=Data!$E$7,Data!$L$27,IF(O49=Data!$E$8,Data!$L$28,IF(O49=Data!$E$9,Data!$L$29,IF(O49=Data!$E$10,Data!$L$30,IF(O49=Data!$E$11,Data!$L$31,IF(O49=Data!$E$12,Data!$L$32,IF(O49=Data!$E$13,Data!$L$33,IF(O49=Data!$E$14,Data!$L$34,IF(O49=Data!$E$15,Data!$L$35,IF(O49=Data!$E$16,Data!$L$36,IF(O49=Data!$E$17,Data!L$37,IF(O49=Data!$E$18,Data!L$38,0)))))))))))))))))))</f>
        <v>0</v>
      </c>
      <c r="BC49" s="147">
        <f>IF(Q49="NA",0,IF(AY49="No",0,IF(N49="Yes",0,IF(P49=Data!$E$2,Data!$L$22,IF(P49=Data!$E$3,Data!$L$23,IF(P49=Data!$E$4,Data!$L$24,IF(P49=Data!$E$5,Data!$L$25,IF(P49=Data!$E$6,Data!$L$26,IF(P49=Data!$E$7,Data!$L$27,IF(P49=Data!$E$8,Data!$L$28,IF(P49=Data!$E$9,Data!$L$29,IF(P49=Data!$E$10,Data!$L$30,IF(P49=Data!$E$11,Data!$L$31,IF(P49=Data!$E$12,Data!$L$32*(EXP(-29.6/R49)),IF(P49=Data!$E$13,Data!$L$33,IF(P49=Data!$E$14,Data!$L$34*(EXP(-29.6/R49)),IF(P49=Data!$E$15,Data!$L$35,IF(P49=Data!$E$16,Data!$L$36,IF(P49=Data!$E$17,Data!L$37,IF(P49=Data!$E$18,Data!L$38,0))))))))))))))))))))</f>
        <v>0</v>
      </c>
      <c r="BD49" s="148"/>
      <c r="BE49" s="146"/>
      <c r="BF49" s="148">
        <f t="shared" si="4"/>
        <v>0</v>
      </c>
      <c r="BG49" s="148">
        <f t="shared" si="11"/>
        <v>1</v>
      </c>
      <c r="BH49" s="148">
        <f t="shared" si="12"/>
        <v>1</v>
      </c>
      <c r="BI49" s="148">
        <f>IF(S49=0,0,IF(AND(Q49=Data!$E$12,S49-$AV$3&gt;0),(((Data!$M$32*(EXP(-29.6/S49)))-(Data!$M$32*(EXP(-29.6/(S49-$AV$3)))))),IF(AND(Q49=Data!$E$12,S49-$AV$3&lt;0.5),(Data!$M$32*(EXP(-29.6/S49))),IF(AND(Q49=Data!$E$12,S49&lt;=1),((Data!$M$32*(EXP(-29.6/S49)))),IF(Q49=Data!$E$13,(Data!$M$33),IF(AND(Q49=Data!$E$14,S49-$AV$3&gt;0),(((Data!$M$34*(EXP(-29.6/S49)))-(Data!$M$34*(EXP(-29.6/(S49-$AV$3)))))),IF(AND(Q49=Data!$E$14,S49-$AV$3&lt;1),(Data!$M$34*(EXP(-29.6/S49))),IF(AND(Q49=Data!$E$14,S49&lt;=1),((Data!$M$34*(EXP(-29.6/S49)))),IF(Q49=Data!$E$15,Data!$M$35,IF(Q49=Data!$E$16,Data!$M$36,IF(Q49=Data!$E$17,Data!$M$37,IF(Q49=Data!$E$18,Data!$M$38,0))))))))))))</f>
        <v>0</v>
      </c>
      <c r="BJ49" s="148">
        <f>IF(Q49=Data!$E$12,BI49*0.32,IF(Q49=Data!$E$13,0,IF(Q49=Data!$E$14,BI49*0.32,IF(Q49=Data!$E$15,0,IF(Q49=Data!$E$16,0,IF(Q49=Data!$E$17,0,IF(Q49=Data!$E$18,0,0)))))))</f>
        <v>0</v>
      </c>
      <c r="BK49" s="148">
        <f>IF(Q49=Data!$E$12,Data!$P$32*$AV$3,IF(Q49=Data!$E$13,Data!$P$33*$AV$3,IF(Q49=Data!$E$14,Data!$P$34*$AV$3,IF(Q49=Data!$E$15,Data!$P$35*$AV$3,IF(Q49=Data!$E$16,Data!$P$36*$AV$3,IF(Q49=Data!$E$17,Data!$P$37*$AV$3,IF(Q49=Data!$E$18,Data!$P$38*$AV$3,0)))))))</f>
        <v>0</v>
      </c>
      <c r="BL49" s="147">
        <f>IF(O49=Data!$E$2,Data!$O$22,IF(O49=Data!$E$3,Data!$O$23,IF(O49=Data!$E$4,Data!$O$24,IF(O49=Data!$E$5,Data!$O$25,IF(O49=Data!$E$6,Data!$O$26,IF(O49=Data!$E$7,Data!$O$27,IF(O49=Data!$E$8,Data!$O$28,IF(O49=Data!$E$9,Data!$O$29,IF(O49=Data!$E$10,Data!$O$30,IF(O49=Data!$E$11,Data!$O$31,IF(O49=Data!$E$12,Data!$O$32,IF(O49=Data!$E$13,Data!$O$33,IF(O49=Data!$E$14,Data!$O$34,IF(O49=Data!$E$15,Data!$O$35,IF(O49=Data!$E$16,Data!$O$36,IF(O49=Data!$E$17,Data!$O$37,IF(O49=Data!$E$18,Data!$O$38,0)))))))))))))))))</f>
        <v>0</v>
      </c>
      <c r="BM49" s="169"/>
      <c r="BN49" s="169"/>
      <c r="BO49" s="169"/>
      <c r="BP49" s="169"/>
    </row>
    <row r="50" spans="10:68" x14ac:dyDescent="0.3">
      <c r="J50" s="36" t="s">
        <v>61</v>
      </c>
      <c r="K50" s="108"/>
      <c r="L50" s="108"/>
      <c r="M50" s="108" t="s">
        <v>3</v>
      </c>
      <c r="N50" s="108" t="s">
        <v>1</v>
      </c>
      <c r="O50" s="109" t="s">
        <v>124</v>
      </c>
      <c r="P50" s="109" t="s">
        <v>124</v>
      </c>
      <c r="Q50" s="110" t="s">
        <v>124</v>
      </c>
      <c r="R50" s="111"/>
      <c r="S50" s="111"/>
      <c r="T50" s="112"/>
      <c r="U50" s="20"/>
      <c r="V50" s="21">
        <f>IF(AZ50="No",0,IF(O50="NA",0,IF(O50=Data!$E$2,Data!$F$22,IF(O50=Data!$E$3,Data!$F$23,IF(O50=Data!$E$4,Data!$F$24,IF(O50=Data!$E$5,Data!$F$25,IF(O50=Data!$E$6,Data!$F$26,IF(O50=Data!$E$7,Data!$F$27,IF(O50=Data!$E$8,Data!$F$28,IF(O50=Data!$E$9,Data!$F$29,IF(O50=Data!$E$10,Data!$F$30,IF(O50=Data!$E$11,Data!$F$31,IF(O50=Data!E59,Data!$F$32,IF(O50=Data!E60,Data!$F$33,IF(O50=Data!E61,Data!$F$34,IF(O50=Data!E62,Data!$F$35,IF(O50=Data!E63,Data!$F$36,IF(O50=Data!E64,Data!$F$37,IF(O50=Data!E65,Data!F$38,0)))))))))))))))))))*K50*$AV$3</f>
        <v>0</v>
      </c>
      <c r="W50" s="23">
        <f>IF(AZ50="No",0,IF(O50="NA",0,IF(O50=Data!$E$2,Data!$G$22,IF(O50=Data!$E$3,Data!$G$23,IF(O50=Data!$E$4,Data!$G$24,IF(O50=Data!$E$5,Data!$G$25,IF(O50=Data!$E$6,Data!$G$26,IF(O50=Data!$E$7,Data!$G$27,IF(O50=Data!$E$8,Data!$G$28,IF(O50=Data!$E$9,Data!$G$29,IF(O50=Data!$E$10,Data!$G$30,IF(O50=Data!$E$11,Data!$G$31,IF(O50=Data!$E$12,Data!$G$32,IF(O50=Data!$E$13,Data!$G$33,IF(O50=Data!$E$14,Data!$G$34,IF(O50=Data!$E$15,Data!$G$35,IF(O50=Data!$E$16,Data!$G$36,IF(O50=Data!$E$17,Data!G$37,IF(O50=Data!$E$18,Data!G$38,0)))))))))))))))))))*K50*$AV$3</f>
        <v>0</v>
      </c>
      <c r="X50" s="23">
        <f>IF(AZ50="No",0,IF(O50="NA",0,IF(O50=Data!$E$2,Data!$H$22,IF(O50=Data!$E$3,Data!$H$23,IF(O50=Data!$E$4,Data!$H$24,IF(O50=Data!$E$5,Data!$H$25,IF(O50=Data!$E$6,Data!$H$26,IF(O50=Data!$E$7,Data!$H$27,IF(O50=Data!$E$8,Data!$H$28,IF(O50=Data!$E$9,Data!$H$29,IF(O50=Data!$E$10,Data!$H$30,IF(O50=Data!$E$11,Data!$H$31,IF(O50=Data!$E$12,Data!$H$32,IF(O50=Data!$E$13,Data!$H$33,IF(O50=Data!$E$14,Data!$H$34,IF(O50=Data!$E$15,Data!$H$35,IF(O50=Data!$E$16,Data!$H$36,IF(O50=Data!$E$17,Data!H$37,IF(O50=Data!$E$18,Data!H$38,0)))))))))))))))))))*K50*$AV$3</f>
        <v>0</v>
      </c>
      <c r="Y50" s="23">
        <f>IF(R50&lt;=1,0,IF(Q50=Data!$E$12,Data!$F$32,IF(Q50=Data!$E$13,Data!$F$33,IF(Q50=Data!$E$14,Data!$F$34,IF(Q50=Data!$E$15,Data!$F$35,IF(Q50=Data!$E$16,Data!$F$36,IF(Q50=Data!$E$17,Data!$F$37,IF(Q50=Data!$E$18,Data!$F$38,0))))))))*K50*IF(R50&lt;AV50,R50,$AV$3)</f>
        <v>0</v>
      </c>
      <c r="Z50" s="23">
        <f>IF(R50&lt;=1,0,IF(Q50=Data!$E$12,Data!$G$32,IF(Q50=Data!$E$13,Data!$G$33,IF(Q50=Data!$E$14,Data!$G$34,IF(Q50=Data!$E$15,Data!$G$35,IF(Q50=Data!$E$16,Data!$G$36,IF(Q50=Data!$E$17,Data!$G$37,IF(Q50=Data!$E$18,Data!$G$38,0))))))))*K50*IF(R50&lt;AV50,R50,$AV$3)</f>
        <v>0</v>
      </c>
      <c r="AA50" s="23">
        <f>IF(R50&lt;=1,0,IF(Q50=Data!$E$12,Data!$H$32,IF(Q50=Data!$E$13,Data!$H$33,IF(Q50=Data!$E$14,Data!$H$34,IF(Q50=Data!$E$15,Data!$H$35,IF(Q50=Data!$E$16,Data!$H$36,IF(Q50=Data!$E$17,Data!$H$37,IF(Q50=Data!$E$18,Data!$H$38,0))))))))*K50*IF(R50&lt;AV50,R50,$AV$3)</f>
        <v>0</v>
      </c>
      <c r="AB50" s="22">
        <f t="shared" si="5"/>
        <v>0</v>
      </c>
      <c r="AC50" s="50">
        <f t="shared" si="6"/>
        <v>0</v>
      </c>
      <c r="AD50" s="46"/>
      <c r="AE50" s="21">
        <f t="shared" si="0"/>
        <v>0</v>
      </c>
      <c r="AF50" s="22">
        <f t="shared" si="1"/>
        <v>0</v>
      </c>
      <c r="AG50" s="50">
        <f t="shared" si="2"/>
        <v>0</v>
      </c>
      <c r="AH50" s="46"/>
      <c r="AI50" s="21">
        <f>IF(AZ50="No",0,IF(O50="NA",0,IF(Q50=O50,0,IF(O50=Data!$E$2,Data!$J$22,IF(O50=Data!$E$3,Data!$J$23,IF(O50=Data!$E$4,Data!$J$24,IF(O50=Data!$E$5,Data!$J$25,IF(O50=Data!$E$6,Data!$J$26,IF(O50=Data!$E$7,Data!$J$27,IF(O50=Data!$E$8,Data!$J$28,IF(O50=Data!$E$9,Data!$J$29,IF(O50=Data!$E$10,Data!$I$30,IF(O50=Data!$E$11,Data!$J$31,IF(O50=Data!$E$12,Data!$J$32,IF(O50=Data!$E$13,Data!$J$33,IF(O50=Data!$E$14,Data!$J$34,IF(O50=Data!$E$15,Data!$J$35,IF(O50=Data!$E$16,Data!$J$36,IF(O50=Data!$E$17,Data!J$37,IF(O50=Data!$E$18,Data!J$38,0))))))))))))))))))))*$AV$3</f>
        <v>0</v>
      </c>
      <c r="AJ50" s="23">
        <f>IF(AZ50="No",0,IF(O50="NA",0,IF(O50=Data!$E$2,Data!$K$22,IF(O50=Data!$E$3,Data!$K$23,IF(O50=Data!$E$4,Data!$K$24,IF(O50=Data!$E$5,Data!$K$25,IF(O50=Data!$E$6,Data!$K$26,IF(O50=Data!$E$7,Data!$K$27,IF(O50=Data!$E$8,Data!$K$28,IF(O50=Data!$E$9,Data!$K$29,IF(O50=Data!$E$10,Data!$K$30,IF(O50=Data!$E$11,Data!$K$31,IF(O50=Data!$E$12,Data!$K$32,IF(O50=Data!$E$13,Data!$K$33,IF(O50=Data!$E$14,Data!$K$34,IF(O50=Data!$E$15,Data!$K$35,IF(O50=Data!$E$16,Data!$K$36,IF(O50=Data!$E$17,Data!K$37,IF(O50=Data!$E$18,Data!K$38,0)))))))))))))))))))*$AV$3</f>
        <v>0</v>
      </c>
      <c r="AK50" s="23">
        <f t="shared" si="7"/>
        <v>0</v>
      </c>
      <c r="AL50" s="22">
        <f t="shared" si="8"/>
        <v>0</v>
      </c>
      <c r="AM50" s="22">
        <f t="shared" si="9"/>
        <v>0</v>
      </c>
      <c r="AN50" s="23"/>
      <c r="AO50" s="120"/>
      <c r="AP50" s="25"/>
      <c r="AQ50" s="25"/>
      <c r="AR50" s="9"/>
      <c r="AS50" s="9"/>
      <c r="AT50" s="5"/>
      <c r="AX50" s="168"/>
      <c r="AY50" s="143" t="str">
        <f t="shared" si="10"/>
        <v>No</v>
      </c>
      <c r="AZ50" s="144" t="str">
        <f t="shared" si="3"/>
        <v>No</v>
      </c>
      <c r="BA50" s="150"/>
      <c r="BB50" s="146">
        <f>IF(Q50="NA",0,IF(N50="No",0,IF(O50=Data!$E$2,Data!$L$22,IF(O50=Data!$E$3,Data!$L$23,IF(O50=Data!$E$4,Data!$L$24,IF(O50=Data!$E$5,Data!$L$25,IF(O50=Data!$E$6,Data!$L$26,IF(O50=Data!$E$7,Data!$L$27,IF(O50=Data!$E$8,Data!$L$28,IF(O50=Data!$E$9,Data!$L$29,IF(O50=Data!$E$10,Data!$L$30,IF(O50=Data!$E$11,Data!$L$31,IF(O50=Data!$E$12,Data!$L$32,IF(O50=Data!$E$13,Data!$L$33,IF(O50=Data!$E$14,Data!$L$34,IF(O50=Data!$E$15,Data!$L$35,IF(O50=Data!$E$16,Data!$L$36,IF(O50=Data!$E$17,Data!L$37,IF(O50=Data!$E$18,Data!L$38,0)))))))))))))))))))</f>
        <v>0</v>
      </c>
      <c r="BC50" s="147">
        <f>IF(Q50="NA",0,IF(AY50="No",0,IF(N50="Yes",0,IF(P50=Data!$E$2,Data!$L$22,IF(P50=Data!$E$3,Data!$L$23,IF(P50=Data!$E$4,Data!$L$24,IF(P50=Data!$E$5,Data!$L$25,IF(P50=Data!$E$6,Data!$L$26,IF(P50=Data!$E$7,Data!$L$27,IF(P50=Data!$E$8,Data!$L$28,IF(P50=Data!$E$9,Data!$L$29,IF(P50=Data!$E$10,Data!$L$30,IF(P50=Data!$E$11,Data!$L$31,IF(P50=Data!$E$12,Data!$L$32*(EXP(-29.6/R50)),IF(P50=Data!$E$13,Data!$L$33,IF(P50=Data!$E$14,Data!$L$34*(EXP(-29.6/R50)),IF(P50=Data!$E$15,Data!$L$35,IF(P50=Data!$E$16,Data!$L$36,IF(P50=Data!$E$17,Data!L$37,IF(P50=Data!$E$18,Data!L$38,0))))))))))))))))))))</f>
        <v>0</v>
      </c>
      <c r="BD50" s="148"/>
      <c r="BE50" s="146"/>
      <c r="BF50" s="148">
        <f t="shared" si="4"/>
        <v>0</v>
      </c>
      <c r="BG50" s="148">
        <f t="shared" si="11"/>
        <v>1</v>
      </c>
      <c r="BH50" s="148">
        <f t="shared" si="12"/>
        <v>1</v>
      </c>
      <c r="BI50" s="148">
        <f>IF(S50=0,0,IF(AND(Q50=Data!$E$12,S50-$AV$3&gt;0),(((Data!$M$32*(EXP(-29.6/S50)))-(Data!$M$32*(EXP(-29.6/(S50-$AV$3)))))),IF(AND(Q50=Data!$E$12,S50-$AV$3&lt;0.5),(Data!$M$32*(EXP(-29.6/S50))),IF(AND(Q50=Data!$E$12,S50&lt;=1),((Data!$M$32*(EXP(-29.6/S50)))),IF(Q50=Data!$E$13,(Data!$M$33),IF(AND(Q50=Data!$E$14,S50-$AV$3&gt;0),(((Data!$M$34*(EXP(-29.6/S50)))-(Data!$M$34*(EXP(-29.6/(S50-$AV$3)))))),IF(AND(Q50=Data!$E$14,S50-$AV$3&lt;1),(Data!$M$34*(EXP(-29.6/S50))),IF(AND(Q50=Data!$E$14,S50&lt;=1),((Data!$M$34*(EXP(-29.6/S50)))),IF(Q50=Data!$E$15,Data!$M$35,IF(Q50=Data!$E$16,Data!$M$36,IF(Q50=Data!$E$17,Data!$M$37,IF(Q50=Data!$E$18,Data!$M$38,0))))))))))))</f>
        <v>0</v>
      </c>
      <c r="BJ50" s="148">
        <f>IF(Q50=Data!$E$12,BI50*0.32,IF(Q50=Data!$E$13,0,IF(Q50=Data!$E$14,BI50*0.32,IF(Q50=Data!$E$15,0,IF(Q50=Data!$E$16,0,IF(Q50=Data!$E$17,0,IF(Q50=Data!$E$18,0,0)))))))</f>
        <v>0</v>
      </c>
      <c r="BK50" s="148">
        <f>IF(Q50=Data!$E$12,Data!$P$32*$AV$3,IF(Q50=Data!$E$13,Data!$P$33*$AV$3,IF(Q50=Data!$E$14,Data!$P$34*$AV$3,IF(Q50=Data!$E$15,Data!$P$35*$AV$3,IF(Q50=Data!$E$16,Data!$P$36*$AV$3,IF(Q50=Data!$E$17,Data!$P$37*$AV$3,IF(Q50=Data!$E$18,Data!$P$38*$AV$3,0)))))))</f>
        <v>0</v>
      </c>
      <c r="BL50" s="147">
        <f>IF(O50=Data!$E$2,Data!$O$22,IF(O50=Data!$E$3,Data!$O$23,IF(O50=Data!$E$4,Data!$O$24,IF(O50=Data!$E$5,Data!$O$25,IF(O50=Data!$E$6,Data!$O$26,IF(O50=Data!$E$7,Data!$O$27,IF(O50=Data!$E$8,Data!$O$28,IF(O50=Data!$E$9,Data!$O$29,IF(O50=Data!$E$10,Data!$O$30,IF(O50=Data!$E$11,Data!$O$31,IF(O50=Data!$E$12,Data!$O$32,IF(O50=Data!$E$13,Data!$O$33,IF(O50=Data!$E$14,Data!$O$34,IF(O50=Data!$E$15,Data!$O$35,IF(O50=Data!$E$16,Data!$O$36,IF(O50=Data!$E$17,Data!$O$37,IF(O50=Data!$E$18,Data!$O$38,0)))))))))))))))))</f>
        <v>0</v>
      </c>
      <c r="BM50" s="169"/>
      <c r="BN50" s="169"/>
      <c r="BO50" s="169"/>
      <c r="BP50" s="169"/>
    </row>
    <row r="51" spans="10:68" x14ac:dyDescent="0.3">
      <c r="J51" s="36" t="s">
        <v>62</v>
      </c>
      <c r="K51" s="108"/>
      <c r="L51" s="108"/>
      <c r="M51" s="108" t="s">
        <v>3</v>
      </c>
      <c r="N51" s="108" t="s">
        <v>1</v>
      </c>
      <c r="O51" s="109" t="s">
        <v>124</v>
      </c>
      <c r="P51" s="109" t="s">
        <v>124</v>
      </c>
      <c r="Q51" s="110" t="s">
        <v>124</v>
      </c>
      <c r="R51" s="111"/>
      <c r="S51" s="111"/>
      <c r="T51" s="112"/>
      <c r="U51" s="20"/>
      <c r="V51" s="21">
        <f>IF(AZ51="No",0,IF(O51="NA",0,IF(O51=Data!$E$2,Data!$F$22,IF(O51=Data!$E$3,Data!$F$23,IF(O51=Data!$E$4,Data!$F$24,IF(O51=Data!$E$5,Data!$F$25,IF(O51=Data!$E$6,Data!$F$26,IF(O51=Data!$E$7,Data!$F$27,IF(O51=Data!$E$8,Data!$F$28,IF(O51=Data!$E$9,Data!$F$29,IF(O51=Data!$E$10,Data!$F$30,IF(O51=Data!$E$11,Data!$F$31,IF(O51=Data!E60,Data!$F$32,IF(O51=Data!E61,Data!$F$33,IF(O51=Data!E62,Data!$F$34,IF(O51=Data!E63,Data!$F$35,IF(O51=Data!E64,Data!$F$36,IF(O51=Data!E65,Data!$F$37,IF(O51=Data!E66,Data!F$38,0)))))))))))))))))))*K51*$AV$3</f>
        <v>0</v>
      </c>
      <c r="W51" s="23">
        <f>IF(AZ51="No",0,IF(O51="NA",0,IF(O51=Data!$E$2,Data!$G$22,IF(O51=Data!$E$3,Data!$G$23,IF(O51=Data!$E$4,Data!$G$24,IF(O51=Data!$E$5,Data!$G$25,IF(O51=Data!$E$6,Data!$G$26,IF(O51=Data!$E$7,Data!$G$27,IF(O51=Data!$E$8,Data!$G$28,IF(O51=Data!$E$9,Data!$G$29,IF(O51=Data!$E$10,Data!$G$30,IF(O51=Data!$E$11,Data!$G$31,IF(O51=Data!$E$12,Data!$G$32,IF(O51=Data!$E$13,Data!$G$33,IF(O51=Data!$E$14,Data!$G$34,IF(O51=Data!$E$15,Data!$G$35,IF(O51=Data!$E$16,Data!$G$36,IF(O51=Data!$E$17,Data!G$37,IF(O51=Data!$E$18,Data!G$38,0)))))))))))))))))))*K51*$AV$3</f>
        <v>0</v>
      </c>
      <c r="X51" s="23">
        <f>IF(AZ51="No",0,IF(O51="NA",0,IF(O51=Data!$E$2,Data!$H$22,IF(O51=Data!$E$3,Data!$H$23,IF(O51=Data!$E$4,Data!$H$24,IF(O51=Data!$E$5,Data!$H$25,IF(O51=Data!$E$6,Data!$H$26,IF(O51=Data!$E$7,Data!$H$27,IF(O51=Data!$E$8,Data!$H$28,IF(O51=Data!$E$9,Data!$H$29,IF(O51=Data!$E$10,Data!$H$30,IF(O51=Data!$E$11,Data!$H$31,IF(O51=Data!$E$12,Data!$H$32,IF(O51=Data!$E$13,Data!$H$33,IF(O51=Data!$E$14,Data!$H$34,IF(O51=Data!$E$15,Data!$H$35,IF(O51=Data!$E$16,Data!$H$36,IF(O51=Data!$E$17,Data!H$37,IF(O51=Data!$E$18,Data!H$38,0)))))))))))))))))))*K51*$AV$3</f>
        <v>0</v>
      </c>
      <c r="Y51" s="23">
        <f>IF(R51&lt;=1,0,IF(Q51=Data!$E$12,Data!$F$32,IF(Q51=Data!$E$13,Data!$F$33,IF(Q51=Data!$E$14,Data!$F$34,IF(Q51=Data!$E$15,Data!$F$35,IF(Q51=Data!$E$16,Data!$F$36,IF(Q51=Data!$E$17,Data!$F$37,IF(Q51=Data!$E$18,Data!$F$38,0))))))))*K51*IF(R51&lt;AV51,R51,$AV$3)</f>
        <v>0</v>
      </c>
      <c r="Z51" s="23">
        <f>IF(R51&lt;=1,0,IF(Q51=Data!$E$12,Data!$G$32,IF(Q51=Data!$E$13,Data!$G$33,IF(Q51=Data!$E$14,Data!$G$34,IF(Q51=Data!$E$15,Data!$G$35,IF(Q51=Data!$E$16,Data!$G$36,IF(Q51=Data!$E$17,Data!$G$37,IF(Q51=Data!$E$18,Data!$G$38,0))))))))*K51*IF(R51&lt;AV51,R51,$AV$3)</f>
        <v>0</v>
      </c>
      <c r="AA51" s="23">
        <f>IF(R51&lt;=1,0,IF(Q51=Data!$E$12,Data!$H$32,IF(Q51=Data!$E$13,Data!$H$33,IF(Q51=Data!$E$14,Data!$H$34,IF(Q51=Data!$E$15,Data!$H$35,IF(Q51=Data!$E$16,Data!$H$36,IF(Q51=Data!$E$17,Data!$H$37,IF(Q51=Data!$E$18,Data!$H$38,0))))))))*K51*IF(R51&lt;AV51,R51,$AV$3)</f>
        <v>0</v>
      </c>
      <c r="AB51" s="22">
        <f t="shared" si="5"/>
        <v>0</v>
      </c>
      <c r="AC51" s="50">
        <f t="shared" si="6"/>
        <v>0</v>
      </c>
      <c r="AD51" s="46"/>
      <c r="AE51" s="21">
        <f t="shared" si="0"/>
        <v>0</v>
      </c>
      <c r="AF51" s="22">
        <f t="shared" si="1"/>
        <v>0</v>
      </c>
      <c r="AG51" s="50">
        <f t="shared" si="2"/>
        <v>0</v>
      </c>
      <c r="AH51" s="46"/>
      <c r="AI51" s="21">
        <f>IF(AZ51="No",0,IF(O51="NA",0,IF(Q51=O51,0,IF(O51=Data!$E$2,Data!$J$22,IF(O51=Data!$E$3,Data!$J$23,IF(O51=Data!$E$4,Data!$J$24,IF(O51=Data!$E$5,Data!$J$25,IF(O51=Data!$E$6,Data!$J$26,IF(O51=Data!$E$7,Data!$J$27,IF(O51=Data!$E$8,Data!$J$28,IF(O51=Data!$E$9,Data!$J$29,IF(O51=Data!$E$10,Data!$I$30,IF(O51=Data!$E$11,Data!$J$31,IF(O51=Data!$E$12,Data!$J$32,IF(O51=Data!$E$13,Data!$J$33,IF(O51=Data!$E$14,Data!$J$34,IF(O51=Data!$E$15,Data!$J$35,IF(O51=Data!$E$16,Data!$J$36,IF(O51=Data!$E$17,Data!J$37,IF(O51=Data!$E$18,Data!J$38,0))))))))))))))))))))*$AV$3</f>
        <v>0</v>
      </c>
      <c r="AJ51" s="23">
        <f>IF(AZ51="No",0,IF(O51="NA",0,IF(O51=Data!$E$2,Data!$K$22,IF(O51=Data!$E$3,Data!$K$23,IF(O51=Data!$E$4,Data!$K$24,IF(O51=Data!$E$5,Data!$K$25,IF(O51=Data!$E$6,Data!$K$26,IF(O51=Data!$E$7,Data!$K$27,IF(O51=Data!$E$8,Data!$K$28,IF(O51=Data!$E$9,Data!$K$29,IF(O51=Data!$E$10,Data!$K$30,IF(O51=Data!$E$11,Data!$K$31,IF(O51=Data!$E$12,Data!$K$32,IF(O51=Data!$E$13,Data!$K$33,IF(O51=Data!$E$14,Data!$K$34,IF(O51=Data!$E$15,Data!$K$35,IF(O51=Data!$E$16,Data!$K$36,IF(O51=Data!$E$17,Data!K$37,IF(O51=Data!$E$18,Data!K$38,0)))))))))))))))))))*$AV$3</f>
        <v>0</v>
      </c>
      <c r="AK51" s="23">
        <f t="shared" si="7"/>
        <v>0</v>
      </c>
      <c r="AL51" s="22">
        <f t="shared" si="8"/>
        <v>0</v>
      </c>
      <c r="AM51" s="22">
        <f t="shared" si="9"/>
        <v>0</v>
      </c>
      <c r="AN51" s="23"/>
      <c r="AO51" s="120"/>
      <c r="AP51" s="25"/>
      <c r="AQ51" s="25"/>
      <c r="AR51" s="9"/>
      <c r="AS51" s="9"/>
      <c r="AT51" s="5"/>
      <c r="AX51" s="168"/>
      <c r="AY51" s="143" t="str">
        <f t="shared" si="10"/>
        <v>No</v>
      </c>
      <c r="AZ51" s="144" t="str">
        <f t="shared" si="3"/>
        <v>No</v>
      </c>
      <c r="BA51" s="150"/>
      <c r="BB51" s="146">
        <f>IF(Q51="NA",0,IF(N51="No",0,IF(O51=Data!$E$2,Data!$L$22,IF(O51=Data!$E$3,Data!$L$23,IF(O51=Data!$E$4,Data!$L$24,IF(O51=Data!$E$5,Data!$L$25,IF(O51=Data!$E$6,Data!$L$26,IF(O51=Data!$E$7,Data!$L$27,IF(O51=Data!$E$8,Data!$L$28,IF(O51=Data!$E$9,Data!$L$29,IF(O51=Data!$E$10,Data!$L$30,IF(O51=Data!$E$11,Data!$L$31,IF(O51=Data!$E$12,Data!$L$32,IF(O51=Data!$E$13,Data!$L$33,IF(O51=Data!$E$14,Data!$L$34,IF(O51=Data!$E$15,Data!$L$35,IF(O51=Data!$E$16,Data!$L$36,IF(O51=Data!$E$17,Data!L$37,IF(O51=Data!$E$18,Data!L$38,0)))))))))))))))))))</f>
        <v>0</v>
      </c>
      <c r="BC51" s="147">
        <f>IF(Q51="NA",0,IF(AY51="No",0,IF(N51="Yes",0,IF(P51=Data!$E$2,Data!$L$22,IF(P51=Data!$E$3,Data!$L$23,IF(P51=Data!$E$4,Data!$L$24,IF(P51=Data!$E$5,Data!$L$25,IF(P51=Data!$E$6,Data!$L$26,IF(P51=Data!$E$7,Data!$L$27,IF(P51=Data!$E$8,Data!$L$28,IF(P51=Data!$E$9,Data!$L$29,IF(P51=Data!$E$10,Data!$L$30,IF(P51=Data!$E$11,Data!$L$31,IF(P51=Data!$E$12,Data!$L$32*(EXP(-29.6/R51)),IF(P51=Data!$E$13,Data!$L$33,IF(P51=Data!$E$14,Data!$L$34*(EXP(-29.6/R51)),IF(P51=Data!$E$15,Data!$L$35,IF(P51=Data!$E$16,Data!$L$36,IF(P51=Data!$E$17,Data!L$37,IF(P51=Data!$E$18,Data!L$38,0))))))))))))))))))))</f>
        <v>0</v>
      </c>
      <c r="BD51" s="148"/>
      <c r="BE51" s="146"/>
      <c r="BF51" s="148">
        <f t="shared" si="4"/>
        <v>0</v>
      </c>
      <c r="BG51" s="148">
        <f t="shared" si="11"/>
        <v>1</v>
      </c>
      <c r="BH51" s="148">
        <f t="shared" si="12"/>
        <v>1</v>
      </c>
      <c r="BI51" s="148">
        <f>IF(S51=0,0,IF(AND(Q51=Data!$E$12,S51-$AV$3&gt;0),(((Data!$M$32*(EXP(-29.6/S51)))-(Data!$M$32*(EXP(-29.6/(S51-$AV$3)))))),IF(AND(Q51=Data!$E$12,S51-$AV$3&lt;0.5),(Data!$M$32*(EXP(-29.6/S51))),IF(AND(Q51=Data!$E$12,S51&lt;=1),((Data!$M$32*(EXP(-29.6/S51)))),IF(Q51=Data!$E$13,(Data!$M$33),IF(AND(Q51=Data!$E$14,S51-$AV$3&gt;0),(((Data!$M$34*(EXP(-29.6/S51)))-(Data!$M$34*(EXP(-29.6/(S51-$AV$3)))))),IF(AND(Q51=Data!$E$14,S51-$AV$3&lt;1),(Data!$M$34*(EXP(-29.6/S51))),IF(AND(Q51=Data!$E$14,S51&lt;=1),((Data!$M$34*(EXP(-29.6/S51)))),IF(Q51=Data!$E$15,Data!$M$35,IF(Q51=Data!$E$16,Data!$M$36,IF(Q51=Data!$E$17,Data!$M$37,IF(Q51=Data!$E$18,Data!$M$38,0))))))))))))</f>
        <v>0</v>
      </c>
      <c r="BJ51" s="148">
        <f>IF(Q51=Data!$E$12,BI51*0.32,IF(Q51=Data!$E$13,0,IF(Q51=Data!$E$14,BI51*0.32,IF(Q51=Data!$E$15,0,IF(Q51=Data!$E$16,0,IF(Q51=Data!$E$17,0,IF(Q51=Data!$E$18,0,0)))))))</f>
        <v>0</v>
      </c>
      <c r="BK51" s="148">
        <f>IF(Q51=Data!$E$12,Data!$P$32*$AV$3,IF(Q51=Data!$E$13,Data!$P$33*$AV$3,IF(Q51=Data!$E$14,Data!$P$34*$AV$3,IF(Q51=Data!$E$15,Data!$P$35*$AV$3,IF(Q51=Data!$E$16,Data!$P$36*$AV$3,IF(Q51=Data!$E$17,Data!$P$37*$AV$3,IF(Q51=Data!$E$18,Data!$P$38*$AV$3,0)))))))</f>
        <v>0</v>
      </c>
      <c r="BL51" s="147">
        <f>IF(O51=Data!$E$2,Data!$O$22,IF(O51=Data!$E$3,Data!$O$23,IF(O51=Data!$E$4,Data!$O$24,IF(O51=Data!$E$5,Data!$O$25,IF(O51=Data!$E$6,Data!$O$26,IF(O51=Data!$E$7,Data!$O$27,IF(O51=Data!$E$8,Data!$O$28,IF(O51=Data!$E$9,Data!$O$29,IF(O51=Data!$E$10,Data!$O$30,IF(O51=Data!$E$11,Data!$O$31,IF(O51=Data!$E$12,Data!$O$32,IF(O51=Data!$E$13,Data!$O$33,IF(O51=Data!$E$14,Data!$O$34,IF(O51=Data!$E$15,Data!$O$35,IF(O51=Data!$E$16,Data!$O$36,IF(O51=Data!$E$17,Data!$O$37,IF(O51=Data!$E$18,Data!$O$38,0)))))))))))))))))</f>
        <v>0</v>
      </c>
      <c r="BM51" s="169"/>
      <c r="BN51" s="169"/>
      <c r="BO51" s="169"/>
      <c r="BP51" s="169"/>
    </row>
    <row r="52" spans="10:68" x14ac:dyDescent="0.3">
      <c r="J52" s="36" t="s">
        <v>63</v>
      </c>
      <c r="K52" s="108"/>
      <c r="L52" s="108"/>
      <c r="M52" s="108" t="s">
        <v>3</v>
      </c>
      <c r="N52" s="108" t="s">
        <v>1</v>
      </c>
      <c r="O52" s="109" t="s">
        <v>124</v>
      </c>
      <c r="P52" s="109" t="s">
        <v>124</v>
      </c>
      <c r="Q52" s="110" t="s">
        <v>124</v>
      </c>
      <c r="R52" s="111"/>
      <c r="S52" s="111"/>
      <c r="T52" s="112"/>
      <c r="U52" s="20"/>
      <c r="V52" s="21">
        <f>IF(AZ52="No",0,IF(O52="NA",0,IF(O52=Data!$E$2,Data!$F$22,IF(O52=Data!$E$3,Data!$F$23,IF(O52=Data!$E$4,Data!$F$24,IF(O52=Data!$E$5,Data!$F$25,IF(O52=Data!$E$6,Data!$F$26,IF(O52=Data!$E$7,Data!$F$27,IF(O52=Data!$E$8,Data!$F$28,IF(O52=Data!$E$9,Data!$F$29,IF(O52=Data!$E$10,Data!$F$30,IF(O52=Data!$E$11,Data!$F$31,IF(O52=Data!E61,Data!$F$32,IF(O52=Data!E62,Data!$F$33,IF(O52=Data!E63,Data!$F$34,IF(O52=Data!E64,Data!$F$35,IF(O52=Data!E65,Data!$F$36,IF(O52=Data!E66,Data!$F$37,IF(O52=Data!E67,Data!F$38,0)))))))))))))))))))*K52*$AV$3</f>
        <v>0</v>
      </c>
      <c r="W52" s="23">
        <f>IF(AZ52="No",0,IF(O52="NA",0,IF(O52=Data!$E$2,Data!$G$22,IF(O52=Data!$E$3,Data!$G$23,IF(O52=Data!$E$4,Data!$G$24,IF(O52=Data!$E$5,Data!$G$25,IF(O52=Data!$E$6,Data!$G$26,IF(O52=Data!$E$7,Data!$G$27,IF(O52=Data!$E$8,Data!$G$28,IF(O52=Data!$E$9,Data!$G$29,IF(O52=Data!$E$10,Data!$G$30,IF(O52=Data!$E$11,Data!$G$31,IF(O52=Data!$E$12,Data!$G$32,IF(O52=Data!$E$13,Data!$G$33,IF(O52=Data!$E$14,Data!$G$34,IF(O52=Data!$E$15,Data!$G$35,IF(O52=Data!$E$16,Data!$G$36,IF(O52=Data!$E$17,Data!G$37,IF(O52=Data!$E$18,Data!G$38,0)))))))))))))))))))*K52*$AV$3</f>
        <v>0</v>
      </c>
      <c r="X52" s="23">
        <f>IF(AZ52="No",0,IF(O52="NA",0,IF(O52=Data!$E$2,Data!$H$22,IF(O52=Data!$E$3,Data!$H$23,IF(O52=Data!$E$4,Data!$H$24,IF(O52=Data!$E$5,Data!$H$25,IF(O52=Data!$E$6,Data!$H$26,IF(O52=Data!$E$7,Data!$H$27,IF(O52=Data!$E$8,Data!$H$28,IF(O52=Data!$E$9,Data!$H$29,IF(O52=Data!$E$10,Data!$H$30,IF(O52=Data!$E$11,Data!$H$31,IF(O52=Data!$E$12,Data!$H$32,IF(O52=Data!$E$13,Data!$H$33,IF(O52=Data!$E$14,Data!$H$34,IF(O52=Data!$E$15,Data!$H$35,IF(O52=Data!$E$16,Data!$H$36,IF(O52=Data!$E$17,Data!H$37,IF(O52=Data!$E$18,Data!H$38,0)))))))))))))))))))*K52*$AV$3</f>
        <v>0</v>
      </c>
      <c r="Y52" s="23">
        <f>IF(R52&lt;=1,0,IF(Q52=Data!$E$12,Data!$F$32,IF(Q52=Data!$E$13,Data!$F$33,IF(Q52=Data!$E$14,Data!$F$34,IF(Q52=Data!$E$15,Data!$F$35,IF(Q52=Data!$E$16,Data!$F$36,IF(Q52=Data!$E$17,Data!$F$37,IF(Q52=Data!$E$18,Data!$F$38,0))))))))*K52*IF(R52&lt;AV52,R52,$AV$3)</f>
        <v>0</v>
      </c>
      <c r="Z52" s="23">
        <f>IF(R52&lt;=1,0,IF(Q52=Data!$E$12,Data!$G$32,IF(Q52=Data!$E$13,Data!$G$33,IF(Q52=Data!$E$14,Data!$G$34,IF(Q52=Data!$E$15,Data!$G$35,IF(Q52=Data!$E$16,Data!$G$36,IF(Q52=Data!$E$17,Data!$G$37,IF(Q52=Data!$E$18,Data!$G$38,0))))))))*K52*IF(R52&lt;AV52,R52,$AV$3)</f>
        <v>0</v>
      </c>
      <c r="AA52" s="23">
        <f>IF(R52&lt;=1,0,IF(Q52=Data!$E$12,Data!$H$32,IF(Q52=Data!$E$13,Data!$H$33,IF(Q52=Data!$E$14,Data!$H$34,IF(Q52=Data!$E$15,Data!$H$35,IF(Q52=Data!$E$16,Data!$H$36,IF(Q52=Data!$E$17,Data!$H$37,IF(Q52=Data!$E$18,Data!$H$38,0))))))))*K52*IF(R52&lt;AV52,R52,$AV$3)</f>
        <v>0</v>
      </c>
      <c r="AB52" s="22">
        <f t="shared" si="5"/>
        <v>0</v>
      </c>
      <c r="AC52" s="50">
        <f t="shared" si="6"/>
        <v>0</v>
      </c>
      <c r="AD52" s="46"/>
      <c r="AE52" s="21">
        <f t="shared" si="0"/>
        <v>0</v>
      </c>
      <c r="AF52" s="22">
        <f t="shared" si="1"/>
        <v>0</v>
      </c>
      <c r="AG52" s="50">
        <f t="shared" si="2"/>
        <v>0</v>
      </c>
      <c r="AH52" s="46"/>
      <c r="AI52" s="21">
        <f>IF(AZ52="No",0,IF(O52="NA",0,IF(Q52=O52,0,IF(O52=Data!$E$2,Data!$J$22,IF(O52=Data!$E$3,Data!$J$23,IF(O52=Data!$E$4,Data!$J$24,IF(O52=Data!$E$5,Data!$J$25,IF(O52=Data!$E$6,Data!$J$26,IF(O52=Data!$E$7,Data!$J$27,IF(O52=Data!$E$8,Data!$J$28,IF(O52=Data!$E$9,Data!$J$29,IF(O52=Data!$E$10,Data!$I$30,IF(O52=Data!$E$11,Data!$J$31,IF(O52=Data!$E$12,Data!$J$32,IF(O52=Data!$E$13,Data!$J$33,IF(O52=Data!$E$14,Data!$J$34,IF(O52=Data!$E$15,Data!$J$35,IF(O52=Data!$E$16,Data!$J$36,IF(O52=Data!$E$17,Data!J$37,IF(O52=Data!$E$18,Data!J$38,0))))))))))))))))))))*$AV$3</f>
        <v>0</v>
      </c>
      <c r="AJ52" s="23">
        <f>IF(AZ52="No",0,IF(O52="NA",0,IF(O52=Data!$E$2,Data!$K$22,IF(O52=Data!$E$3,Data!$K$23,IF(O52=Data!$E$4,Data!$K$24,IF(O52=Data!$E$5,Data!$K$25,IF(O52=Data!$E$6,Data!$K$26,IF(O52=Data!$E$7,Data!$K$27,IF(O52=Data!$E$8,Data!$K$28,IF(O52=Data!$E$9,Data!$K$29,IF(O52=Data!$E$10,Data!$K$30,IF(O52=Data!$E$11,Data!$K$31,IF(O52=Data!$E$12,Data!$K$32,IF(O52=Data!$E$13,Data!$K$33,IF(O52=Data!$E$14,Data!$K$34,IF(O52=Data!$E$15,Data!$K$35,IF(O52=Data!$E$16,Data!$K$36,IF(O52=Data!$E$17,Data!K$37,IF(O52=Data!$E$18,Data!K$38,0)))))))))))))))))))*$AV$3</f>
        <v>0</v>
      </c>
      <c r="AK52" s="23">
        <f t="shared" si="7"/>
        <v>0</v>
      </c>
      <c r="AL52" s="22">
        <f t="shared" si="8"/>
        <v>0</v>
      </c>
      <c r="AM52" s="22">
        <f t="shared" si="9"/>
        <v>0</v>
      </c>
      <c r="AN52" s="23"/>
      <c r="AO52" s="120"/>
      <c r="AP52" s="25"/>
      <c r="AQ52" s="25"/>
      <c r="AR52" s="9"/>
      <c r="AS52" s="9"/>
      <c r="AT52" s="5"/>
      <c r="AX52" s="168"/>
      <c r="AY52" s="143" t="str">
        <f t="shared" si="10"/>
        <v>No</v>
      </c>
      <c r="AZ52" s="144" t="str">
        <f t="shared" si="3"/>
        <v>No</v>
      </c>
      <c r="BA52" s="150"/>
      <c r="BB52" s="146">
        <f>IF(Q52="NA",0,IF(N52="No",0,IF(O52=Data!$E$2,Data!$L$22,IF(O52=Data!$E$3,Data!$L$23,IF(O52=Data!$E$4,Data!$L$24,IF(O52=Data!$E$5,Data!$L$25,IF(O52=Data!$E$6,Data!$L$26,IF(O52=Data!$E$7,Data!$L$27,IF(O52=Data!$E$8,Data!$L$28,IF(O52=Data!$E$9,Data!$L$29,IF(O52=Data!$E$10,Data!$L$30,IF(O52=Data!$E$11,Data!$L$31,IF(O52=Data!$E$12,Data!$L$32,IF(O52=Data!$E$13,Data!$L$33,IF(O52=Data!$E$14,Data!$L$34,IF(O52=Data!$E$15,Data!$L$35,IF(O52=Data!$E$16,Data!$L$36,IF(O52=Data!$E$17,Data!L$37,IF(O52=Data!$E$18,Data!L$38,0)))))))))))))))))))</f>
        <v>0</v>
      </c>
      <c r="BC52" s="147">
        <f>IF(Q52="NA",0,IF(AY52="No",0,IF(N52="Yes",0,IF(P52=Data!$E$2,Data!$L$22,IF(P52=Data!$E$3,Data!$L$23,IF(P52=Data!$E$4,Data!$L$24,IF(P52=Data!$E$5,Data!$L$25,IF(P52=Data!$E$6,Data!$L$26,IF(P52=Data!$E$7,Data!$L$27,IF(P52=Data!$E$8,Data!$L$28,IF(P52=Data!$E$9,Data!$L$29,IF(P52=Data!$E$10,Data!$L$30,IF(P52=Data!$E$11,Data!$L$31,IF(P52=Data!$E$12,Data!$L$32*(EXP(-29.6/R52)),IF(P52=Data!$E$13,Data!$L$33,IF(P52=Data!$E$14,Data!$L$34*(EXP(-29.6/R52)),IF(P52=Data!$E$15,Data!$L$35,IF(P52=Data!$E$16,Data!$L$36,IF(P52=Data!$E$17,Data!L$37,IF(P52=Data!$E$18,Data!L$38,0))))))))))))))))))))</f>
        <v>0</v>
      </c>
      <c r="BD52" s="148"/>
      <c r="BE52" s="146"/>
      <c r="BF52" s="148">
        <f t="shared" si="4"/>
        <v>0</v>
      </c>
      <c r="BG52" s="148">
        <f t="shared" si="11"/>
        <v>1</v>
      </c>
      <c r="BH52" s="148">
        <f t="shared" si="12"/>
        <v>1</v>
      </c>
      <c r="BI52" s="148">
        <f>IF(S52=0,0,IF(AND(Q52=Data!$E$12,S52-$AV$3&gt;0),(((Data!$M$32*(EXP(-29.6/S52)))-(Data!$M$32*(EXP(-29.6/(S52-$AV$3)))))),IF(AND(Q52=Data!$E$12,S52-$AV$3&lt;0.5),(Data!$M$32*(EXP(-29.6/S52))),IF(AND(Q52=Data!$E$12,S52&lt;=1),((Data!$M$32*(EXP(-29.6/S52)))),IF(Q52=Data!$E$13,(Data!$M$33),IF(AND(Q52=Data!$E$14,S52-$AV$3&gt;0),(((Data!$M$34*(EXP(-29.6/S52)))-(Data!$M$34*(EXP(-29.6/(S52-$AV$3)))))),IF(AND(Q52=Data!$E$14,S52-$AV$3&lt;1),(Data!$M$34*(EXP(-29.6/S52))),IF(AND(Q52=Data!$E$14,S52&lt;=1),((Data!$M$34*(EXP(-29.6/S52)))),IF(Q52=Data!$E$15,Data!$M$35,IF(Q52=Data!$E$16,Data!$M$36,IF(Q52=Data!$E$17,Data!$M$37,IF(Q52=Data!$E$18,Data!$M$38,0))))))))))))</f>
        <v>0</v>
      </c>
      <c r="BJ52" s="148">
        <f>IF(Q52=Data!$E$12,BI52*0.32,IF(Q52=Data!$E$13,0,IF(Q52=Data!$E$14,BI52*0.32,IF(Q52=Data!$E$15,0,IF(Q52=Data!$E$16,0,IF(Q52=Data!$E$17,0,IF(Q52=Data!$E$18,0,0)))))))</f>
        <v>0</v>
      </c>
      <c r="BK52" s="148">
        <f>IF(Q52=Data!$E$12,Data!$P$32*$AV$3,IF(Q52=Data!$E$13,Data!$P$33*$AV$3,IF(Q52=Data!$E$14,Data!$P$34*$AV$3,IF(Q52=Data!$E$15,Data!$P$35*$AV$3,IF(Q52=Data!$E$16,Data!$P$36*$AV$3,IF(Q52=Data!$E$17,Data!$P$37*$AV$3,IF(Q52=Data!$E$18,Data!$P$38*$AV$3,0)))))))</f>
        <v>0</v>
      </c>
      <c r="BL52" s="147">
        <f>IF(O52=Data!$E$2,Data!$O$22,IF(O52=Data!$E$3,Data!$O$23,IF(O52=Data!$E$4,Data!$O$24,IF(O52=Data!$E$5,Data!$O$25,IF(O52=Data!$E$6,Data!$O$26,IF(O52=Data!$E$7,Data!$O$27,IF(O52=Data!$E$8,Data!$O$28,IF(O52=Data!$E$9,Data!$O$29,IF(O52=Data!$E$10,Data!$O$30,IF(O52=Data!$E$11,Data!$O$31,IF(O52=Data!$E$12,Data!$O$32,IF(O52=Data!$E$13,Data!$O$33,IF(O52=Data!$E$14,Data!$O$34,IF(O52=Data!$E$15,Data!$O$35,IF(O52=Data!$E$16,Data!$O$36,IF(O52=Data!$E$17,Data!$O$37,IF(O52=Data!$E$18,Data!$O$38,0)))))))))))))))))</f>
        <v>0</v>
      </c>
      <c r="BM52" s="169"/>
      <c r="BN52" s="169"/>
      <c r="BO52" s="169"/>
      <c r="BP52" s="169"/>
    </row>
    <row r="53" spans="10:68" x14ac:dyDescent="0.3">
      <c r="J53" s="36" t="s">
        <v>64</v>
      </c>
      <c r="K53" s="108"/>
      <c r="L53" s="108"/>
      <c r="M53" s="108" t="s">
        <v>3</v>
      </c>
      <c r="N53" s="108" t="s">
        <v>1</v>
      </c>
      <c r="O53" s="109" t="s">
        <v>124</v>
      </c>
      <c r="P53" s="109" t="s">
        <v>124</v>
      </c>
      <c r="Q53" s="110" t="s">
        <v>124</v>
      </c>
      <c r="R53" s="111"/>
      <c r="S53" s="111"/>
      <c r="T53" s="112"/>
      <c r="U53" s="20"/>
      <c r="V53" s="21">
        <f>IF(AZ53="No",0,IF(O53="NA",0,IF(O53=Data!$E$2,Data!$F$22,IF(O53=Data!$E$3,Data!$F$23,IF(O53=Data!$E$4,Data!$F$24,IF(O53=Data!$E$5,Data!$F$25,IF(O53=Data!$E$6,Data!$F$26,IF(O53=Data!$E$7,Data!$F$27,IF(O53=Data!$E$8,Data!$F$28,IF(O53=Data!$E$9,Data!$F$29,IF(O53=Data!$E$10,Data!$F$30,IF(O53=Data!$E$11,Data!$F$31,IF(O53=Data!E62,Data!$F$32,IF(O53=Data!E63,Data!$F$33,IF(O53=Data!E64,Data!$F$34,IF(O53=Data!E65,Data!$F$35,IF(O53=Data!E66,Data!$F$36,IF(O53=Data!E67,Data!$F$37,IF(O53=Data!E68,Data!F$38,0)))))))))))))))))))*K53*$AV$3</f>
        <v>0</v>
      </c>
      <c r="W53" s="23">
        <f>IF(AZ53="No",0,IF(O53="NA",0,IF(O53=Data!$E$2,Data!$G$22,IF(O53=Data!$E$3,Data!$G$23,IF(O53=Data!$E$4,Data!$G$24,IF(O53=Data!$E$5,Data!$G$25,IF(O53=Data!$E$6,Data!$G$26,IF(O53=Data!$E$7,Data!$G$27,IF(O53=Data!$E$8,Data!$G$28,IF(O53=Data!$E$9,Data!$G$29,IF(O53=Data!$E$10,Data!$G$30,IF(O53=Data!$E$11,Data!$G$31,IF(O53=Data!$E$12,Data!$G$32,IF(O53=Data!$E$13,Data!$G$33,IF(O53=Data!$E$14,Data!$G$34,IF(O53=Data!$E$15,Data!$G$35,IF(O53=Data!$E$16,Data!$G$36,IF(O53=Data!$E$17,Data!G$37,IF(O53=Data!$E$18,Data!G$38,0)))))))))))))))))))*K53*$AV$3</f>
        <v>0</v>
      </c>
      <c r="X53" s="23">
        <f>IF(AZ53="No",0,IF(O53="NA",0,IF(O53=Data!$E$2,Data!$H$22,IF(O53=Data!$E$3,Data!$H$23,IF(O53=Data!$E$4,Data!$H$24,IF(O53=Data!$E$5,Data!$H$25,IF(O53=Data!$E$6,Data!$H$26,IF(O53=Data!$E$7,Data!$H$27,IF(O53=Data!$E$8,Data!$H$28,IF(O53=Data!$E$9,Data!$H$29,IF(O53=Data!$E$10,Data!$H$30,IF(O53=Data!$E$11,Data!$H$31,IF(O53=Data!$E$12,Data!$H$32,IF(O53=Data!$E$13,Data!$H$33,IF(O53=Data!$E$14,Data!$H$34,IF(O53=Data!$E$15,Data!$H$35,IF(O53=Data!$E$16,Data!$H$36,IF(O53=Data!$E$17,Data!H$37,IF(O53=Data!$E$18,Data!H$38,0)))))))))))))))))))*K53*$AV$3</f>
        <v>0</v>
      </c>
      <c r="Y53" s="23">
        <f>IF(R53&lt;=1,0,IF(Q53=Data!$E$12,Data!$F$32,IF(Q53=Data!$E$13,Data!$F$33,IF(Q53=Data!$E$14,Data!$F$34,IF(Q53=Data!$E$15,Data!$F$35,IF(Q53=Data!$E$16,Data!$F$36,IF(Q53=Data!$E$17,Data!$F$37,IF(Q53=Data!$E$18,Data!$F$38,0))))))))*K53*IF(R53&lt;AV53,R53,$AV$3)</f>
        <v>0</v>
      </c>
      <c r="Z53" s="23">
        <f>IF(R53&lt;=1,0,IF(Q53=Data!$E$12,Data!$G$32,IF(Q53=Data!$E$13,Data!$G$33,IF(Q53=Data!$E$14,Data!$G$34,IF(Q53=Data!$E$15,Data!$G$35,IF(Q53=Data!$E$16,Data!$G$36,IF(Q53=Data!$E$17,Data!$G$37,IF(Q53=Data!$E$18,Data!$G$38,0))))))))*K53*IF(R53&lt;AV53,R53,$AV$3)</f>
        <v>0</v>
      </c>
      <c r="AA53" s="23">
        <f>IF(R53&lt;=1,0,IF(Q53=Data!$E$12,Data!$H$32,IF(Q53=Data!$E$13,Data!$H$33,IF(Q53=Data!$E$14,Data!$H$34,IF(Q53=Data!$E$15,Data!$H$35,IF(Q53=Data!$E$16,Data!$H$36,IF(Q53=Data!$E$17,Data!$H$37,IF(Q53=Data!$E$18,Data!$H$38,0))))))))*K53*IF(R53&lt;AV53,R53,$AV$3)</f>
        <v>0</v>
      </c>
      <c r="AB53" s="22">
        <f t="shared" si="5"/>
        <v>0</v>
      </c>
      <c r="AC53" s="50">
        <f t="shared" si="6"/>
        <v>0</v>
      </c>
      <c r="AD53" s="46"/>
      <c r="AE53" s="21">
        <f t="shared" si="0"/>
        <v>0</v>
      </c>
      <c r="AF53" s="22">
        <f t="shared" si="1"/>
        <v>0</v>
      </c>
      <c r="AG53" s="50">
        <f t="shared" si="2"/>
        <v>0</v>
      </c>
      <c r="AH53" s="46"/>
      <c r="AI53" s="21">
        <f>IF(AZ53="No",0,IF(O53="NA",0,IF(Q53=O53,0,IF(O53=Data!$E$2,Data!$J$22,IF(O53=Data!$E$3,Data!$J$23,IF(O53=Data!$E$4,Data!$J$24,IF(O53=Data!$E$5,Data!$J$25,IF(O53=Data!$E$6,Data!$J$26,IF(O53=Data!$E$7,Data!$J$27,IF(O53=Data!$E$8,Data!$J$28,IF(O53=Data!$E$9,Data!$J$29,IF(O53=Data!$E$10,Data!$I$30,IF(O53=Data!$E$11,Data!$J$31,IF(O53=Data!$E$12,Data!$J$32,IF(O53=Data!$E$13,Data!$J$33,IF(O53=Data!$E$14,Data!$J$34,IF(O53=Data!$E$15,Data!$J$35,IF(O53=Data!$E$16,Data!$J$36,IF(O53=Data!$E$17,Data!J$37,IF(O53=Data!$E$18,Data!J$38,0))))))))))))))))))))*$AV$3</f>
        <v>0</v>
      </c>
      <c r="AJ53" s="23">
        <f>IF(AZ53="No",0,IF(O53="NA",0,IF(O53=Data!$E$2,Data!$K$22,IF(O53=Data!$E$3,Data!$K$23,IF(O53=Data!$E$4,Data!$K$24,IF(O53=Data!$E$5,Data!$K$25,IF(O53=Data!$E$6,Data!$K$26,IF(O53=Data!$E$7,Data!$K$27,IF(O53=Data!$E$8,Data!$K$28,IF(O53=Data!$E$9,Data!$K$29,IF(O53=Data!$E$10,Data!$K$30,IF(O53=Data!$E$11,Data!$K$31,IF(O53=Data!$E$12,Data!$K$32,IF(O53=Data!$E$13,Data!$K$33,IF(O53=Data!$E$14,Data!$K$34,IF(O53=Data!$E$15,Data!$K$35,IF(O53=Data!$E$16,Data!$K$36,IF(O53=Data!$E$17,Data!K$37,IF(O53=Data!$E$18,Data!K$38,0)))))))))))))))))))*$AV$3</f>
        <v>0</v>
      </c>
      <c r="AK53" s="23">
        <f t="shared" si="7"/>
        <v>0</v>
      </c>
      <c r="AL53" s="22">
        <f t="shared" si="8"/>
        <v>0</v>
      </c>
      <c r="AM53" s="22">
        <f t="shared" si="9"/>
        <v>0</v>
      </c>
      <c r="AN53" s="23"/>
      <c r="AO53" s="120"/>
      <c r="AP53" s="25"/>
      <c r="AQ53" s="25"/>
      <c r="AR53" s="9"/>
      <c r="AS53" s="9"/>
      <c r="AT53" s="5"/>
      <c r="AX53" s="168"/>
      <c r="AY53" s="143" t="str">
        <f t="shared" si="10"/>
        <v>No</v>
      </c>
      <c r="AZ53" s="144" t="str">
        <f t="shared" si="3"/>
        <v>No</v>
      </c>
      <c r="BA53" s="150"/>
      <c r="BB53" s="146">
        <f>IF(Q53="NA",0,IF(N53="No",0,IF(O53=Data!$E$2,Data!$L$22,IF(O53=Data!$E$3,Data!$L$23,IF(O53=Data!$E$4,Data!$L$24,IF(O53=Data!$E$5,Data!$L$25,IF(O53=Data!$E$6,Data!$L$26,IF(O53=Data!$E$7,Data!$L$27,IF(O53=Data!$E$8,Data!$L$28,IF(O53=Data!$E$9,Data!$L$29,IF(O53=Data!$E$10,Data!$L$30,IF(O53=Data!$E$11,Data!$L$31,IF(O53=Data!$E$12,Data!$L$32,IF(O53=Data!$E$13,Data!$L$33,IF(O53=Data!$E$14,Data!$L$34,IF(O53=Data!$E$15,Data!$L$35,IF(O53=Data!$E$16,Data!$L$36,IF(O53=Data!$E$17,Data!L$37,IF(O53=Data!$E$18,Data!L$38,0)))))))))))))))))))</f>
        <v>0</v>
      </c>
      <c r="BC53" s="147">
        <f>IF(Q53="NA",0,IF(AY53="No",0,IF(N53="Yes",0,IF(P53=Data!$E$2,Data!$L$22,IF(P53=Data!$E$3,Data!$L$23,IF(P53=Data!$E$4,Data!$L$24,IF(P53=Data!$E$5,Data!$L$25,IF(P53=Data!$E$6,Data!$L$26,IF(P53=Data!$E$7,Data!$L$27,IF(P53=Data!$E$8,Data!$L$28,IF(P53=Data!$E$9,Data!$L$29,IF(P53=Data!$E$10,Data!$L$30,IF(P53=Data!$E$11,Data!$L$31,IF(P53=Data!$E$12,Data!$L$32*(EXP(-29.6/R53)),IF(P53=Data!$E$13,Data!$L$33,IF(P53=Data!$E$14,Data!$L$34*(EXP(-29.6/R53)),IF(P53=Data!$E$15,Data!$L$35,IF(P53=Data!$E$16,Data!$L$36,IF(P53=Data!$E$17,Data!L$37,IF(P53=Data!$E$18,Data!L$38,0))))))))))))))))))))</f>
        <v>0</v>
      </c>
      <c r="BD53" s="148"/>
      <c r="BE53" s="146"/>
      <c r="BF53" s="148">
        <f t="shared" si="4"/>
        <v>0</v>
      </c>
      <c r="BG53" s="148">
        <f t="shared" si="11"/>
        <v>1</v>
      </c>
      <c r="BH53" s="148">
        <f t="shared" si="12"/>
        <v>1</v>
      </c>
      <c r="BI53" s="148">
        <f>IF(S53=0,0,IF(AND(Q53=Data!$E$12,S53-$AV$3&gt;0),(((Data!$M$32*(EXP(-29.6/S53)))-(Data!$M$32*(EXP(-29.6/(S53-$AV$3)))))),IF(AND(Q53=Data!$E$12,S53-$AV$3&lt;0.5),(Data!$M$32*(EXP(-29.6/S53))),IF(AND(Q53=Data!$E$12,S53&lt;=1),((Data!$M$32*(EXP(-29.6/S53)))),IF(Q53=Data!$E$13,(Data!$M$33),IF(AND(Q53=Data!$E$14,S53-$AV$3&gt;0),(((Data!$M$34*(EXP(-29.6/S53)))-(Data!$M$34*(EXP(-29.6/(S53-$AV$3)))))),IF(AND(Q53=Data!$E$14,S53-$AV$3&lt;1),(Data!$M$34*(EXP(-29.6/S53))),IF(AND(Q53=Data!$E$14,S53&lt;=1),((Data!$M$34*(EXP(-29.6/S53)))),IF(Q53=Data!$E$15,Data!$M$35,IF(Q53=Data!$E$16,Data!$M$36,IF(Q53=Data!$E$17,Data!$M$37,IF(Q53=Data!$E$18,Data!$M$38,0))))))))))))</f>
        <v>0</v>
      </c>
      <c r="BJ53" s="148">
        <f>IF(Q53=Data!$E$12,BI53*0.32,IF(Q53=Data!$E$13,0,IF(Q53=Data!$E$14,BI53*0.32,IF(Q53=Data!$E$15,0,IF(Q53=Data!$E$16,0,IF(Q53=Data!$E$17,0,IF(Q53=Data!$E$18,0,0)))))))</f>
        <v>0</v>
      </c>
      <c r="BK53" s="148">
        <f>IF(Q53=Data!$E$12,Data!$P$32*$AV$3,IF(Q53=Data!$E$13,Data!$P$33*$AV$3,IF(Q53=Data!$E$14,Data!$P$34*$AV$3,IF(Q53=Data!$E$15,Data!$P$35*$AV$3,IF(Q53=Data!$E$16,Data!$P$36*$AV$3,IF(Q53=Data!$E$17,Data!$P$37*$AV$3,IF(Q53=Data!$E$18,Data!$P$38*$AV$3,0)))))))</f>
        <v>0</v>
      </c>
      <c r="BL53" s="147">
        <f>IF(O53=Data!$E$2,Data!$O$22,IF(O53=Data!$E$3,Data!$O$23,IF(O53=Data!$E$4,Data!$O$24,IF(O53=Data!$E$5,Data!$O$25,IF(O53=Data!$E$6,Data!$O$26,IF(O53=Data!$E$7,Data!$O$27,IF(O53=Data!$E$8,Data!$O$28,IF(O53=Data!$E$9,Data!$O$29,IF(O53=Data!$E$10,Data!$O$30,IF(O53=Data!$E$11,Data!$O$31,IF(O53=Data!$E$12,Data!$O$32,IF(O53=Data!$E$13,Data!$O$33,IF(O53=Data!$E$14,Data!$O$34,IF(O53=Data!$E$15,Data!$O$35,IF(O53=Data!$E$16,Data!$O$36,IF(O53=Data!$E$17,Data!$O$37,IF(O53=Data!$E$18,Data!$O$38,0)))))))))))))))))</f>
        <v>0</v>
      </c>
      <c r="BM53" s="169"/>
      <c r="BN53" s="169"/>
      <c r="BO53" s="169"/>
      <c r="BP53" s="169"/>
    </row>
    <row r="54" spans="10:68" x14ac:dyDescent="0.3">
      <c r="J54" s="36" t="s">
        <v>65</v>
      </c>
      <c r="K54" s="108"/>
      <c r="L54" s="108"/>
      <c r="M54" s="108" t="s">
        <v>3</v>
      </c>
      <c r="N54" s="108" t="s">
        <v>1</v>
      </c>
      <c r="O54" s="109" t="s">
        <v>124</v>
      </c>
      <c r="P54" s="109" t="s">
        <v>124</v>
      </c>
      <c r="Q54" s="110" t="s">
        <v>124</v>
      </c>
      <c r="R54" s="111"/>
      <c r="S54" s="111"/>
      <c r="T54" s="112"/>
      <c r="U54" s="20"/>
      <c r="V54" s="21">
        <f>IF(AZ54="No",0,IF(O54="NA",0,IF(O54=Data!$E$2,Data!$F$22,IF(O54=Data!$E$3,Data!$F$23,IF(O54=Data!$E$4,Data!$F$24,IF(O54=Data!$E$5,Data!$F$25,IF(O54=Data!$E$6,Data!$F$26,IF(O54=Data!$E$7,Data!$F$27,IF(O54=Data!$E$8,Data!$F$28,IF(O54=Data!$E$9,Data!$F$29,IF(O54=Data!$E$10,Data!$F$30,IF(O54=Data!$E$11,Data!$F$31,IF(O54=Data!E63,Data!$F$32,IF(O54=Data!E64,Data!$F$33,IF(O54=Data!E65,Data!$F$34,IF(O54=Data!E66,Data!$F$35,IF(O54=Data!E67,Data!$F$36,IF(O54=Data!E68,Data!$F$37,IF(O54=Data!E69,Data!F$38,0)))))))))))))))))))*K54*$AV$3</f>
        <v>0</v>
      </c>
      <c r="W54" s="23">
        <f>IF(AZ54="No",0,IF(O54="NA",0,IF(O54=Data!$E$2,Data!$G$22,IF(O54=Data!$E$3,Data!$G$23,IF(O54=Data!$E$4,Data!$G$24,IF(O54=Data!$E$5,Data!$G$25,IF(O54=Data!$E$6,Data!$G$26,IF(O54=Data!$E$7,Data!$G$27,IF(O54=Data!$E$8,Data!$G$28,IF(O54=Data!$E$9,Data!$G$29,IF(O54=Data!$E$10,Data!$G$30,IF(O54=Data!$E$11,Data!$G$31,IF(O54=Data!$E$12,Data!$G$32,IF(O54=Data!$E$13,Data!$G$33,IF(O54=Data!$E$14,Data!$G$34,IF(O54=Data!$E$15,Data!$G$35,IF(O54=Data!$E$16,Data!$G$36,IF(O54=Data!$E$17,Data!G$37,IF(O54=Data!$E$18,Data!G$38,0)))))))))))))))))))*K54*$AV$3</f>
        <v>0</v>
      </c>
      <c r="X54" s="23">
        <f>IF(AZ54="No",0,IF(O54="NA",0,IF(O54=Data!$E$2,Data!$H$22,IF(O54=Data!$E$3,Data!$H$23,IF(O54=Data!$E$4,Data!$H$24,IF(O54=Data!$E$5,Data!$H$25,IF(O54=Data!$E$6,Data!$H$26,IF(O54=Data!$E$7,Data!$H$27,IF(O54=Data!$E$8,Data!$H$28,IF(O54=Data!$E$9,Data!$H$29,IF(O54=Data!$E$10,Data!$H$30,IF(O54=Data!$E$11,Data!$H$31,IF(O54=Data!$E$12,Data!$H$32,IF(O54=Data!$E$13,Data!$H$33,IF(O54=Data!$E$14,Data!$H$34,IF(O54=Data!$E$15,Data!$H$35,IF(O54=Data!$E$16,Data!$H$36,IF(O54=Data!$E$17,Data!H$37,IF(O54=Data!$E$18,Data!H$38,0)))))))))))))))))))*K54*$AV$3</f>
        <v>0</v>
      </c>
      <c r="Y54" s="23">
        <f>IF(R54&lt;=1,0,IF(Q54=Data!$E$12,Data!$F$32,IF(Q54=Data!$E$13,Data!$F$33,IF(Q54=Data!$E$14,Data!$F$34,IF(Q54=Data!$E$15,Data!$F$35,IF(Q54=Data!$E$16,Data!$F$36,IF(Q54=Data!$E$17,Data!$F$37,IF(Q54=Data!$E$18,Data!$F$38,0))))))))*K54*IF(R54&lt;AV54,R54,$AV$3)</f>
        <v>0</v>
      </c>
      <c r="Z54" s="23">
        <f>IF(R54&lt;=1,0,IF(Q54=Data!$E$12,Data!$G$32,IF(Q54=Data!$E$13,Data!$G$33,IF(Q54=Data!$E$14,Data!$G$34,IF(Q54=Data!$E$15,Data!$G$35,IF(Q54=Data!$E$16,Data!$G$36,IF(Q54=Data!$E$17,Data!$G$37,IF(Q54=Data!$E$18,Data!$G$38,0))))))))*K54*IF(R54&lt;AV54,R54,$AV$3)</f>
        <v>0</v>
      </c>
      <c r="AA54" s="23">
        <f>IF(R54&lt;=1,0,IF(Q54=Data!$E$12,Data!$H$32,IF(Q54=Data!$E$13,Data!$H$33,IF(Q54=Data!$E$14,Data!$H$34,IF(Q54=Data!$E$15,Data!$H$35,IF(Q54=Data!$E$16,Data!$H$36,IF(Q54=Data!$E$17,Data!$H$37,IF(Q54=Data!$E$18,Data!$H$38,0))))))))*K54*IF(R54&lt;AV54,R54,$AV$3)</f>
        <v>0</v>
      </c>
      <c r="AB54" s="22">
        <f t="shared" si="5"/>
        <v>0</v>
      </c>
      <c r="AC54" s="50">
        <f t="shared" si="6"/>
        <v>0</v>
      </c>
      <c r="AD54" s="46"/>
      <c r="AE54" s="21">
        <f t="shared" si="0"/>
        <v>0</v>
      </c>
      <c r="AF54" s="22">
        <f t="shared" si="1"/>
        <v>0</v>
      </c>
      <c r="AG54" s="50">
        <f t="shared" si="2"/>
        <v>0</v>
      </c>
      <c r="AH54" s="46"/>
      <c r="AI54" s="21">
        <f>IF(AZ54="No",0,IF(O54="NA",0,IF(Q54=O54,0,IF(O54=Data!$E$2,Data!$J$22,IF(O54=Data!$E$3,Data!$J$23,IF(O54=Data!$E$4,Data!$J$24,IF(O54=Data!$E$5,Data!$J$25,IF(O54=Data!$E$6,Data!$J$26,IF(O54=Data!$E$7,Data!$J$27,IF(O54=Data!$E$8,Data!$J$28,IF(O54=Data!$E$9,Data!$J$29,IF(O54=Data!$E$10,Data!$I$30,IF(O54=Data!$E$11,Data!$J$31,IF(O54=Data!$E$12,Data!$J$32,IF(O54=Data!$E$13,Data!$J$33,IF(O54=Data!$E$14,Data!$J$34,IF(O54=Data!$E$15,Data!$J$35,IF(O54=Data!$E$16,Data!$J$36,IF(O54=Data!$E$17,Data!J$37,IF(O54=Data!$E$18,Data!J$38,0))))))))))))))))))))*$AV$3</f>
        <v>0</v>
      </c>
      <c r="AJ54" s="23">
        <f>IF(AZ54="No",0,IF(O54="NA",0,IF(O54=Data!$E$2,Data!$K$22,IF(O54=Data!$E$3,Data!$K$23,IF(O54=Data!$E$4,Data!$K$24,IF(O54=Data!$E$5,Data!$K$25,IF(O54=Data!$E$6,Data!$K$26,IF(O54=Data!$E$7,Data!$K$27,IF(O54=Data!$E$8,Data!$K$28,IF(O54=Data!$E$9,Data!$K$29,IF(O54=Data!$E$10,Data!$K$30,IF(O54=Data!$E$11,Data!$K$31,IF(O54=Data!$E$12,Data!$K$32,IF(O54=Data!$E$13,Data!$K$33,IF(O54=Data!$E$14,Data!$K$34,IF(O54=Data!$E$15,Data!$K$35,IF(O54=Data!$E$16,Data!$K$36,IF(O54=Data!$E$17,Data!K$37,IF(O54=Data!$E$18,Data!K$38,0)))))))))))))))))))*$AV$3</f>
        <v>0</v>
      </c>
      <c r="AK54" s="23">
        <f t="shared" si="7"/>
        <v>0</v>
      </c>
      <c r="AL54" s="22">
        <f t="shared" si="8"/>
        <v>0</v>
      </c>
      <c r="AM54" s="22">
        <f t="shared" si="9"/>
        <v>0</v>
      </c>
      <c r="AN54" s="23"/>
      <c r="AO54" s="120"/>
      <c r="AP54" s="25"/>
      <c r="AQ54" s="25"/>
      <c r="AR54" s="9"/>
      <c r="AS54" s="9"/>
      <c r="AT54" s="5"/>
      <c r="AX54" s="168"/>
      <c r="AY54" s="143" t="str">
        <f t="shared" si="10"/>
        <v>No</v>
      </c>
      <c r="AZ54" s="144" t="str">
        <f t="shared" si="3"/>
        <v>No</v>
      </c>
      <c r="BA54" s="150"/>
      <c r="BB54" s="146">
        <f>IF(Q54="NA",0,IF(N54="No",0,IF(O54=Data!$E$2,Data!$L$22,IF(O54=Data!$E$3,Data!$L$23,IF(O54=Data!$E$4,Data!$L$24,IF(O54=Data!$E$5,Data!$L$25,IF(O54=Data!$E$6,Data!$L$26,IF(O54=Data!$E$7,Data!$L$27,IF(O54=Data!$E$8,Data!$L$28,IF(O54=Data!$E$9,Data!$L$29,IF(O54=Data!$E$10,Data!$L$30,IF(O54=Data!$E$11,Data!$L$31,IF(O54=Data!$E$12,Data!$L$32,IF(O54=Data!$E$13,Data!$L$33,IF(O54=Data!$E$14,Data!$L$34,IF(O54=Data!$E$15,Data!$L$35,IF(O54=Data!$E$16,Data!$L$36,IF(O54=Data!$E$17,Data!L$37,IF(O54=Data!$E$18,Data!L$38,0)))))))))))))))))))</f>
        <v>0</v>
      </c>
      <c r="BC54" s="147">
        <f>IF(Q54="NA",0,IF(AY54="No",0,IF(N54="Yes",0,IF(P54=Data!$E$2,Data!$L$22,IF(P54=Data!$E$3,Data!$L$23,IF(P54=Data!$E$4,Data!$L$24,IF(P54=Data!$E$5,Data!$L$25,IF(P54=Data!$E$6,Data!$L$26,IF(P54=Data!$E$7,Data!$L$27,IF(P54=Data!$E$8,Data!$L$28,IF(P54=Data!$E$9,Data!$L$29,IF(P54=Data!$E$10,Data!$L$30,IF(P54=Data!$E$11,Data!$L$31,IF(P54=Data!$E$12,Data!$L$32*(EXP(-29.6/R54)),IF(P54=Data!$E$13,Data!$L$33,IF(P54=Data!$E$14,Data!$L$34*(EXP(-29.6/R54)),IF(P54=Data!$E$15,Data!$L$35,IF(P54=Data!$E$16,Data!$L$36,IF(P54=Data!$E$17,Data!L$37,IF(P54=Data!$E$18,Data!L$38,0))))))))))))))))))))</f>
        <v>0</v>
      </c>
      <c r="BD54" s="148"/>
      <c r="BE54" s="146"/>
      <c r="BF54" s="148">
        <f t="shared" si="4"/>
        <v>0</v>
      </c>
      <c r="BG54" s="148">
        <f t="shared" si="11"/>
        <v>1</v>
      </c>
      <c r="BH54" s="148">
        <f t="shared" si="12"/>
        <v>1</v>
      </c>
      <c r="BI54" s="148">
        <f>IF(S54=0,0,IF(AND(Q54=Data!$E$12,S54-$AV$3&gt;0),(((Data!$M$32*(EXP(-29.6/S54)))-(Data!$M$32*(EXP(-29.6/(S54-$AV$3)))))),IF(AND(Q54=Data!$E$12,S54-$AV$3&lt;0.5),(Data!$M$32*(EXP(-29.6/S54))),IF(AND(Q54=Data!$E$12,S54&lt;=1),((Data!$M$32*(EXP(-29.6/S54)))),IF(Q54=Data!$E$13,(Data!$M$33),IF(AND(Q54=Data!$E$14,S54-$AV$3&gt;0),(((Data!$M$34*(EXP(-29.6/S54)))-(Data!$M$34*(EXP(-29.6/(S54-$AV$3)))))),IF(AND(Q54=Data!$E$14,S54-$AV$3&lt;1),(Data!$M$34*(EXP(-29.6/S54))),IF(AND(Q54=Data!$E$14,S54&lt;=1),((Data!$M$34*(EXP(-29.6/S54)))),IF(Q54=Data!$E$15,Data!$M$35,IF(Q54=Data!$E$16,Data!$M$36,IF(Q54=Data!$E$17,Data!$M$37,IF(Q54=Data!$E$18,Data!$M$38,0))))))))))))</f>
        <v>0</v>
      </c>
      <c r="BJ54" s="148">
        <f>IF(Q54=Data!$E$12,BI54*0.32,IF(Q54=Data!$E$13,0,IF(Q54=Data!$E$14,BI54*0.32,IF(Q54=Data!$E$15,0,IF(Q54=Data!$E$16,0,IF(Q54=Data!$E$17,0,IF(Q54=Data!$E$18,0,0)))))))</f>
        <v>0</v>
      </c>
      <c r="BK54" s="148">
        <f>IF(Q54=Data!$E$12,Data!$P$32*$AV$3,IF(Q54=Data!$E$13,Data!$P$33*$AV$3,IF(Q54=Data!$E$14,Data!$P$34*$AV$3,IF(Q54=Data!$E$15,Data!$P$35*$AV$3,IF(Q54=Data!$E$16,Data!$P$36*$AV$3,IF(Q54=Data!$E$17,Data!$P$37*$AV$3,IF(Q54=Data!$E$18,Data!$P$38*$AV$3,0)))))))</f>
        <v>0</v>
      </c>
      <c r="BL54" s="147">
        <f>IF(O54=Data!$E$2,Data!$O$22,IF(O54=Data!$E$3,Data!$O$23,IF(O54=Data!$E$4,Data!$O$24,IF(O54=Data!$E$5,Data!$O$25,IF(O54=Data!$E$6,Data!$O$26,IF(O54=Data!$E$7,Data!$O$27,IF(O54=Data!$E$8,Data!$O$28,IF(O54=Data!$E$9,Data!$O$29,IF(O54=Data!$E$10,Data!$O$30,IF(O54=Data!$E$11,Data!$O$31,IF(O54=Data!$E$12,Data!$O$32,IF(O54=Data!$E$13,Data!$O$33,IF(O54=Data!$E$14,Data!$O$34,IF(O54=Data!$E$15,Data!$O$35,IF(O54=Data!$E$16,Data!$O$36,IF(O54=Data!$E$17,Data!$O$37,IF(O54=Data!$E$18,Data!$O$38,0)))))))))))))))))</f>
        <v>0</v>
      </c>
      <c r="BM54" s="169"/>
      <c r="BN54" s="169"/>
      <c r="BO54" s="169"/>
      <c r="BP54" s="169"/>
    </row>
    <row r="55" spans="10:68" x14ac:dyDescent="0.3">
      <c r="J55" s="36" t="s">
        <v>66</v>
      </c>
      <c r="K55" s="108"/>
      <c r="L55" s="108"/>
      <c r="M55" s="108" t="s">
        <v>3</v>
      </c>
      <c r="N55" s="108" t="s">
        <v>1</v>
      </c>
      <c r="O55" s="109" t="s">
        <v>124</v>
      </c>
      <c r="P55" s="109" t="s">
        <v>124</v>
      </c>
      <c r="Q55" s="110" t="s">
        <v>124</v>
      </c>
      <c r="R55" s="111"/>
      <c r="S55" s="111"/>
      <c r="T55" s="112"/>
      <c r="U55" s="20"/>
      <c r="V55" s="21">
        <f>IF(AZ55="No",0,IF(O55="NA",0,IF(O55=Data!$E$2,Data!$F$22,IF(O55=Data!$E$3,Data!$F$23,IF(O55=Data!$E$4,Data!$F$24,IF(O55=Data!$E$5,Data!$F$25,IF(O55=Data!$E$6,Data!$F$26,IF(O55=Data!$E$7,Data!$F$27,IF(O55=Data!$E$8,Data!$F$28,IF(O55=Data!$E$9,Data!$F$29,IF(O55=Data!$E$10,Data!$F$30,IF(O55=Data!$E$11,Data!$F$31,IF(O55=Data!E64,Data!$F$32,IF(O55=Data!E65,Data!$F$33,IF(O55=Data!E66,Data!$F$34,IF(O55=Data!E67,Data!$F$35,IF(O55=Data!E68,Data!$F$36,IF(O55=Data!E69,Data!$F$37,IF(O55=Data!E70,Data!F$38,0)))))))))))))))))))*K55*$AV$3</f>
        <v>0</v>
      </c>
      <c r="W55" s="23">
        <f>IF(AZ55="No",0,IF(O55="NA",0,IF(O55=Data!$E$2,Data!$G$22,IF(O55=Data!$E$3,Data!$G$23,IF(O55=Data!$E$4,Data!$G$24,IF(O55=Data!$E$5,Data!$G$25,IF(O55=Data!$E$6,Data!$G$26,IF(O55=Data!$E$7,Data!$G$27,IF(O55=Data!$E$8,Data!$G$28,IF(O55=Data!$E$9,Data!$G$29,IF(O55=Data!$E$10,Data!$G$30,IF(O55=Data!$E$11,Data!$G$31,IF(O55=Data!$E$12,Data!$G$32,IF(O55=Data!$E$13,Data!$G$33,IF(O55=Data!$E$14,Data!$G$34,IF(O55=Data!$E$15,Data!$G$35,IF(O55=Data!$E$16,Data!$G$36,IF(O55=Data!$E$17,Data!G$37,IF(O55=Data!$E$18,Data!G$38,0)))))))))))))))))))*K55*$AV$3</f>
        <v>0</v>
      </c>
      <c r="X55" s="23">
        <f>IF(AZ55="No",0,IF(O55="NA",0,IF(O55=Data!$E$2,Data!$H$22,IF(O55=Data!$E$3,Data!$H$23,IF(O55=Data!$E$4,Data!$H$24,IF(O55=Data!$E$5,Data!$H$25,IF(O55=Data!$E$6,Data!$H$26,IF(O55=Data!$E$7,Data!$H$27,IF(O55=Data!$E$8,Data!$H$28,IF(O55=Data!$E$9,Data!$H$29,IF(O55=Data!$E$10,Data!$H$30,IF(O55=Data!$E$11,Data!$H$31,IF(O55=Data!$E$12,Data!$H$32,IF(O55=Data!$E$13,Data!$H$33,IF(O55=Data!$E$14,Data!$H$34,IF(O55=Data!$E$15,Data!$H$35,IF(O55=Data!$E$16,Data!$H$36,IF(O55=Data!$E$17,Data!H$37,IF(O55=Data!$E$18,Data!H$38,0)))))))))))))))))))*K55*$AV$3</f>
        <v>0</v>
      </c>
      <c r="Y55" s="23">
        <f>IF(R55&lt;=1,0,IF(Q55=Data!$E$12,Data!$F$32,IF(Q55=Data!$E$13,Data!$F$33,IF(Q55=Data!$E$14,Data!$F$34,IF(Q55=Data!$E$15,Data!$F$35,IF(Q55=Data!$E$16,Data!$F$36,IF(Q55=Data!$E$17,Data!$F$37,IF(Q55=Data!$E$18,Data!$F$38,0))))))))*K55*IF(R55&lt;AV55,R55,$AV$3)</f>
        <v>0</v>
      </c>
      <c r="Z55" s="23">
        <f>IF(R55&lt;=1,0,IF(Q55=Data!$E$12,Data!$G$32,IF(Q55=Data!$E$13,Data!$G$33,IF(Q55=Data!$E$14,Data!$G$34,IF(Q55=Data!$E$15,Data!$G$35,IF(Q55=Data!$E$16,Data!$G$36,IF(Q55=Data!$E$17,Data!$G$37,IF(Q55=Data!$E$18,Data!$G$38,0))))))))*K55*IF(R55&lt;AV55,R55,$AV$3)</f>
        <v>0</v>
      </c>
      <c r="AA55" s="23">
        <f>IF(R55&lt;=1,0,IF(Q55=Data!$E$12,Data!$H$32,IF(Q55=Data!$E$13,Data!$H$33,IF(Q55=Data!$E$14,Data!$H$34,IF(Q55=Data!$E$15,Data!$H$35,IF(Q55=Data!$E$16,Data!$H$36,IF(Q55=Data!$E$17,Data!$H$37,IF(Q55=Data!$E$18,Data!$H$38,0))))))))*K55*IF(R55&lt;AV55,R55,$AV$3)</f>
        <v>0</v>
      </c>
      <c r="AB55" s="22">
        <f t="shared" si="5"/>
        <v>0</v>
      </c>
      <c r="AC55" s="50">
        <f t="shared" si="6"/>
        <v>0</v>
      </c>
      <c r="AD55" s="46"/>
      <c r="AE55" s="21">
        <f t="shared" si="0"/>
        <v>0</v>
      </c>
      <c r="AF55" s="22">
        <f t="shared" si="1"/>
        <v>0</v>
      </c>
      <c r="AG55" s="50">
        <f t="shared" si="2"/>
        <v>0</v>
      </c>
      <c r="AH55" s="46"/>
      <c r="AI55" s="21">
        <f>IF(AZ55="No",0,IF(O55="NA",0,IF(Q55=O55,0,IF(O55=Data!$E$2,Data!$J$22,IF(O55=Data!$E$3,Data!$J$23,IF(O55=Data!$E$4,Data!$J$24,IF(O55=Data!$E$5,Data!$J$25,IF(O55=Data!$E$6,Data!$J$26,IF(O55=Data!$E$7,Data!$J$27,IF(O55=Data!$E$8,Data!$J$28,IF(O55=Data!$E$9,Data!$J$29,IF(O55=Data!$E$10,Data!$I$30,IF(O55=Data!$E$11,Data!$J$31,IF(O55=Data!$E$12,Data!$J$32,IF(O55=Data!$E$13,Data!$J$33,IF(O55=Data!$E$14,Data!$J$34,IF(O55=Data!$E$15,Data!$J$35,IF(O55=Data!$E$16,Data!$J$36,IF(O55=Data!$E$17,Data!J$37,IF(O55=Data!$E$18,Data!J$38,0))))))))))))))))))))*$AV$3</f>
        <v>0</v>
      </c>
      <c r="AJ55" s="23">
        <f>IF(AZ55="No",0,IF(O55="NA",0,IF(O55=Data!$E$2,Data!$K$22,IF(O55=Data!$E$3,Data!$K$23,IF(O55=Data!$E$4,Data!$K$24,IF(O55=Data!$E$5,Data!$K$25,IF(O55=Data!$E$6,Data!$K$26,IF(O55=Data!$E$7,Data!$K$27,IF(O55=Data!$E$8,Data!$K$28,IF(O55=Data!$E$9,Data!$K$29,IF(O55=Data!$E$10,Data!$K$30,IF(O55=Data!$E$11,Data!$K$31,IF(O55=Data!$E$12,Data!$K$32,IF(O55=Data!$E$13,Data!$K$33,IF(O55=Data!$E$14,Data!$K$34,IF(O55=Data!$E$15,Data!$K$35,IF(O55=Data!$E$16,Data!$K$36,IF(O55=Data!$E$17,Data!K$37,IF(O55=Data!$E$18,Data!K$38,0)))))))))))))))))))*$AV$3</f>
        <v>0</v>
      </c>
      <c r="AK55" s="23">
        <f t="shared" si="7"/>
        <v>0</v>
      </c>
      <c r="AL55" s="22">
        <f t="shared" si="8"/>
        <v>0</v>
      </c>
      <c r="AM55" s="22">
        <f t="shared" si="9"/>
        <v>0</v>
      </c>
      <c r="AN55" s="23"/>
      <c r="AO55" s="120"/>
      <c r="AP55" s="25"/>
      <c r="AQ55" s="25"/>
      <c r="AR55" s="9"/>
      <c r="AS55" s="9"/>
      <c r="AT55" s="5"/>
      <c r="AX55" s="168"/>
      <c r="AY55" s="143" t="str">
        <f t="shared" si="10"/>
        <v>No</v>
      </c>
      <c r="AZ55" s="144" t="str">
        <f t="shared" si="3"/>
        <v>No</v>
      </c>
      <c r="BA55" s="150"/>
      <c r="BB55" s="146">
        <f>IF(Q55="NA",0,IF(N55="No",0,IF(O55=Data!$E$2,Data!$L$22,IF(O55=Data!$E$3,Data!$L$23,IF(O55=Data!$E$4,Data!$L$24,IF(O55=Data!$E$5,Data!$L$25,IF(O55=Data!$E$6,Data!$L$26,IF(O55=Data!$E$7,Data!$L$27,IF(O55=Data!$E$8,Data!$L$28,IF(O55=Data!$E$9,Data!$L$29,IF(O55=Data!$E$10,Data!$L$30,IF(O55=Data!$E$11,Data!$L$31,IF(O55=Data!$E$12,Data!$L$32,IF(O55=Data!$E$13,Data!$L$33,IF(O55=Data!$E$14,Data!$L$34,IF(O55=Data!$E$15,Data!$L$35,IF(O55=Data!$E$16,Data!$L$36,IF(O55=Data!$E$17,Data!L$37,IF(O55=Data!$E$18,Data!L$38,0)))))))))))))))))))</f>
        <v>0</v>
      </c>
      <c r="BC55" s="147">
        <f>IF(Q55="NA",0,IF(AY55="No",0,IF(N55="Yes",0,IF(P55=Data!$E$2,Data!$L$22,IF(P55=Data!$E$3,Data!$L$23,IF(P55=Data!$E$4,Data!$L$24,IF(P55=Data!$E$5,Data!$L$25,IF(P55=Data!$E$6,Data!$L$26,IF(P55=Data!$E$7,Data!$L$27,IF(P55=Data!$E$8,Data!$L$28,IF(P55=Data!$E$9,Data!$L$29,IF(P55=Data!$E$10,Data!$L$30,IF(P55=Data!$E$11,Data!$L$31,IF(P55=Data!$E$12,Data!$L$32*(EXP(-29.6/R55)),IF(P55=Data!$E$13,Data!$L$33,IF(P55=Data!$E$14,Data!$L$34*(EXP(-29.6/R55)),IF(P55=Data!$E$15,Data!$L$35,IF(P55=Data!$E$16,Data!$L$36,IF(P55=Data!$E$17,Data!L$37,IF(P55=Data!$E$18,Data!L$38,0))))))))))))))))))))</f>
        <v>0</v>
      </c>
      <c r="BD55" s="148"/>
      <c r="BE55" s="146"/>
      <c r="BF55" s="148">
        <f t="shared" si="4"/>
        <v>0</v>
      </c>
      <c r="BG55" s="148">
        <f t="shared" si="11"/>
        <v>1</v>
      </c>
      <c r="BH55" s="148">
        <f t="shared" si="12"/>
        <v>1</v>
      </c>
      <c r="BI55" s="148">
        <f>IF(S55=0,0,IF(AND(Q55=Data!$E$12,S55-$AV$3&gt;0),(((Data!$M$32*(EXP(-29.6/S55)))-(Data!$M$32*(EXP(-29.6/(S55-$AV$3)))))),IF(AND(Q55=Data!$E$12,S55-$AV$3&lt;0.5),(Data!$M$32*(EXP(-29.6/S55))),IF(AND(Q55=Data!$E$12,S55&lt;=1),((Data!$M$32*(EXP(-29.6/S55)))),IF(Q55=Data!$E$13,(Data!$M$33),IF(AND(Q55=Data!$E$14,S55-$AV$3&gt;0),(((Data!$M$34*(EXP(-29.6/S55)))-(Data!$M$34*(EXP(-29.6/(S55-$AV$3)))))),IF(AND(Q55=Data!$E$14,S55-$AV$3&lt;1),(Data!$M$34*(EXP(-29.6/S55))),IF(AND(Q55=Data!$E$14,S55&lt;=1),((Data!$M$34*(EXP(-29.6/S55)))),IF(Q55=Data!$E$15,Data!$M$35,IF(Q55=Data!$E$16,Data!$M$36,IF(Q55=Data!$E$17,Data!$M$37,IF(Q55=Data!$E$18,Data!$M$38,0))))))))))))</f>
        <v>0</v>
      </c>
      <c r="BJ55" s="148">
        <f>IF(Q55=Data!$E$12,BI55*0.32,IF(Q55=Data!$E$13,0,IF(Q55=Data!$E$14,BI55*0.32,IF(Q55=Data!$E$15,0,IF(Q55=Data!$E$16,0,IF(Q55=Data!$E$17,0,IF(Q55=Data!$E$18,0,0)))))))</f>
        <v>0</v>
      </c>
      <c r="BK55" s="148">
        <f>IF(Q55=Data!$E$12,Data!$P$32*$AV$3,IF(Q55=Data!$E$13,Data!$P$33*$AV$3,IF(Q55=Data!$E$14,Data!$P$34*$AV$3,IF(Q55=Data!$E$15,Data!$P$35*$AV$3,IF(Q55=Data!$E$16,Data!$P$36*$AV$3,IF(Q55=Data!$E$17,Data!$P$37*$AV$3,IF(Q55=Data!$E$18,Data!$P$38*$AV$3,0)))))))</f>
        <v>0</v>
      </c>
      <c r="BL55" s="147">
        <f>IF(O55=Data!$E$2,Data!$O$22,IF(O55=Data!$E$3,Data!$O$23,IF(O55=Data!$E$4,Data!$O$24,IF(O55=Data!$E$5,Data!$O$25,IF(O55=Data!$E$6,Data!$O$26,IF(O55=Data!$E$7,Data!$O$27,IF(O55=Data!$E$8,Data!$O$28,IF(O55=Data!$E$9,Data!$O$29,IF(O55=Data!$E$10,Data!$O$30,IF(O55=Data!$E$11,Data!$O$31,IF(O55=Data!$E$12,Data!$O$32,IF(O55=Data!$E$13,Data!$O$33,IF(O55=Data!$E$14,Data!$O$34,IF(O55=Data!$E$15,Data!$O$35,IF(O55=Data!$E$16,Data!$O$36,IF(O55=Data!$E$17,Data!$O$37,IF(O55=Data!$E$18,Data!$O$38,0)))))))))))))))))</f>
        <v>0</v>
      </c>
      <c r="BM55" s="169"/>
      <c r="BN55" s="169"/>
      <c r="BO55" s="169"/>
      <c r="BP55" s="169"/>
    </row>
    <row r="56" spans="10:68" x14ac:dyDescent="0.3">
      <c r="J56" s="36" t="s">
        <v>67</v>
      </c>
      <c r="K56" s="108"/>
      <c r="L56" s="108"/>
      <c r="M56" s="108" t="s">
        <v>3</v>
      </c>
      <c r="N56" s="108" t="s">
        <v>1</v>
      </c>
      <c r="O56" s="109" t="s">
        <v>124</v>
      </c>
      <c r="P56" s="109" t="s">
        <v>124</v>
      </c>
      <c r="Q56" s="110" t="s">
        <v>124</v>
      </c>
      <c r="R56" s="111"/>
      <c r="S56" s="111"/>
      <c r="T56" s="112"/>
      <c r="U56" s="20"/>
      <c r="V56" s="21">
        <f>IF(AZ56="No",0,IF(O56="NA",0,IF(O56=Data!$E$2,Data!$F$22,IF(O56=Data!$E$3,Data!$F$23,IF(O56=Data!$E$4,Data!$F$24,IF(O56=Data!$E$5,Data!$F$25,IF(O56=Data!$E$6,Data!$F$26,IF(O56=Data!$E$7,Data!$F$27,IF(O56=Data!$E$8,Data!$F$28,IF(O56=Data!$E$9,Data!$F$29,IF(O56=Data!$E$10,Data!$F$30,IF(O56=Data!$E$11,Data!$F$31,IF(O56=Data!E65,Data!$F$32,IF(O56=Data!E66,Data!$F$33,IF(O56=Data!E67,Data!$F$34,IF(O56=Data!E68,Data!$F$35,IF(O56=Data!E69,Data!$F$36,IF(O56=Data!E70,Data!$F$37,IF(O56=Data!E71,Data!F$38,0)))))))))))))))))))*K56*$AV$3</f>
        <v>0</v>
      </c>
      <c r="W56" s="23">
        <f>IF(AZ56="No",0,IF(O56="NA",0,IF(O56=Data!$E$2,Data!$G$22,IF(O56=Data!$E$3,Data!$G$23,IF(O56=Data!$E$4,Data!$G$24,IF(O56=Data!$E$5,Data!$G$25,IF(O56=Data!$E$6,Data!$G$26,IF(O56=Data!$E$7,Data!$G$27,IF(O56=Data!$E$8,Data!$G$28,IF(O56=Data!$E$9,Data!$G$29,IF(O56=Data!$E$10,Data!$G$30,IF(O56=Data!$E$11,Data!$G$31,IF(O56=Data!$E$12,Data!$G$32,IF(O56=Data!$E$13,Data!$G$33,IF(O56=Data!$E$14,Data!$G$34,IF(O56=Data!$E$15,Data!$G$35,IF(O56=Data!$E$16,Data!$G$36,IF(O56=Data!$E$17,Data!G$37,IF(O56=Data!$E$18,Data!G$38,0)))))))))))))))))))*K56*$AV$3</f>
        <v>0</v>
      </c>
      <c r="X56" s="23">
        <f>IF(AZ56="No",0,IF(O56="NA",0,IF(O56=Data!$E$2,Data!$H$22,IF(O56=Data!$E$3,Data!$H$23,IF(O56=Data!$E$4,Data!$H$24,IF(O56=Data!$E$5,Data!$H$25,IF(O56=Data!$E$6,Data!$H$26,IF(O56=Data!$E$7,Data!$H$27,IF(O56=Data!$E$8,Data!$H$28,IF(O56=Data!$E$9,Data!$H$29,IF(O56=Data!$E$10,Data!$H$30,IF(O56=Data!$E$11,Data!$H$31,IF(O56=Data!$E$12,Data!$H$32,IF(O56=Data!$E$13,Data!$H$33,IF(O56=Data!$E$14,Data!$H$34,IF(O56=Data!$E$15,Data!$H$35,IF(O56=Data!$E$16,Data!$H$36,IF(O56=Data!$E$17,Data!H$37,IF(O56=Data!$E$18,Data!H$38,0)))))))))))))))))))*K56*$AV$3</f>
        <v>0</v>
      </c>
      <c r="Y56" s="23">
        <f>IF(R56&lt;=1,0,IF(Q56=Data!$E$12,Data!$F$32,IF(Q56=Data!$E$13,Data!$F$33,IF(Q56=Data!$E$14,Data!$F$34,IF(Q56=Data!$E$15,Data!$F$35,IF(Q56=Data!$E$16,Data!$F$36,IF(Q56=Data!$E$17,Data!$F$37,IF(Q56=Data!$E$18,Data!$F$38,0))))))))*K56*IF(R56&lt;AV56,R56,$AV$3)</f>
        <v>0</v>
      </c>
      <c r="Z56" s="23">
        <f>IF(R56&lt;=1,0,IF(Q56=Data!$E$12,Data!$G$32,IF(Q56=Data!$E$13,Data!$G$33,IF(Q56=Data!$E$14,Data!$G$34,IF(Q56=Data!$E$15,Data!$G$35,IF(Q56=Data!$E$16,Data!$G$36,IF(Q56=Data!$E$17,Data!$G$37,IF(Q56=Data!$E$18,Data!$G$38,0))))))))*K56*IF(R56&lt;AV56,R56,$AV$3)</f>
        <v>0</v>
      </c>
      <c r="AA56" s="23">
        <f>IF(R56&lt;=1,0,IF(Q56=Data!$E$12,Data!$H$32,IF(Q56=Data!$E$13,Data!$H$33,IF(Q56=Data!$E$14,Data!$H$34,IF(Q56=Data!$E$15,Data!$H$35,IF(Q56=Data!$E$16,Data!$H$36,IF(Q56=Data!$E$17,Data!$H$37,IF(Q56=Data!$E$18,Data!$H$38,0))))))))*K56*IF(R56&lt;AV56,R56,$AV$3)</f>
        <v>0</v>
      </c>
      <c r="AB56" s="22">
        <f t="shared" si="5"/>
        <v>0</v>
      </c>
      <c r="AC56" s="50">
        <f t="shared" si="6"/>
        <v>0</v>
      </c>
      <c r="AD56" s="46"/>
      <c r="AE56" s="21">
        <f t="shared" si="0"/>
        <v>0</v>
      </c>
      <c r="AF56" s="22">
        <f t="shared" si="1"/>
        <v>0</v>
      </c>
      <c r="AG56" s="50">
        <f t="shared" si="2"/>
        <v>0</v>
      </c>
      <c r="AH56" s="46"/>
      <c r="AI56" s="21">
        <f>IF(AZ56="No",0,IF(O56="NA",0,IF(Q56=O56,0,IF(O56=Data!$E$2,Data!$J$22,IF(O56=Data!$E$3,Data!$J$23,IF(O56=Data!$E$4,Data!$J$24,IF(O56=Data!$E$5,Data!$J$25,IF(O56=Data!$E$6,Data!$J$26,IF(O56=Data!$E$7,Data!$J$27,IF(O56=Data!$E$8,Data!$J$28,IF(O56=Data!$E$9,Data!$J$29,IF(O56=Data!$E$10,Data!$I$30,IF(O56=Data!$E$11,Data!$J$31,IF(O56=Data!$E$12,Data!$J$32,IF(O56=Data!$E$13,Data!$J$33,IF(O56=Data!$E$14,Data!$J$34,IF(O56=Data!$E$15,Data!$J$35,IF(O56=Data!$E$16,Data!$J$36,IF(O56=Data!$E$17,Data!J$37,IF(O56=Data!$E$18,Data!J$38,0))))))))))))))))))))*$AV$3</f>
        <v>0</v>
      </c>
      <c r="AJ56" s="23">
        <f>IF(AZ56="No",0,IF(O56="NA",0,IF(O56=Data!$E$2,Data!$K$22,IF(O56=Data!$E$3,Data!$K$23,IF(O56=Data!$E$4,Data!$K$24,IF(O56=Data!$E$5,Data!$K$25,IF(O56=Data!$E$6,Data!$K$26,IF(O56=Data!$E$7,Data!$K$27,IF(O56=Data!$E$8,Data!$K$28,IF(O56=Data!$E$9,Data!$K$29,IF(O56=Data!$E$10,Data!$K$30,IF(O56=Data!$E$11,Data!$K$31,IF(O56=Data!$E$12,Data!$K$32,IF(O56=Data!$E$13,Data!$K$33,IF(O56=Data!$E$14,Data!$K$34,IF(O56=Data!$E$15,Data!$K$35,IF(O56=Data!$E$16,Data!$K$36,IF(O56=Data!$E$17,Data!K$37,IF(O56=Data!$E$18,Data!K$38,0)))))))))))))))))))*$AV$3</f>
        <v>0</v>
      </c>
      <c r="AK56" s="23">
        <f t="shared" si="7"/>
        <v>0</v>
      </c>
      <c r="AL56" s="22">
        <f t="shared" si="8"/>
        <v>0</v>
      </c>
      <c r="AM56" s="22">
        <f t="shared" si="9"/>
        <v>0</v>
      </c>
      <c r="AN56" s="23"/>
      <c r="AO56" s="120"/>
      <c r="AP56" s="25"/>
      <c r="AQ56" s="25"/>
      <c r="AR56" s="9"/>
      <c r="AS56" s="9"/>
      <c r="AT56" s="5"/>
      <c r="AX56" s="168"/>
      <c r="AY56" s="143" t="str">
        <f t="shared" si="10"/>
        <v>No</v>
      </c>
      <c r="AZ56" s="144" t="str">
        <f t="shared" si="3"/>
        <v>No</v>
      </c>
      <c r="BA56" s="150"/>
      <c r="BB56" s="146">
        <f>IF(Q56="NA",0,IF(N56="No",0,IF(O56=Data!$E$2,Data!$L$22,IF(O56=Data!$E$3,Data!$L$23,IF(O56=Data!$E$4,Data!$L$24,IF(O56=Data!$E$5,Data!$L$25,IF(O56=Data!$E$6,Data!$L$26,IF(O56=Data!$E$7,Data!$L$27,IF(O56=Data!$E$8,Data!$L$28,IF(O56=Data!$E$9,Data!$L$29,IF(O56=Data!$E$10,Data!$L$30,IF(O56=Data!$E$11,Data!$L$31,IF(O56=Data!$E$12,Data!$L$32,IF(O56=Data!$E$13,Data!$L$33,IF(O56=Data!$E$14,Data!$L$34,IF(O56=Data!$E$15,Data!$L$35,IF(O56=Data!$E$16,Data!$L$36,IF(O56=Data!$E$17,Data!L$37,IF(O56=Data!$E$18,Data!L$38,0)))))))))))))))))))</f>
        <v>0</v>
      </c>
      <c r="BC56" s="147">
        <f>IF(Q56="NA",0,IF(AY56="No",0,IF(N56="Yes",0,IF(P56=Data!$E$2,Data!$L$22,IF(P56=Data!$E$3,Data!$L$23,IF(P56=Data!$E$4,Data!$L$24,IF(P56=Data!$E$5,Data!$L$25,IF(P56=Data!$E$6,Data!$L$26,IF(P56=Data!$E$7,Data!$L$27,IF(P56=Data!$E$8,Data!$L$28,IF(P56=Data!$E$9,Data!$L$29,IF(P56=Data!$E$10,Data!$L$30,IF(P56=Data!$E$11,Data!$L$31,IF(P56=Data!$E$12,Data!$L$32*(EXP(-29.6/R56)),IF(P56=Data!$E$13,Data!$L$33,IF(P56=Data!$E$14,Data!$L$34*(EXP(-29.6/R56)),IF(P56=Data!$E$15,Data!$L$35,IF(P56=Data!$E$16,Data!$L$36,IF(P56=Data!$E$17,Data!L$37,IF(P56=Data!$E$18,Data!L$38,0))))))))))))))))))))</f>
        <v>0</v>
      </c>
      <c r="BD56" s="148"/>
      <c r="BE56" s="146"/>
      <c r="BF56" s="148">
        <f t="shared" si="4"/>
        <v>0</v>
      </c>
      <c r="BG56" s="148">
        <f t="shared" si="11"/>
        <v>1</v>
      </c>
      <c r="BH56" s="148">
        <f t="shared" si="12"/>
        <v>1</v>
      </c>
      <c r="BI56" s="148">
        <f>IF(S56=0,0,IF(AND(Q56=Data!$E$12,S56-$AV$3&gt;0),(((Data!$M$32*(EXP(-29.6/S56)))-(Data!$M$32*(EXP(-29.6/(S56-$AV$3)))))),IF(AND(Q56=Data!$E$12,S56-$AV$3&lt;0.5),(Data!$M$32*(EXP(-29.6/S56))),IF(AND(Q56=Data!$E$12,S56&lt;=1),((Data!$M$32*(EXP(-29.6/S56)))),IF(Q56=Data!$E$13,(Data!$M$33),IF(AND(Q56=Data!$E$14,S56-$AV$3&gt;0),(((Data!$M$34*(EXP(-29.6/S56)))-(Data!$M$34*(EXP(-29.6/(S56-$AV$3)))))),IF(AND(Q56=Data!$E$14,S56-$AV$3&lt;1),(Data!$M$34*(EXP(-29.6/S56))),IF(AND(Q56=Data!$E$14,S56&lt;=1),((Data!$M$34*(EXP(-29.6/S56)))),IF(Q56=Data!$E$15,Data!$M$35,IF(Q56=Data!$E$16,Data!$M$36,IF(Q56=Data!$E$17,Data!$M$37,IF(Q56=Data!$E$18,Data!$M$38,0))))))))))))</f>
        <v>0</v>
      </c>
      <c r="BJ56" s="148">
        <f>IF(Q56=Data!$E$12,BI56*0.32,IF(Q56=Data!$E$13,0,IF(Q56=Data!$E$14,BI56*0.32,IF(Q56=Data!$E$15,0,IF(Q56=Data!$E$16,0,IF(Q56=Data!$E$17,0,IF(Q56=Data!$E$18,0,0)))))))</f>
        <v>0</v>
      </c>
      <c r="BK56" s="148">
        <f>IF(Q56=Data!$E$12,Data!$P$32*$AV$3,IF(Q56=Data!$E$13,Data!$P$33*$AV$3,IF(Q56=Data!$E$14,Data!$P$34*$AV$3,IF(Q56=Data!$E$15,Data!$P$35*$AV$3,IF(Q56=Data!$E$16,Data!$P$36*$AV$3,IF(Q56=Data!$E$17,Data!$P$37*$AV$3,IF(Q56=Data!$E$18,Data!$P$38*$AV$3,0)))))))</f>
        <v>0</v>
      </c>
      <c r="BL56" s="147">
        <f>IF(O56=Data!$E$2,Data!$O$22,IF(O56=Data!$E$3,Data!$O$23,IF(O56=Data!$E$4,Data!$O$24,IF(O56=Data!$E$5,Data!$O$25,IF(O56=Data!$E$6,Data!$O$26,IF(O56=Data!$E$7,Data!$O$27,IF(O56=Data!$E$8,Data!$O$28,IF(O56=Data!$E$9,Data!$O$29,IF(O56=Data!$E$10,Data!$O$30,IF(O56=Data!$E$11,Data!$O$31,IF(O56=Data!$E$12,Data!$O$32,IF(O56=Data!$E$13,Data!$O$33,IF(O56=Data!$E$14,Data!$O$34,IF(O56=Data!$E$15,Data!$O$35,IF(O56=Data!$E$16,Data!$O$36,IF(O56=Data!$E$17,Data!$O$37,IF(O56=Data!$E$18,Data!$O$38,0)))))))))))))))))</f>
        <v>0</v>
      </c>
      <c r="BM56" s="169"/>
      <c r="BN56" s="169"/>
      <c r="BO56" s="169"/>
      <c r="BP56" s="169"/>
    </row>
    <row r="57" spans="10:68" x14ac:dyDescent="0.3">
      <c r="J57" s="36" t="s">
        <v>68</v>
      </c>
      <c r="K57" s="108"/>
      <c r="L57" s="108"/>
      <c r="M57" s="108" t="s">
        <v>3</v>
      </c>
      <c r="N57" s="108" t="s">
        <v>1</v>
      </c>
      <c r="O57" s="109" t="s">
        <v>124</v>
      </c>
      <c r="P57" s="109" t="s">
        <v>124</v>
      </c>
      <c r="Q57" s="110" t="s">
        <v>124</v>
      </c>
      <c r="R57" s="111"/>
      <c r="S57" s="111"/>
      <c r="T57" s="112"/>
      <c r="U57" s="20"/>
      <c r="V57" s="21">
        <f>IF(AZ57="No",0,IF(O57="NA",0,IF(O57=Data!$E$2,Data!$F$22,IF(O57=Data!$E$3,Data!$F$23,IF(O57=Data!$E$4,Data!$F$24,IF(O57=Data!$E$5,Data!$F$25,IF(O57=Data!$E$6,Data!$F$26,IF(O57=Data!$E$7,Data!$F$27,IF(O57=Data!$E$8,Data!$F$28,IF(O57=Data!$E$9,Data!$F$29,IF(O57=Data!$E$10,Data!$F$30,IF(O57=Data!$E$11,Data!$F$31,IF(O57=Data!E66,Data!$F$32,IF(O57=Data!E67,Data!$F$33,IF(O57=Data!E68,Data!$F$34,IF(O57=Data!E69,Data!$F$35,IF(O57=Data!E70,Data!$F$36,IF(O57=Data!E71,Data!$F$37,IF(O57=Data!E72,Data!F$38,0)))))))))))))))))))*K57*$AV$3</f>
        <v>0</v>
      </c>
      <c r="W57" s="23">
        <f>IF(AZ57="No",0,IF(O57="NA",0,IF(O57=Data!$E$2,Data!$G$22,IF(O57=Data!$E$3,Data!$G$23,IF(O57=Data!$E$4,Data!$G$24,IF(O57=Data!$E$5,Data!$G$25,IF(O57=Data!$E$6,Data!$G$26,IF(O57=Data!$E$7,Data!$G$27,IF(O57=Data!$E$8,Data!$G$28,IF(O57=Data!$E$9,Data!$G$29,IF(O57=Data!$E$10,Data!$G$30,IF(O57=Data!$E$11,Data!$G$31,IF(O57=Data!$E$12,Data!$G$32,IF(O57=Data!$E$13,Data!$G$33,IF(O57=Data!$E$14,Data!$G$34,IF(O57=Data!$E$15,Data!$G$35,IF(O57=Data!$E$16,Data!$G$36,IF(O57=Data!$E$17,Data!G$37,IF(O57=Data!$E$18,Data!G$38,0)))))))))))))))))))*K57*$AV$3</f>
        <v>0</v>
      </c>
      <c r="X57" s="23">
        <f>IF(AZ57="No",0,IF(O57="NA",0,IF(O57=Data!$E$2,Data!$H$22,IF(O57=Data!$E$3,Data!$H$23,IF(O57=Data!$E$4,Data!$H$24,IF(O57=Data!$E$5,Data!$H$25,IF(O57=Data!$E$6,Data!$H$26,IF(O57=Data!$E$7,Data!$H$27,IF(O57=Data!$E$8,Data!$H$28,IF(O57=Data!$E$9,Data!$H$29,IF(O57=Data!$E$10,Data!$H$30,IF(O57=Data!$E$11,Data!$H$31,IF(O57=Data!$E$12,Data!$H$32,IF(O57=Data!$E$13,Data!$H$33,IF(O57=Data!$E$14,Data!$H$34,IF(O57=Data!$E$15,Data!$H$35,IF(O57=Data!$E$16,Data!$H$36,IF(O57=Data!$E$17,Data!H$37,IF(O57=Data!$E$18,Data!H$38,0)))))))))))))))))))*K57*$AV$3</f>
        <v>0</v>
      </c>
      <c r="Y57" s="23">
        <f>IF(R57&lt;=1,0,IF(Q57=Data!$E$12,Data!$F$32,IF(Q57=Data!$E$13,Data!$F$33,IF(Q57=Data!$E$14,Data!$F$34,IF(Q57=Data!$E$15,Data!$F$35,IF(Q57=Data!$E$16,Data!$F$36,IF(Q57=Data!$E$17,Data!$F$37,IF(Q57=Data!$E$18,Data!$F$38,0))))))))*K57*IF(R57&lt;AV57,R57,$AV$3)</f>
        <v>0</v>
      </c>
      <c r="Z57" s="23">
        <f>IF(R57&lt;=1,0,IF(Q57=Data!$E$12,Data!$G$32,IF(Q57=Data!$E$13,Data!$G$33,IF(Q57=Data!$E$14,Data!$G$34,IF(Q57=Data!$E$15,Data!$G$35,IF(Q57=Data!$E$16,Data!$G$36,IF(Q57=Data!$E$17,Data!$G$37,IF(Q57=Data!$E$18,Data!$G$38,0))))))))*K57*IF(R57&lt;AV57,R57,$AV$3)</f>
        <v>0</v>
      </c>
      <c r="AA57" s="23">
        <f>IF(R57&lt;=1,0,IF(Q57=Data!$E$12,Data!$H$32,IF(Q57=Data!$E$13,Data!$H$33,IF(Q57=Data!$E$14,Data!$H$34,IF(Q57=Data!$E$15,Data!$H$35,IF(Q57=Data!$E$16,Data!$H$36,IF(Q57=Data!$E$17,Data!$H$37,IF(Q57=Data!$E$18,Data!$H$38,0))))))))*K57*IF(R57&lt;AV57,R57,$AV$3)</f>
        <v>0</v>
      </c>
      <c r="AB57" s="22">
        <f t="shared" si="5"/>
        <v>0</v>
      </c>
      <c r="AC57" s="50">
        <f t="shared" si="6"/>
        <v>0</v>
      </c>
      <c r="AD57" s="46"/>
      <c r="AE57" s="21">
        <f t="shared" si="0"/>
        <v>0</v>
      </c>
      <c r="AF57" s="22">
        <f t="shared" si="1"/>
        <v>0</v>
      </c>
      <c r="AG57" s="50">
        <f t="shared" si="2"/>
        <v>0</v>
      </c>
      <c r="AH57" s="46"/>
      <c r="AI57" s="21">
        <f>IF(AZ57="No",0,IF(O57="NA",0,IF(Q57=O57,0,IF(O57=Data!$E$2,Data!$J$22,IF(O57=Data!$E$3,Data!$J$23,IF(O57=Data!$E$4,Data!$J$24,IF(O57=Data!$E$5,Data!$J$25,IF(O57=Data!$E$6,Data!$J$26,IF(O57=Data!$E$7,Data!$J$27,IF(O57=Data!$E$8,Data!$J$28,IF(O57=Data!$E$9,Data!$J$29,IF(O57=Data!$E$10,Data!$I$30,IF(O57=Data!$E$11,Data!$J$31,IF(O57=Data!$E$12,Data!$J$32,IF(O57=Data!$E$13,Data!$J$33,IF(O57=Data!$E$14,Data!$J$34,IF(O57=Data!$E$15,Data!$J$35,IF(O57=Data!$E$16,Data!$J$36,IF(O57=Data!$E$17,Data!J$37,IF(O57=Data!$E$18,Data!J$38,0))))))))))))))))))))*$AV$3</f>
        <v>0</v>
      </c>
      <c r="AJ57" s="23">
        <f>IF(AZ57="No",0,IF(O57="NA",0,IF(O57=Data!$E$2,Data!$K$22,IF(O57=Data!$E$3,Data!$K$23,IF(O57=Data!$E$4,Data!$K$24,IF(O57=Data!$E$5,Data!$K$25,IF(O57=Data!$E$6,Data!$K$26,IF(O57=Data!$E$7,Data!$K$27,IF(O57=Data!$E$8,Data!$K$28,IF(O57=Data!$E$9,Data!$K$29,IF(O57=Data!$E$10,Data!$K$30,IF(O57=Data!$E$11,Data!$K$31,IF(O57=Data!$E$12,Data!$K$32,IF(O57=Data!$E$13,Data!$K$33,IF(O57=Data!$E$14,Data!$K$34,IF(O57=Data!$E$15,Data!$K$35,IF(O57=Data!$E$16,Data!$K$36,IF(O57=Data!$E$17,Data!K$37,IF(O57=Data!$E$18,Data!K$38,0)))))))))))))))))))*$AV$3</f>
        <v>0</v>
      </c>
      <c r="AK57" s="23">
        <f t="shared" si="7"/>
        <v>0</v>
      </c>
      <c r="AL57" s="22">
        <f t="shared" si="8"/>
        <v>0</v>
      </c>
      <c r="AM57" s="22">
        <f t="shared" si="9"/>
        <v>0</v>
      </c>
      <c r="AN57" s="23"/>
      <c r="AO57" s="120"/>
      <c r="AP57" s="25"/>
      <c r="AQ57" s="25"/>
      <c r="AR57" s="9"/>
      <c r="AS57" s="9"/>
      <c r="AT57" s="5"/>
      <c r="AX57" s="168"/>
      <c r="AY57" s="143" t="str">
        <f t="shared" si="10"/>
        <v>No</v>
      </c>
      <c r="AZ57" s="144" t="str">
        <f t="shared" si="3"/>
        <v>No</v>
      </c>
      <c r="BA57" s="150"/>
      <c r="BB57" s="146">
        <f>IF(Q57="NA",0,IF(N57="No",0,IF(O57=Data!$E$2,Data!$L$22,IF(O57=Data!$E$3,Data!$L$23,IF(O57=Data!$E$4,Data!$L$24,IF(O57=Data!$E$5,Data!$L$25,IF(O57=Data!$E$6,Data!$L$26,IF(O57=Data!$E$7,Data!$L$27,IF(O57=Data!$E$8,Data!$L$28,IF(O57=Data!$E$9,Data!$L$29,IF(O57=Data!$E$10,Data!$L$30,IF(O57=Data!$E$11,Data!$L$31,IF(O57=Data!$E$12,Data!$L$32,IF(O57=Data!$E$13,Data!$L$33,IF(O57=Data!$E$14,Data!$L$34,IF(O57=Data!$E$15,Data!$L$35,IF(O57=Data!$E$16,Data!$L$36,IF(O57=Data!$E$17,Data!L$37,IF(O57=Data!$E$18,Data!L$38,0)))))))))))))))))))</f>
        <v>0</v>
      </c>
      <c r="BC57" s="147">
        <f>IF(Q57="NA",0,IF(AY57="No",0,IF(N57="Yes",0,IF(P57=Data!$E$2,Data!$L$22,IF(P57=Data!$E$3,Data!$L$23,IF(P57=Data!$E$4,Data!$L$24,IF(P57=Data!$E$5,Data!$L$25,IF(P57=Data!$E$6,Data!$L$26,IF(P57=Data!$E$7,Data!$L$27,IF(P57=Data!$E$8,Data!$L$28,IF(P57=Data!$E$9,Data!$L$29,IF(P57=Data!$E$10,Data!$L$30,IF(P57=Data!$E$11,Data!$L$31,IF(P57=Data!$E$12,Data!$L$32*(EXP(-29.6/R57)),IF(P57=Data!$E$13,Data!$L$33,IF(P57=Data!$E$14,Data!$L$34*(EXP(-29.6/R57)),IF(P57=Data!$E$15,Data!$L$35,IF(P57=Data!$E$16,Data!$L$36,IF(P57=Data!$E$17,Data!L$37,IF(P57=Data!$E$18,Data!L$38,0))))))))))))))))))))</f>
        <v>0</v>
      </c>
      <c r="BD57" s="148"/>
      <c r="BE57" s="146"/>
      <c r="BF57" s="148">
        <f t="shared" si="4"/>
        <v>0</v>
      </c>
      <c r="BG57" s="148">
        <f t="shared" si="11"/>
        <v>1</v>
      </c>
      <c r="BH57" s="148">
        <f t="shared" si="12"/>
        <v>1</v>
      </c>
      <c r="BI57" s="148">
        <f>IF(S57=0,0,IF(AND(Q57=Data!$E$12,S57-$AV$3&gt;0),(((Data!$M$32*(EXP(-29.6/S57)))-(Data!$M$32*(EXP(-29.6/(S57-$AV$3)))))),IF(AND(Q57=Data!$E$12,S57-$AV$3&lt;0.5),(Data!$M$32*(EXP(-29.6/S57))),IF(AND(Q57=Data!$E$12,S57&lt;=1),((Data!$M$32*(EXP(-29.6/S57)))),IF(Q57=Data!$E$13,(Data!$M$33),IF(AND(Q57=Data!$E$14,S57-$AV$3&gt;0),(((Data!$M$34*(EXP(-29.6/S57)))-(Data!$M$34*(EXP(-29.6/(S57-$AV$3)))))),IF(AND(Q57=Data!$E$14,S57-$AV$3&lt;1),(Data!$M$34*(EXP(-29.6/S57))),IF(AND(Q57=Data!$E$14,S57&lt;=1),((Data!$M$34*(EXP(-29.6/S57)))),IF(Q57=Data!$E$15,Data!$M$35,IF(Q57=Data!$E$16,Data!$M$36,IF(Q57=Data!$E$17,Data!$M$37,IF(Q57=Data!$E$18,Data!$M$38,0))))))))))))</f>
        <v>0</v>
      </c>
      <c r="BJ57" s="148">
        <f>IF(Q57=Data!$E$12,BI57*0.32,IF(Q57=Data!$E$13,0,IF(Q57=Data!$E$14,BI57*0.32,IF(Q57=Data!$E$15,0,IF(Q57=Data!$E$16,0,IF(Q57=Data!$E$17,0,IF(Q57=Data!$E$18,0,0)))))))</f>
        <v>0</v>
      </c>
      <c r="BK57" s="148">
        <f>IF(Q57=Data!$E$12,Data!$P$32*$AV$3,IF(Q57=Data!$E$13,Data!$P$33*$AV$3,IF(Q57=Data!$E$14,Data!$P$34*$AV$3,IF(Q57=Data!$E$15,Data!$P$35*$AV$3,IF(Q57=Data!$E$16,Data!$P$36*$AV$3,IF(Q57=Data!$E$17,Data!$P$37*$AV$3,IF(Q57=Data!$E$18,Data!$P$38*$AV$3,0)))))))</f>
        <v>0</v>
      </c>
      <c r="BL57" s="147">
        <f>IF(O57=Data!$E$2,Data!$O$22,IF(O57=Data!$E$3,Data!$O$23,IF(O57=Data!$E$4,Data!$O$24,IF(O57=Data!$E$5,Data!$O$25,IF(O57=Data!$E$6,Data!$O$26,IF(O57=Data!$E$7,Data!$O$27,IF(O57=Data!$E$8,Data!$O$28,IF(O57=Data!$E$9,Data!$O$29,IF(O57=Data!$E$10,Data!$O$30,IF(O57=Data!$E$11,Data!$O$31,IF(O57=Data!$E$12,Data!$O$32,IF(O57=Data!$E$13,Data!$O$33,IF(O57=Data!$E$14,Data!$O$34,IF(O57=Data!$E$15,Data!$O$35,IF(O57=Data!$E$16,Data!$O$36,IF(O57=Data!$E$17,Data!$O$37,IF(O57=Data!$E$18,Data!$O$38,0)))))))))))))))))</f>
        <v>0</v>
      </c>
      <c r="BM57" s="169"/>
      <c r="BN57" s="169"/>
      <c r="BO57" s="169"/>
      <c r="BP57" s="169"/>
    </row>
    <row r="58" spans="10:68" x14ac:dyDescent="0.3">
      <c r="J58" s="36" t="s">
        <v>69</v>
      </c>
      <c r="K58" s="108"/>
      <c r="L58" s="108"/>
      <c r="M58" s="108" t="s">
        <v>3</v>
      </c>
      <c r="N58" s="108" t="s">
        <v>1</v>
      </c>
      <c r="O58" s="109" t="s">
        <v>124</v>
      </c>
      <c r="P58" s="109" t="s">
        <v>124</v>
      </c>
      <c r="Q58" s="110" t="s">
        <v>124</v>
      </c>
      <c r="R58" s="111"/>
      <c r="S58" s="111"/>
      <c r="T58" s="112"/>
      <c r="U58" s="20"/>
      <c r="V58" s="21">
        <f>IF(AZ58="No",0,IF(O58="NA",0,IF(O58=Data!$E$2,Data!$F$22,IF(O58=Data!$E$3,Data!$F$23,IF(O58=Data!$E$4,Data!$F$24,IF(O58=Data!$E$5,Data!$F$25,IF(O58=Data!$E$6,Data!$F$26,IF(O58=Data!$E$7,Data!$F$27,IF(O58=Data!$E$8,Data!$F$28,IF(O58=Data!$E$9,Data!$F$29,IF(O58=Data!$E$10,Data!$F$30,IF(O58=Data!$E$11,Data!$F$31,IF(O58=Data!E67,Data!$F$32,IF(O58=Data!E68,Data!$F$33,IF(O58=Data!E69,Data!$F$34,IF(O58=Data!E70,Data!$F$35,IF(O58=Data!E71,Data!$F$36,IF(O58=Data!E72,Data!$F$37,IF(O58=Data!E73,Data!F$38,0)))))))))))))))))))*K58*$AV$3</f>
        <v>0</v>
      </c>
      <c r="W58" s="23">
        <f>IF(AZ58="No",0,IF(O58="NA",0,IF(O58=Data!$E$2,Data!$G$22,IF(O58=Data!$E$3,Data!$G$23,IF(O58=Data!$E$4,Data!$G$24,IF(O58=Data!$E$5,Data!$G$25,IF(O58=Data!$E$6,Data!$G$26,IF(O58=Data!$E$7,Data!$G$27,IF(O58=Data!$E$8,Data!$G$28,IF(O58=Data!$E$9,Data!$G$29,IF(O58=Data!$E$10,Data!$G$30,IF(O58=Data!$E$11,Data!$G$31,IF(O58=Data!$E$12,Data!$G$32,IF(O58=Data!$E$13,Data!$G$33,IF(O58=Data!$E$14,Data!$G$34,IF(O58=Data!$E$15,Data!$G$35,IF(O58=Data!$E$16,Data!$G$36,IF(O58=Data!$E$17,Data!G$37,IF(O58=Data!$E$18,Data!G$38,0)))))))))))))))))))*K58*$AV$3</f>
        <v>0</v>
      </c>
      <c r="X58" s="23">
        <f>IF(AZ58="No",0,IF(O58="NA",0,IF(O58=Data!$E$2,Data!$H$22,IF(O58=Data!$E$3,Data!$H$23,IF(O58=Data!$E$4,Data!$H$24,IF(O58=Data!$E$5,Data!$H$25,IF(O58=Data!$E$6,Data!$H$26,IF(O58=Data!$E$7,Data!$H$27,IF(O58=Data!$E$8,Data!$H$28,IF(O58=Data!$E$9,Data!$H$29,IF(O58=Data!$E$10,Data!$H$30,IF(O58=Data!$E$11,Data!$H$31,IF(O58=Data!$E$12,Data!$H$32,IF(O58=Data!$E$13,Data!$H$33,IF(O58=Data!$E$14,Data!$H$34,IF(O58=Data!$E$15,Data!$H$35,IF(O58=Data!$E$16,Data!$H$36,IF(O58=Data!$E$17,Data!H$37,IF(O58=Data!$E$18,Data!H$38,0)))))))))))))))))))*K58*$AV$3</f>
        <v>0</v>
      </c>
      <c r="Y58" s="23">
        <f>IF(R58&lt;=1,0,IF(Q58=Data!$E$12,Data!$F$32,IF(Q58=Data!$E$13,Data!$F$33,IF(Q58=Data!$E$14,Data!$F$34,IF(Q58=Data!$E$15,Data!$F$35,IF(Q58=Data!$E$16,Data!$F$36,IF(Q58=Data!$E$17,Data!$F$37,IF(Q58=Data!$E$18,Data!$F$38,0))))))))*K58*IF(R58&lt;AV58,R58,$AV$3)</f>
        <v>0</v>
      </c>
      <c r="Z58" s="23">
        <f>IF(R58&lt;=1,0,IF(Q58=Data!$E$12,Data!$G$32,IF(Q58=Data!$E$13,Data!$G$33,IF(Q58=Data!$E$14,Data!$G$34,IF(Q58=Data!$E$15,Data!$G$35,IF(Q58=Data!$E$16,Data!$G$36,IF(Q58=Data!$E$17,Data!$G$37,IF(Q58=Data!$E$18,Data!$G$38,0))))))))*K58*IF(R58&lt;AV58,R58,$AV$3)</f>
        <v>0</v>
      </c>
      <c r="AA58" s="23">
        <f>IF(R58&lt;=1,0,IF(Q58=Data!$E$12,Data!$H$32,IF(Q58=Data!$E$13,Data!$H$33,IF(Q58=Data!$E$14,Data!$H$34,IF(Q58=Data!$E$15,Data!$H$35,IF(Q58=Data!$E$16,Data!$H$36,IF(Q58=Data!$E$17,Data!$H$37,IF(Q58=Data!$E$18,Data!$H$38,0))))))))*K58*IF(R58&lt;AV58,R58,$AV$3)</f>
        <v>0</v>
      </c>
      <c r="AB58" s="22">
        <f t="shared" si="5"/>
        <v>0</v>
      </c>
      <c r="AC58" s="50">
        <f t="shared" si="6"/>
        <v>0</v>
      </c>
      <c r="AD58" s="46"/>
      <c r="AE58" s="21">
        <f t="shared" si="0"/>
        <v>0</v>
      </c>
      <c r="AF58" s="22">
        <f t="shared" si="1"/>
        <v>0</v>
      </c>
      <c r="AG58" s="50">
        <f t="shared" si="2"/>
        <v>0</v>
      </c>
      <c r="AH58" s="46"/>
      <c r="AI58" s="21">
        <f>IF(AZ58="No",0,IF(O58="NA",0,IF(Q58=O58,0,IF(O58=Data!$E$2,Data!$J$22,IF(O58=Data!$E$3,Data!$J$23,IF(O58=Data!$E$4,Data!$J$24,IF(O58=Data!$E$5,Data!$J$25,IF(O58=Data!$E$6,Data!$J$26,IF(O58=Data!$E$7,Data!$J$27,IF(O58=Data!$E$8,Data!$J$28,IF(O58=Data!$E$9,Data!$J$29,IF(O58=Data!$E$10,Data!$I$30,IF(O58=Data!$E$11,Data!$J$31,IF(O58=Data!$E$12,Data!$J$32,IF(O58=Data!$E$13,Data!$J$33,IF(O58=Data!$E$14,Data!$J$34,IF(O58=Data!$E$15,Data!$J$35,IF(O58=Data!$E$16,Data!$J$36,IF(O58=Data!$E$17,Data!J$37,IF(O58=Data!$E$18,Data!J$38,0))))))))))))))))))))*$AV$3</f>
        <v>0</v>
      </c>
      <c r="AJ58" s="23">
        <f>IF(AZ58="No",0,IF(O58="NA",0,IF(O58=Data!$E$2,Data!$K$22,IF(O58=Data!$E$3,Data!$K$23,IF(O58=Data!$E$4,Data!$K$24,IF(O58=Data!$E$5,Data!$K$25,IF(O58=Data!$E$6,Data!$K$26,IF(O58=Data!$E$7,Data!$K$27,IF(O58=Data!$E$8,Data!$K$28,IF(O58=Data!$E$9,Data!$K$29,IF(O58=Data!$E$10,Data!$K$30,IF(O58=Data!$E$11,Data!$K$31,IF(O58=Data!$E$12,Data!$K$32,IF(O58=Data!$E$13,Data!$K$33,IF(O58=Data!$E$14,Data!$K$34,IF(O58=Data!$E$15,Data!$K$35,IF(O58=Data!$E$16,Data!$K$36,IF(O58=Data!$E$17,Data!K$37,IF(O58=Data!$E$18,Data!K$38,0)))))))))))))))))))*$AV$3</f>
        <v>0</v>
      </c>
      <c r="AK58" s="23">
        <f t="shared" si="7"/>
        <v>0</v>
      </c>
      <c r="AL58" s="22">
        <f t="shared" si="8"/>
        <v>0</v>
      </c>
      <c r="AM58" s="22">
        <f t="shared" si="9"/>
        <v>0</v>
      </c>
      <c r="AN58" s="23"/>
      <c r="AO58" s="120"/>
      <c r="AP58" s="25"/>
      <c r="AQ58" s="25"/>
      <c r="AR58" s="9"/>
      <c r="AS58" s="9"/>
      <c r="AT58" s="5"/>
      <c r="AX58" s="168"/>
      <c r="AY58" s="143" t="str">
        <f t="shared" si="10"/>
        <v>No</v>
      </c>
      <c r="AZ58" s="144" t="str">
        <f t="shared" si="3"/>
        <v>No</v>
      </c>
      <c r="BA58" s="150"/>
      <c r="BB58" s="146">
        <f>IF(Q58="NA",0,IF(N58="No",0,IF(O58=Data!$E$2,Data!$L$22,IF(O58=Data!$E$3,Data!$L$23,IF(O58=Data!$E$4,Data!$L$24,IF(O58=Data!$E$5,Data!$L$25,IF(O58=Data!$E$6,Data!$L$26,IF(O58=Data!$E$7,Data!$L$27,IF(O58=Data!$E$8,Data!$L$28,IF(O58=Data!$E$9,Data!$L$29,IF(O58=Data!$E$10,Data!$L$30,IF(O58=Data!$E$11,Data!$L$31,IF(O58=Data!$E$12,Data!$L$32,IF(O58=Data!$E$13,Data!$L$33,IF(O58=Data!$E$14,Data!$L$34,IF(O58=Data!$E$15,Data!$L$35,IF(O58=Data!$E$16,Data!$L$36,IF(O58=Data!$E$17,Data!L$37,IF(O58=Data!$E$18,Data!L$38,0)))))))))))))))))))</f>
        <v>0</v>
      </c>
      <c r="BC58" s="147">
        <f>IF(Q58="NA",0,IF(AY58="No",0,IF(N58="Yes",0,IF(P58=Data!$E$2,Data!$L$22,IF(P58=Data!$E$3,Data!$L$23,IF(P58=Data!$E$4,Data!$L$24,IF(P58=Data!$E$5,Data!$L$25,IF(P58=Data!$E$6,Data!$L$26,IF(P58=Data!$E$7,Data!$L$27,IF(P58=Data!$E$8,Data!$L$28,IF(P58=Data!$E$9,Data!$L$29,IF(P58=Data!$E$10,Data!$L$30,IF(P58=Data!$E$11,Data!$L$31,IF(P58=Data!$E$12,Data!$L$32*(EXP(-29.6/R58)),IF(P58=Data!$E$13,Data!$L$33,IF(P58=Data!$E$14,Data!$L$34*(EXP(-29.6/R58)),IF(P58=Data!$E$15,Data!$L$35,IF(P58=Data!$E$16,Data!$L$36,IF(P58=Data!$E$17,Data!L$37,IF(P58=Data!$E$18,Data!L$38,0))))))))))))))))))))</f>
        <v>0</v>
      </c>
      <c r="BD58" s="148"/>
      <c r="BE58" s="146"/>
      <c r="BF58" s="148">
        <f t="shared" si="4"/>
        <v>0</v>
      </c>
      <c r="BG58" s="148">
        <f t="shared" si="11"/>
        <v>1</v>
      </c>
      <c r="BH58" s="148">
        <f t="shared" si="12"/>
        <v>1</v>
      </c>
      <c r="BI58" s="148">
        <f>IF(S58=0,0,IF(AND(Q58=Data!$E$12,S58-$AV$3&gt;0),(((Data!$M$32*(EXP(-29.6/S58)))-(Data!$M$32*(EXP(-29.6/(S58-$AV$3)))))),IF(AND(Q58=Data!$E$12,S58-$AV$3&lt;0.5),(Data!$M$32*(EXP(-29.6/S58))),IF(AND(Q58=Data!$E$12,S58&lt;=1),((Data!$M$32*(EXP(-29.6/S58)))),IF(Q58=Data!$E$13,(Data!$M$33),IF(AND(Q58=Data!$E$14,S58-$AV$3&gt;0),(((Data!$M$34*(EXP(-29.6/S58)))-(Data!$M$34*(EXP(-29.6/(S58-$AV$3)))))),IF(AND(Q58=Data!$E$14,S58-$AV$3&lt;1),(Data!$M$34*(EXP(-29.6/S58))),IF(AND(Q58=Data!$E$14,S58&lt;=1),((Data!$M$34*(EXP(-29.6/S58)))),IF(Q58=Data!$E$15,Data!$M$35,IF(Q58=Data!$E$16,Data!$M$36,IF(Q58=Data!$E$17,Data!$M$37,IF(Q58=Data!$E$18,Data!$M$38,0))))))))))))</f>
        <v>0</v>
      </c>
      <c r="BJ58" s="148">
        <f>IF(Q58=Data!$E$12,BI58*0.32,IF(Q58=Data!$E$13,0,IF(Q58=Data!$E$14,BI58*0.32,IF(Q58=Data!$E$15,0,IF(Q58=Data!$E$16,0,IF(Q58=Data!$E$17,0,IF(Q58=Data!$E$18,0,0)))))))</f>
        <v>0</v>
      </c>
      <c r="BK58" s="148">
        <f>IF(Q58=Data!$E$12,Data!$P$32*$AV$3,IF(Q58=Data!$E$13,Data!$P$33*$AV$3,IF(Q58=Data!$E$14,Data!$P$34*$AV$3,IF(Q58=Data!$E$15,Data!$P$35*$AV$3,IF(Q58=Data!$E$16,Data!$P$36*$AV$3,IF(Q58=Data!$E$17,Data!$P$37*$AV$3,IF(Q58=Data!$E$18,Data!$P$38*$AV$3,0)))))))</f>
        <v>0</v>
      </c>
      <c r="BL58" s="147">
        <f>IF(O58=Data!$E$2,Data!$O$22,IF(O58=Data!$E$3,Data!$O$23,IF(O58=Data!$E$4,Data!$O$24,IF(O58=Data!$E$5,Data!$O$25,IF(O58=Data!$E$6,Data!$O$26,IF(O58=Data!$E$7,Data!$O$27,IF(O58=Data!$E$8,Data!$O$28,IF(O58=Data!$E$9,Data!$O$29,IF(O58=Data!$E$10,Data!$O$30,IF(O58=Data!$E$11,Data!$O$31,IF(O58=Data!$E$12,Data!$O$32,IF(O58=Data!$E$13,Data!$O$33,IF(O58=Data!$E$14,Data!$O$34,IF(O58=Data!$E$15,Data!$O$35,IF(O58=Data!$E$16,Data!$O$36,IF(O58=Data!$E$17,Data!$O$37,IF(O58=Data!$E$18,Data!$O$38,0)))))))))))))))))</f>
        <v>0</v>
      </c>
      <c r="BM58" s="169"/>
      <c r="BN58" s="169"/>
      <c r="BO58" s="169"/>
      <c r="BP58" s="169"/>
    </row>
    <row r="59" spans="10:68" x14ac:dyDescent="0.3">
      <c r="J59" s="36" t="s">
        <v>70</v>
      </c>
      <c r="K59" s="108"/>
      <c r="L59" s="108"/>
      <c r="M59" s="108" t="s">
        <v>3</v>
      </c>
      <c r="N59" s="108" t="s">
        <v>1</v>
      </c>
      <c r="O59" s="109" t="s">
        <v>124</v>
      </c>
      <c r="P59" s="109" t="s">
        <v>124</v>
      </c>
      <c r="Q59" s="110" t="s">
        <v>124</v>
      </c>
      <c r="R59" s="111"/>
      <c r="S59" s="111"/>
      <c r="T59" s="112"/>
      <c r="U59" s="20"/>
      <c r="V59" s="21">
        <f>IF(AZ59="No",0,IF(O59="NA",0,IF(O59=Data!$E$2,Data!$F$22,IF(O59=Data!$E$3,Data!$F$23,IF(O59=Data!$E$4,Data!$F$24,IF(O59=Data!$E$5,Data!$F$25,IF(O59=Data!$E$6,Data!$F$26,IF(O59=Data!$E$7,Data!$F$27,IF(O59=Data!$E$8,Data!$F$28,IF(O59=Data!$E$9,Data!$F$29,IF(O59=Data!$E$10,Data!$F$30,IF(O59=Data!$E$11,Data!$F$31,IF(O59=Data!E68,Data!$F$32,IF(O59=Data!E69,Data!$F$33,IF(O59=Data!E70,Data!$F$34,IF(O59=Data!E71,Data!$F$35,IF(O59=Data!E72,Data!$F$36,IF(O59=Data!E73,Data!$F$37,IF(O59=Data!E74,Data!F$38,0)))))))))))))))))))*K59*$AV$3</f>
        <v>0</v>
      </c>
      <c r="W59" s="23">
        <f>IF(AZ59="No",0,IF(O59="NA",0,IF(O59=Data!$E$2,Data!$G$22,IF(O59=Data!$E$3,Data!$G$23,IF(O59=Data!$E$4,Data!$G$24,IF(O59=Data!$E$5,Data!$G$25,IF(O59=Data!$E$6,Data!$G$26,IF(O59=Data!$E$7,Data!$G$27,IF(O59=Data!$E$8,Data!$G$28,IF(O59=Data!$E$9,Data!$G$29,IF(O59=Data!$E$10,Data!$G$30,IF(O59=Data!$E$11,Data!$G$31,IF(O59=Data!$E$12,Data!$G$32,IF(O59=Data!$E$13,Data!$G$33,IF(O59=Data!$E$14,Data!$G$34,IF(O59=Data!$E$15,Data!$G$35,IF(O59=Data!$E$16,Data!$G$36,IF(O59=Data!$E$17,Data!G$37,IF(O59=Data!$E$18,Data!G$38,0)))))))))))))))))))*K59*$AV$3</f>
        <v>0</v>
      </c>
      <c r="X59" s="23">
        <f>IF(AZ59="No",0,IF(O59="NA",0,IF(O59=Data!$E$2,Data!$H$22,IF(O59=Data!$E$3,Data!$H$23,IF(O59=Data!$E$4,Data!$H$24,IF(O59=Data!$E$5,Data!$H$25,IF(O59=Data!$E$6,Data!$H$26,IF(O59=Data!$E$7,Data!$H$27,IF(O59=Data!$E$8,Data!$H$28,IF(O59=Data!$E$9,Data!$H$29,IF(O59=Data!$E$10,Data!$H$30,IF(O59=Data!$E$11,Data!$H$31,IF(O59=Data!$E$12,Data!$H$32,IF(O59=Data!$E$13,Data!$H$33,IF(O59=Data!$E$14,Data!$H$34,IF(O59=Data!$E$15,Data!$H$35,IF(O59=Data!$E$16,Data!$H$36,IF(O59=Data!$E$17,Data!H$37,IF(O59=Data!$E$18,Data!H$38,0)))))))))))))))))))*K59*$AV$3</f>
        <v>0</v>
      </c>
      <c r="Y59" s="23">
        <f>IF(R59&lt;=1,0,IF(Q59=Data!$E$12,Data!$F$32,IF(Q59=Data!$E$13,Data!$F$33,IF(Q59=Data!$E$14,Data!$F$34,IF(Q59=Data!$E$15,Data!$F$35,IF(Q59=Data!$E$16,Data!$F$36,IF(Q59=Data!$E$17,Data!$F$37,IF(Q59=Data!$E$18,Data!$F$38,0))))))))*K59*IF(R59&lt;AV59,R59,$AV$3)</f>
        <v>0</v>
      </c>
      <c r="Z59" s="23">
        <f>IF(R59&lt;=1,0,IF(Q59=Data!$E$12,Data!$G$32,IF(Q59=Data!$E$13,Data!$G$33,IF(Q59=Data!$E$14,Data!$G$34,IF(Q59=Data!$E$15,Data!$G$35,IF(Q59=Data!$E$16,Data!$G$36,IF(Q59=Data!$E$17,Data!$G$37,IF(Q59=Data!$E$18,Data!$G$38,0))))))))*K59*IF(R59&lt;AV59,R59,$AV$3)</f>
        <v>0</v>
      </c>
      <c r="AA59" s="23">
        <f>IF(R59&lt;=1,0,IF(Q59=Data!$E$12,Data!$H$32,IF(Q59=Data!$E$13,Data!$H$33,IF(Q59=Data!$E$14,Data!$H$34,IF(Q59=Data!$E$15,Data!$H$35,IF(Q59=Data!$E$16,Data!$H$36,IF(Q59=Data!$E$17,Data!$H$37,IF(Q59=Data!$E$18,Data!$H$38,0))))))))*K59*IF(R59&lt;AV59,R59,$AV$3)</f>
        <v>0</v>
      </c>
      <c r="AB59" s="22">
        <f t="shared" si="5"/>
        <v>0</v>
      </c>
      <c r="AC59" s="50">
        <f t="shared" si="6"/>
        <v>0</v>
      </c>
      <c r="AD59" s="46"/>
      <c r="AE59" s="21">
        <f t="shared" si="0"/>
        <v>0</v>
      </c>
      <c r="AF59" s="22">
        <f t="shared" si="1"/>
        <v>0</v>
      </c>
      <c r="AG59" s="50">
        <f t="shared" si="2"/>
        <v>0</v>
      </c>
      <c r="AH59" s="46"/>
      <c r="AI59" s="21">
        <f>IF(AZ59="No",0,IF(O59="NA",0,IF(Q59=O59,0,IF(O59=Data!$E$2,Data!$J$22,IF(O59=Data!$E$3,Data!$J$23,IF(O59=Data!$E$4,Data!$J$24,IF(O59=Data!$E$5,Data!$J$25,IF(O59=Data!$E$6,Data!$J$26,IF(O59=Data!$E$7,Data!$J$27,IF(O59=Data!$E$8,Data!$J$28,IF(O59=Data!$E$9,Data!$J$29,IF(O59=Data!$E$10,Data!$I$30,IF(O59=Data!$E$11,Data!$J$31,IF(O59=Data!$E$12,Data!$J$32,IF(O59=Data!$E$13,Data!$J$33,IF(O59=Data!$E$14,Data!$J$34,IF(O59=Data!$E$15,Data!$J$35,IF(O59=Data!$E$16,Data!$J$36,IF(O59=Data!$E$17,Data!J$37,IF(O59=Data!$E$18,Data!J$38,0))))))))))))))))))))*$AV$3</f>
        <v>0</v>
      </c>
      <c r="AJ59" s="23">
        <f>IF(AZ59="No",0,IF(O59="NA",0,IF(O59=Data!$E$2,Data!$K$22,IF(O59=Data!$E$3,Data!$K$23,IF(O59=Data!$E$4,Data!$K$24,IF(O59=Data!$E$5,Data!$K$25,IF(O59=Data!$E$6,Data!$K$26,IF(O59=Data!$E$7,Data!$K$27,IF(O59=Data!$E$8,Data!$K$28,IF(O59=Data!$E$9,Data!$K$29,IF(O59=Data!$E$10,Data!$K$30,IF(O59=Data!$E$11,Data!$K$31,IF(O59=Data!$E$12,Data!$K$32,IF(O59=Data!$E$13,Data!$K$33,IF(O59=Data!$E$14,Data!$K$34,IF(O59=Data!$E$15,Data!$K$35,IF(O59=Data!$E$16,Data!$K$36,IF(O59=Data!$E$17,Data!K$37,IF(O59=Data!$E$18,Data!K$38,0)))))))))))))))))))*$AV$3</f>
        <v>0</v>
      </c>
      <c r="AK59" s="23">
        <f t="shared" si="7"/>
        <v>0</v>
      </c>
      <c r="AL59" s="22">
        <f t="shared" si="8"/>
        <v>0</v>
      </c>
      <c r="AM59" s="22">
        <f t="shared" si="9"/>
        <v>0</v>
      </c>
      <c r="AN59" s="23"/>
      <c r="AO59" s="120"/>
      <c r="AP59" s="25"/>
      <c r="AQ59" s="25"/>
      <c r="AR59" s="9"/>
      <c r="AS59" s="9"/>
      <c r="AT59" s="5"/>
      <c r="AX59" s="168"/>
      <c r="AY59" s="143" t="str">
        <f t="shared" si="10"/>
        <v>No</v>
      </c>
      <c r="AZ59" s="144" t="str">
        <f t="shared" si="3"/>
        <v>No</v>
      </c>
      <c r="BA59" s="150"/>
      <c r="BB59" s="146">
        <f>IF(Q59="NA",0,IF(N59="No",0,IF(O59=Data!$E$2,Data!$L$22,IF(O59=Data!$E$3,Data!$L$23,IF(O59=Data!$E$4,Data!$L$24,IF(O59=Data!$E$5,Data!$L$25,IF(O59=Data!$E$6,Data!$L$26,IF(O59=Data!$E$7,Data!$L$27,IF(O59=Data!$E$8,Data!$L$28,IF(O59=Data!$E$9,Data!$L$29,IF(O59=Data!$E$10,Data!$L$30,IF(O59=Data!$E$11,Data!$L$31,IF(O59=Data!$E$12,Data!$L$32,IF(O59=Data!$E$13,Data!$L$33,IF(O59=Data!$E$14,Data!$L$34,IF(O59=Data!$E$15,Data!$L$35,IF(O59=Data!$E$16,Data!$L$36,IF(O59=Data!$E$17,Data!L$37,IF(O59=Data!$E$18,Data!L$38,0)))))))))))))))))))</f>
        <v>0</v>
      </c>
      <c r="BC59" s="147">
        <f>IF(Q59="NA",0,IF(AY59="No",0,IF(N59="Yes",0,IF(P59=Data!$E$2,Data!$L$22,IF(P59=Data!$E$3,Data!$L$23,IF(P59=Data!$E$4,Data!$L$24,IF(P59=Data!$E$5,Data!$L$25,IF(P59=Data!$E$6,Data!$L$26,IF(P59=Data!$E$7,Data!$L$27,IF(P59=Data!$E$8,Data!$L$28,IF(P59=Data!$E$9,Data!$L$29,IF(P59=Data!$E$10,Data!$L$30,IF(P59=Data!$E$11,Data!$L$31,IF(P59=Data!$E$12,Data!$L$32*(EXP(-29.6/R59)),IF(P59=Data!$E$13,Data!$L$33,IF(P59=Data!$E$14,Data!$L$34*(EXP(-29.6/R59)),IF(P59=Data!$E$15,Data!$L$35,IF(P59=Data!$E$16,Data!$L$36,IF(P59=Data!$E$17,Data!L$37,IF(P59=Data!$E$18,Data!L$38,0))))))))))))))))))))</f>
        <v>0</v>
      </c>
      <c r="BD59" s="148"/>
      <c r="BE59" s="146"/>
      <c r="BF59" s="148">
        <f t="shared" si="4"/>
        <v>0</v>
      </c>
      <c r="BG59" s="148">
        <f t="shared" si="11"/>
        <v>1</v>
      </c>
      <c r="BH59" s="148">
        <f t="shared" si="12"/>
        <v>1</v>
      </c>
      <c r="BI59" s="148">
        <f>IF(S59=0,0,IF(AND(Q59=Data!$E$12,S59-$AV$3&gt;0),(((Data!$M$32*(EXP(-29.6/S59)))-(Data!$M$32*(EXP(-29.6/(S59-$AV$3)))))),IF(AND(Q59=Data!$E$12,S59-$AV$3&lt;0.5),(Data!$M$32*(EXP(-29.6/S59))),IF(AND(Q59=Data!$E$12,S59&lt;=1),((Data!$M$32*(EXP(-29.6/S59)))),IF(Q59=Data!$E$13,(Data!$M$33),IF(AND(Q59=Data!$E$14,S59-$AV$3&gt;0),(((Data!$M$34*(EXP(-29.6/S59)))-(Data!$M$34*(EXP(-29.6/(S59-$AV$3)))))),IF(AND(Q59=Data!$E$14,S59-$AV$3&lt;1),(Data!$M$34*(EXP(-29.6/S59))),IF(AND(Q59=Data!$E$14,S59&lt;=1),((Data!$M$34*(EXP(-29.6/S59)))),IF(Q59=Data!$E$15,Data!$M$35,IF(Q59=Data!$E$16,Data!$M$36,IF(Q59=Data!$E$17,Data!$M$37,IF(Q59=Data!$E$18,Data!$M$38,0))))))))))))</f>
        <v>0</v>
      </c>
      <c r="BJ59" s="148">
        <f>IF(Q59=Data!$E$12,BI59*0.32,IF(Q59=Data!$E$13,0,IF(Q59=Data!$E$14,BI59*0.32,IF(Q59=Data!$E$15,0,IF(Q59=Data!$E$16,0,IF(Q59=Data!$E$17,0,IF(Q59=Data!$E$18,0,0)))))))</f>
        <v>0</v>
      </c>
      <c r="BK59" s="148">
        <f>IF(Q59=Data!$E$12,Data!$P$32*$AV$3,IF(Q59=Data!$E$13,Data!$P$33*$AV$3,IF(Q59=Data!$E$14,Data!$P$34*$AV$3,IF(Q59=Data!$E$15,Data!$P$35*$AV$3,IF(Q59=Data!$E$16,Data!$P$36*$AV$3,IF(Q59=Data!$E$17,Data!$P$37*$AV$3,IF(Q59=Data!$E$18,Data!$P$38*$AV$3,0)))))))</f>
        <v>0</v>
      </c>
      <c r="BL59" s="147">
        <f>IF(O59=Data!$E$2,Data!$O$22,IF(O59=Data!$E$3,Data!$O$23,IF(O59=Data!$E$4,Data!$O$24,IF(O59=Data!$E$5,Data!$O$25,IF(O59=Data!$E$6,Data!$O$26,IF(O59=Data!$E$7,Data!$O$27,IF(O59=Data!$E$8,Data!$O$28,IF(O59=Data!$E$9,Data!$O$29,IF(O59=Data!$E$10,Data!$O$30,IF(O59=Data!$E$11,Data!$O$31,IF(O59=Data!$E$12,Data!$O$32,IF(O59=Data!$E$13,Data!$O$33,IF(O59=Data!$E$14,Data!$O$34,IF(O59=Data!$E$15,Data!$O$35,IF(O59=Data!$E$16,Data!$O$36,IF(O59=Data!$E$17,Data!$O$37,IF(O59=Data!$E$18,Data!$O$38,0)))))))))))))))))</f>
        <v>0</v>
      </c>
      <c r="BM59" s="169"/>
      <c r="BN59" s="169"/>
      <c r="BO59" s="169"/>
      <c r="BP59" s="169"/>
    </row>
    <row r="60" spans="10:68" x14ac:dyDescent="0.3">
      <c r="J60" s="36" t="s">
        <v>71</v>
      </c>
      <c r="K60" s="108"/>
      <c r="L60" s="108"/>
      <c r="M60" s="108" t="s">
        <v>3</v>
      </c>
      <c r="N60" s="108" t="s">
        <v>1</v>
      </c>
      <c r="O60" s="109" t="s">
        <v>124</v>
      </c>
      <c r="P60" s="109" t="s">
        <v>124</v>
      </c>
      <c r="Q60" s="110" t="s">
        <v>124</v>
      </c>
      <c r="R60" s="111"/>
      <c r="S60" s="111"/>
      <c r="T60" s="112"/>
      <c r="U60" s="20"/>
      <c r="V60" s="21">
        <f>IF(AZ60="No",0,IF(O60="NA",0,IF(O60=Data!$E$2,Data!$F$22,IF(O60=Data!$E$3,Data!$F$23,IF(O60=Data!$E$4,Data!$F$24,IF(O60=Data!$E$5,Data!$F$25,IF(O60=Data!$E$6,Data!$F$26,IF(O60=Data!$E$7,Data!$F$27,IF(O60=Data!$E$8,Data!$F$28,IF(O60=Data!$E$9,Data!$F$29,IF(O60=Data!$E$10,Data!$F$30,IF(O60=Data!$E$11,Data!$F$31,IF(O60=Data!E69,Data!$F$32,IF(O60=Data!E70,Data!$F$33,IF(O60=Data!E71,Data!$F$34,IF(O60=Data!E72,Data!$F$35,IF(O60=Data!E73,Data!$F$36,IF(O60=Data!E74,Data!$F$37,IF(O60=Data!E75,Data!F$38,0)))))))))))))))))))*K60*$AV$3</f>
        <v>0</v>
      </c>
      <c r="W60" s="23">
        <f>IF(AZ60="No",0,IF(O60="NA",0,IF(O60=Data!$E$2,Data!$G$22,IF(O60=Data!$E$3,Data!$G$23,IF(O60=Data!$E$4,Data!$G$24,IF(O60=Data!$E$5,Data!$G$25,IF(O60=Data!$E$6,Data!$G$26,IF(O60=Data!$E$7,Data!$G$27,IF(O60=Data!$E$8,Data!$G$28,IF(O60=Data!$E$9,Data!$G$29,IF(O60=Data!$E$10,Data!$G$30,IF(O60=Data!$E$11,Data!$G$31,IF(O60=Data!$E$12,Data!$G$32,IF(O60=Data!$E$13,Data!$G$33,IF(O60=Data!$E$14,Data!$G$34,IF(O60=Data!$E$15,Data!$G$35,IF(O60=Data!$E$16,Data!$G$36,IF(O60=Data!$E$17,Data!G$37,IF(O60=Data!$E$18,Data!G$38,0)))))))))))))))))))*K60*$AV$3</f>
        <v>0</v>
      </c>
      <c r="X60" s="23">
        <f>IF(AZ60="No",0,IF(O60="NA",0,IF(O60=Data!$E$2,Data!$H$22,IF(O60=Data!$E$3,Data!$H$23,IF(O60=Data!$E$4,Data!$H$24,IF(O60=Data!$E$5,Data!$H$25,IF(O60=Data!$E$6,Data!$H$26,IF(O60=Data!$E$7,Data!$H$27,IF(O60=Data!$E$8,Data!$H$28,IF(O60=Data!$E$9,Data!$H$29,IF(O60=Data!$E$10,Data!$H$30,IF(O60=Data!$E$11,Data!$H$31,IF(O60=Data!$E$12,Data!$H$32,IF(O60=Data!$E$13,Data!$H$33,IF(O60=Data!$E$14,Data!$H$34,IF(O60=Data!$E$15,Data!$H$35,IF(O60=Data!$E$16,Data!$H$36,IF(O60=Data!$E$17,Data!H$37,IF(O60=Data!$E$18,Data!H$38,0)))))))))))))))))))*K60*$AV$3</f>
        <v>0</v>
      </c>
      <c r="Y60" s="23">
        <f>IF(R60&lt;=1,0,IF(Q60=Data!$E$12,Data!$F$32,IF(Q60=Data!$E$13,Data!$F$33,IF(Q60=Data!$E$14,Data!$F$34,IF(Q60=Data!$E$15,Data!$F$35,IF(Q60=Data!$E$16,Data!$F$36,IF(Q60=Data!$E$17,Data!$F$37,IF(Q60=Data!$E$18,Data!$F$38,0))))))))*K60*IF(R60&lt;AV60,R60,$AV$3)</f>
        <v>0</v>
      </c>
      <c r="Z60" s="23">
        <f>IF(R60&lt;=1,0,IF(Q60=Data!$E$12,Data!$G$32,IF(Q60=Data!$E$13,Data!$G$33,IF(Q60=Data!$E$14,Data!$G$34,IF(Q60=Data!$E$15,Data!$G$35,IF(Q60=Data!$E$16,Data!$G$36,IF(Q60=Data!$E$17,Data!$G$37,IF(Q60=Data!$E$18,Data!$G$38,0))))))))*K60*IF(R60&lt;AV60,R60,$AV$3)</f>
        <v>0</v>
      </c>
      <c r="AA60" s="23">
        <f>IF(R60&lt;=1,0,IF(Q60=Data!$E$12,Data!$H$32,IF(Q60=Data!$E$13,Data!$H$33,IF(Q60=Data!$E$14,Data!$H$34,IF(Q60=Data!$E$15,Data!$H$35,IF(Q60=Data!$E$16,Data!$H$36,IF(Q60=Data!$E$17,Data!$H$37,IF(Q60=Data!$E$18,Data!$H$38,0))))))))*K60*IF(R60&lt;AV60,R60,$AV$3)</f>
        <v>0</v>
      </c>
      <c r="AB60" s="22">
        <f t="shared" si="5"/>
        <v>0</v>
      </c>
      <c r="AC60" s="50">
        <f t="shared" si="6"/>
        <v>0</v>
      </c>
      <c r="AD60" s="46"/>
      <c r="AE60" s="21">
        <f t="shared" si="0"/>
        <v>0</v>
      </c>
      <c r="AF60" s="22">
        <f t="shared" si="1"/>
        <v>0</v>
      </c>
      <c r="AG60" s="50">
        <f t="shared" si="2"/>
        <v>0</v>
      </c>
      <c r="AH60" s="46"/>
      <c r="AI60" s="21">
        <f>IF(AZ60="No",0,IF(O60="NA",0,IF(Q60=O60,0,IF(O60=Data!$E$2,Data!$J$22,IF(O60=Data!$E$3,Data!$J$23,IF(O60=Data!$E$4,Data!$J$24,IF(O60=Data!$E$5,Data!$J$25,IF(O60=Data!$E$6,Data!$J$26,IF(O60=Data!$E$7,Data!$J$27,IF(O60=Data!$E$8,Data!$J$28,IF(O60=Data!$E$9,Data!$J$29,IF(O60=Data!$E$10,Data!$I$30,IF(O60=Data!$E$11,Data!$J$31,IF(O60=Data!$E$12,Data!$J$32,IF(O60=Data!$E$13,Data!$J$33,IF(O60=Data!$E$14,Data!$J$34,IF(O60=Data!$E$15,Data!$J$35,IF(O60=Data!$E$16,Data!$J$36,IF(O60=Data!$E$17,Data!J$37,IF(O60=Data!$E$18,Data!J$38,0))))))))))))))))))))*$AV$3</f>
        <v>0</v>
      </c>
      <c r="AJ60" s="23">
        <f>IF(AZ60="No",0,IF(O60="NA",0,IF(O60=Data!$E$2,Data!$K$22,IF(O60=Data!$E$3,Data!$K$23,IF(O60=Data!$E$4,Data!$K$24,IF(O60=Data!$E$5,Data!$K$25,IF(O60=Data!$E$6,Data!$K$26,IF(O60=Data!$E$7,Data!$K$27,IF(O60=Data!$E$8,Data!$K$28,IF(O60=Data!$E$9,Data!$K$29,IF(O60=Data!$E$10,Data!$K$30,IF(O60=Data!$E$11,Data!$K$31,IF(O60=Data!$E$12,Data!$K$32,IF(O60=Data!$E$13,Data!$K$33,IF(O60=Data!$E$14,Data!$K$34,IF(O60=Data!$E$15,Data!$K$35,IF(O60=Data!$E$16,Data!$K$36,IF(O60=Data!$E$17,Data!K$37,IF(O60=Data!$E$18,Data!K$38,0)))))))))))))))))))*$AV$3</f>
        <v>0</v>
      </c>
      <c r="AK60" s="23">
        <f t="shared" si="7"/>
        <v>0</v>
      </c>
      <c r="AL60" s="22">
        <f t="shared" si="8"/>
        <v>0</v>
      </c>
      <c r="AM60" s="22">
        <f t="shared" si="9"/>
        <v>0</v>
      </c>
      <c r="AN60" s="23"/>
      <c r="AO60" s="120"/>
      <c r="AP60" s="25"/>
      <c r="AQ60" s="25"/>
      <c r="AR60" s="9"/>
      <c r="AS60" s="9"/>
      <c r="AT60" s="5"/>
      <c r="AX60" s="168"/>
      <c r="AY60" s="143" t="str">
        <f t="shared" si="10"/>
        <v>No</v>
      </c>
      <c r="AZ60" s="144" t="str">
        <f t="shared" si="3"/>
        <v>No</v>
      </c>
      <c r="BA60" s="150"/>
      <c r="BB60" s="146">
        <f>IF(Q60="NA",0,IF(N60="No",0,IF(O60=Data!$E$2,Data!$L$22,IF(O60=Data!$E$3,Data!$L$23,IF(O60=Data!$E$4,Data!$L$24,IF(O60=Data!$E$5,Data!$L$25,IF(O60=Data!$E$6,Data!$L$26,IF(O60=Data!$E$7,Data!$L$27,IF(O60=Data!$E$8,Data!$L$28,IF(O60=Data!$E$9,Data!$L$29,IF(O60=Data!$E$10,Data!$L$30,IF(O60=Data!$E$11,Data!$L$31,IF(O60=Data!$E$12,Data!$L$32,IF(O60=Data!$E$13,Data!$L$33,IF(O60=Data!$E$14,Data!$L$34,IF(O60=Data!$E$15,Data!$L$35,IF(O60=Data!$E$16,Data!$L$36,IF(O60=Data!$E$17,Data!L$37,IF(O60=Data!$E$18,Data!L$38,0)))))))))))))))))))</f>
        <v>0</v>
      </c>
      <c r="BC60" s="147">
        <f>IF(Q60="NA",0,IF(AY60="No",0,IF(N60="Yes",0,IF(P60=Data!$E$2,Data!$L$22,IF(P60=Data!$E$3,Data!$L$23,IF(P60=Data!$E$4,Data!$L$24,IF(P60=Data!$E$5,Data!$L$25,IF(P60=Data!$E$6,Data!$L$26,IF(P60=Data!$E$7,Data!$L$27,IF(P60=Data!$E$8,Data!$L$28,IF(P60=Data!$E$9,Data!$L$29,IF(P60=Data!$E$10,Data!$L$30,IF(P60=Data!$E$11,Data!$L$31,IF(P60=Data!$E$12,Data!$L$32*(EXP(-29.6/R60)),IF(P60=Data!$E$13,Data!$L$33,IF(P60=Data!$E$14,Data!$L$34*(EXP(-29.6/R60)),IF(P60=Data!$E$15,Data!$L$35,IF(P60=Data!$E$16,Data!$L$36,IF(P60=Data!$E$17,Data!L$37,IF(P60=Data!$E$18,Data!L$38,0))))))))))))))))))))</f>
        <v>0</v>
      </c>
      <c r="BD60" s="148"/>
      <c r="BE60" s="146"/>
      <c r="BF60" s="148">
        <f t="shared" si="4"/>
        <v>0</v>
      </c>
      <c r="BG60" s="148">
        <f t="shared" si="11"/>
        <v>1</v>
      </c>
      <c r="BH60" s="148">
        <f t="shared" si="12"/>
        <v>1</v>
      </c>
      <c r="BI60" s="148">
        <f>IF(S60=0,0,IF(AND(Q60=Data!$E$12,S60-$AV$3&gt;0),(((Data!$M$32*(EXP(-29.6/S60)))-(Data!$M$32*(EXP(-29.6/(S60-$AV$3)))))),IF(AND(Q60=Data!$E$12,S60-$AV$3&lt;0.5),(Data!$M$32*(EXP(-29.6/S60))),IF(AND(Q60=Data!$E$12,S60&lt;=1),((Data!$M$32*(EXP(-29.6/S60)))),IF(Q60=Data!$E$13,(Data!$M$33),IF(AND(Q60=Data!$E$14,S60-$AV$3&gt;0),(((Data!$M$34*(EXP(-29.6/S60)))-(Data!$M$34*(EXP(-29.6/(S60-$AV$3)))))),IF(AND(Q60=Data!$E$14,S60-$AV$3&lt;1),(Data!$M$34*(EXP(-29.6/S60))),IF(AND(Q60=Data!$E$14,S60&lt;=1),((Data!$M$34*(EXP(-29.6/S60)))),IF(Q60=Data!$E$15,Data!$M$35,IF(Q60=Data!$E$16,Data!$M$36,IF(Q60=Data!$E$17,Data!$M$37,IF(Q60=Data!$E$18,Data!$M$38,0))))))))))))</f>
        <v>0</v>
      </c>
      <c r="BJ60" s="148">
        <f>IF(Q60=Data!$E$12,BI60*0.32,IF(Q60=Data!$E$13,0,IF(Q60=Data!$E$14,BI60*0.32,IF(Q60=Data!$E$15,0,IF(Q60=Data!$E$16,0,IF(Q60=Data!$E$17,0,IF(Q60=Data!$E$18,0,0)))))))</f>
        <v>0</v>
      </c>
      <c r="BK60" s="148">
        <f>IF(Q60=Data!$E$12,Data!$P$32*$AV$3,IF(Q60=Data!$E$13,Data!$P$33*$AV$3,IF(Q60=Data!$E$14,Data!$P$34*$AV$3,IF(Q60=Data!$E$15,Data!$P$35*$AV$3,IF(Q60=Data!$E$16,Data!$P$36*$AV$3,IF(Q60=Data!$E$17,Data!$P$37*$AV$3,IF(Q60=Data!$E$18,Data!$P$38*$AV$3,0)))))))</f>
        <v>0</v>
      </c>
      <c r="BL60" s="147">
        <f>IF(O60=Data!$E$2,Data!$O$22,IF(O60=Data!$E$3,Data!$O$23,IF(O60=Data!$E$4,Data!$O$24,IF(O60=Data!$E$5,Data!$O$25,IF(O60=Data!$E$6,Data!$O$26,IF(O60=Data!$E$7,Data!$O$27,IF(O60=Data!$E$8,Data!$O$28,IF(O60=Data!$E$9,Data!$O$29,IF(O60=Data!$E$10,Data!$O$30,IF(O60=Data!$E$11,Data!$O$31,IF(O60=Data!$E$12,Data!$O$32,IF(O60=Data!$E$13,Data!$O$33,IF(O60=Data!$E$14,Data!$O$34,IF(O60=Data!$E$15,Data!$O$35,IF(O60=Data!$E$16,Data!$O$36,IF(O60=Data!$E$17,Data!$O$37,IF(O60=Data!$E$18,Data!$O$38,0)))))))))))))))))</f>
        <v>0</v>
      </c>
      <c r="BM60" s="169"/>
      <c r="BN60" s="169"/>
      <c r="BO60" s="169"/>
      <c r="BP60" s="169"/>
    </row>
    <row r="61" spans="10:68" x14ac:dyDescent="0.3">
      <c r="J61" s="36" t="s">
        <v>72</v>
      </c>
      <c r="K61" s="108"/>
      <c r="L61" s="108"/>
      <c r="M61" s="108" t="s">
        <v>3</v>
      </c>
      <c r="N61" s="108" t="s">
        <v>1</v>
      </c>
      <c r="O61" s="109" t="s">
        <v>124</v>
      </c>
      <c r="P61" s="109" t="s">
        <v>124</v>
      </c>
      <c r="Q61" s="110" t="s">
        <v>124</v>
      </c>
      <c r="R61" s="111"/>
      <c r="S61" s="111"/>
      <c r="T61" s="112"/>
      <c r="U61" s="20"/>
      <c r="V61" s="21">
        <f>IF(AZ61="No",0,IF(O61="NA",0,IF(O61=Data!$E$2,Data!$F$22,IF(O61=Data!$E$3,Data!$F$23,IF(O61=Data!$E$4,Data!$F$24,IF(O61=Data!$E$5,Data!$F$25,IF(O61=Data!$E$6,Data!$F$26,IF(O61=Data!$E$7,Data!$F$27,IF(O61=Data!$E$8,Data!$F$28,IF(O61=Data!$E$9,Data!$F$29,IF(O61=Data!$E$10,Data!$F$30,IF(O61=Data!$E$11,Data!$F$31,IF(O61=Data!E70,Data!$F$32,IF(O61=Data!E71,Data!$F$33,IF(O61=Data!E72,Data!$F$34,IF(O61=Data!E73,Data!$F$35,IF(O61=Data!E74,Data!$F$36,IF(O61=Data!E75,Data!$F$37,IF(O61=Data!E76,Data!F$38,0)))))))))))))))))))*K61*$AV$3</f>
        <v>0</v>
      </c>
      <c r="W61" s="23">
        <f>IF(AZ61="No",0,IF(O61="NA",0,IF(O61=Data!$E$2,Data!$G$22,IF(O61=Data!$E$3,Data!$G$23,IF(O61=Data!$E$4,Data!$G$24,IF(O61=Data!$E$5,Data!$G$25,IF(O61=Data!$E$6,Data!$G$26,IF(O61=Data!$E$7,Data!$G$27,IF(O61=Data!$E$8,Data!$G$28,IF(O61=Data!$E$9,Data!$G$29,IF(O61=Data!$E$10,Data!$G$30,IF(O61=Data!$E$11,Data!$G$31,IF(O61=Data!$E$12,Data!$G$32,IF(O61=Data!$E$13,Data!$G$33,IF(O61=Data!$E$14,Data!$G$34,IF(O61=Data!$E$15,Data!$G$35,IF(O61=Data!$E$16,Data!$G$36,IF(O61=Data!$E$17,Data!G$37,IF(O61=Data!$E$18,Data!G$38,0)))))))))))))))))))*K61*$AV$3</f>
        <v>0</v>
      </c>
      <c r="X61" s="23">
        <f>IF(AZ61="No",0,IF(O61="NA",0,IF(O61=Data!$E$2,Data!$H$22,IF(O61=Data!$E$3,Data!$H$23,IF(O61=Data!$E$4,Data!$H$24,IF(O61=Data!$E$5,Data!$H$25,IF(O61=Data!$E$6,Data!$H$26,IF(O61=Data!$E$7,Data!$H$27,IF(O61=Data!$E$8,Data!$H$28,IF(O61=Data!$E$9,Data!$H$29,IF(O61=Data!$E$10,Data!$H$30,IF(O61=Data!$E$11,Data!$H$31,IF(O61=Data!$E$12,Data!$H$32,IF(O61=Data!$E$13,Data!$H$33,IF(O61=Data!$E$14,Data!$H$34,IF(O61=Data!$E$15,Data!$H$35,IF(O61=Data!$E$16,Data!$H$36,IF(O61=Data!$E$17,Data!H$37,IF(O61=Data!$E$18,Data!H$38,0)))))))))))))))))))*K61*$AV$3</f>
        <v>0</v>
      </c>
      <c r="Y61" s="23">
        <f>IF(R61&lt;=1,0,IF(Q61=Data!$E$12,Data!$F$32,IF(Q61=Data!$E$13,Data!$F$33,IF(Q61=Data!$E$14,Data!$F$34,IF(Q61=Data!$E$15,Data!$F$35,IF(Q61=Data!$E$16,Data!$F$36,IF(Q61=Data!$E$17,Data!$F$37,IF(Q61=Data!$E$18,Data!$F$38,0))))))))*K61*IF(R61&lt;AV61,R61,$AV$3)</f>
        <v>0</v>
      </c>
      <c r="Z61" s="23">
        <f>IF(R61&lt;=1,0,IF(Q61=Data!$E$12,Data!$G$32,IF(Q61=Data!$E$13,Data!$G$33,IF(Q61=Data!$E$14,Data!$G$34,IF(Q61=Data!$E$15,Data!$G$35,IF(Q61=Data!$E$16,Data!$G$36,IF(Q61=Data!$E$17,Data!$G$37,IF(Q61=Data!$E$18,Data!$G$38,0))))))))*K61*IF(R61&lt;AV61,R61,$AV$3)</f>
        <v>0</v>
      </c>
      <c r="AA61" s="23">
        <f>IF(R61&lt;=1,0,IF(Q61=Data!$E$12,Data!$H$32,IF(Q61=Data!$E$13,Data!$H$33,IF(Q61=Data!$E$14,Data!$H$34,IF(Q61=Data!$E$15,Data!$H$35,IF(Q61=Data!$E$16,Data!$H$36,IF(Q61=Data!$E$17,Data!$H$37,IF(Q61=Data!$E$18,Data!$H$38,0))))))))*K61*IF(R61&lt;AV61,R61,$AV$3)</f>
        <v>0</v>
      </c>
      <c r="AB61" s="22">
        <f t="shared" si="5"/>
        <v>0</v>
      </c>
      <c r="AC61" s="50">
        <f t="shared" si="6"/>
        <v>0</v>
      </c>
      <c r="AD61" s="46"/>
      <c r="AE61" s="21">
        <f t="shared" si="0"/>
        <v>0</v>
      </c>
      <c r="AF61" s="22">
        <f t="shared" si="1"/>
        <v>0</v>
      </c>
      <c r="AG61" s="50">
        <f t="shared" si="2"/>
        <v>0</v>
      </c>
      <c r="AH61" s="46"/>
      <c r="AI61" s="21">
        <f>IF(AZ61="No",0,IF(O61="NA",0,IF(Q61=O61,0,IF(O61=Data!$E$2,Data!$J$22,IF(O61=Data!$E$3,Data!$J$23,IF(O61=Data!$E$4,Data!$J$24,IF(O61=Data!$E$5,Data!$J$25,IF(O61=Data!$E$6,Data!$J$26,IF(O61=Data!$E$7,Data!$J$27,IF(O61=Data!$E$8,Data!$J$28,IF(O61=Data!$E$9,Data!$J$29,IF(O61=Data!$E$10,Data!$I$30,IF(O61=Data!$E$11,Data!$J$31,IF(O61=Data!$E$12,Data!$J$32,IF(O61=Data!$E$13,Data!$J$33,IF(O61=Data!$E$14,Data!$J$34,IF(O61=Data!$E$15,Data!$J$35,IF(O61=Data!$E$16,Data!$J$36,IF(O61=Data!$E$17,Data!J$37,IF(O61=Data!$E$18,Data!J$38,0))))))))))))))))))))*$AV$3</f>
        <v>0</v>
      </c>
      <c r="AJ61" s="23">
        <f>IF(AZ61="No",0,IF(O61="NA",0,IF(O61=Data!$E$2,Data!$K$22,IF(O61=Data!$E$3,Data!$K$23,IF(O61=Data!$E$4,Data!$K$24,IF(O61=Data!$E$5,Data!$K$25,IF(O61=Data!$E$6,Data!$K$26,IF(O61=Data!$E$7,Data!$K$27,IF(O61=Data!$E$8,Data!$K$28,IF(O61=Data!$E$9,Data!$K$29,IF(O61=Data!$E$10,Data!$K$30,IF(O61=Data!$E$11,Data!$K$31,IF(O61=Data!$E$12,Data!$K$32,IF(O61=Data!$E$13,Data!$K$33,IF(O61=Data!$E$14,Data!$K$34,IF(O61=Data!$E$15,Data!$K$35,IF(O61=Data!$E$16,Data!$K$36,IF(O61=Data!$E$17,Data!K$37,IF(O61=Data!$E$18,Data!K$38,0)))))))))))))))))))*$AV$3</f>
        <v>0</v>
      </c>
      <c r="AK61" s="23">
        <f t="shared" si="7"/>
        <v>0</v>
      </c>
      <c r="AL61" s="22">
        <f t="shared" si="8"/>
        <v>0</v>
      </c>
      <c r="AM61" s="22">
        <f t="shared" si="9"/>
        <v>0</v>
      </c>
      <c r="AN61" s="23"/>
      <c r="AO61" s="120"/>
      <c r="AP61" s="25"/>
      <c r="AQ61" s="25"/>
      <c r="AR61" s="9"/>
      <c r="AS61" s="9"/>
      <c r="AT61" s="5"/>
      <c r="AX61" s="168"/>
      <c r="AY61" s="143" t="str">
        <f t="shared" si="10"/>
        <v>No</v>
      </c>
      <c r="AZ61" s="144" t="str">
        <f t="shared" si="3"/>
        <v>No</v>
      </c>
      <c r="BA61" s="150"/>
      <c r="BB61" s="146">
        <f>IF(Q61="NA",0,IF(N61="No",0,IF(O61=Data!$E$2,Data!$L$22,IF(O61=Data!$E$3,Data!$L$23,IF(O61=Data!$E$4,Data!$L$24,IF(O61=Data!$E$5,Data!$L$25,IF(O61=Data!$E$6,Data!$L$26,IF(O61=Data!$E$7,Data!$L$27,IF(O61=Data!$E$8,Data!$L$28,IF(O61=Data!$E$9,Data!$L$29,IF(O61=Data!$E$10,Data!$L$30,IF(O61=Data!$E$11,Data!$L$31,IF(O61=Data!$E$12,Data!$L$32,IF(O61=Data!$E$13,Data!$L$33,IF(O61=Data!$E$14,Data!$L$34,IF(O61=Data!$E$15,Data!$L$35,IF(O61=Data!$E$16,Data!$L$36,IF(O61=Data!$E$17,Data!L$37,IF(O61=Data!$E$18,Data!L$38,0)))))))))))))))))))</f>
        <v>0</v>
      </c>
      <c r="BC61" s="147">
        <f>IF(Q61="NA",0,IF(AY61="No",0,IF(N61="Yes",0,IF(P61=Data!$E$2,Data!$L$22,IF(P61=Data!$E$3,Data!$L$23,IF(P61=Data!$E$4,Data!$L$24,IF(P61=Data!$E$5,Data!$L$25,IF(P61=Data!$E$6,Data!$L$26,IF(P61=Data!$E$7,Data!$L$27,IF(P61=Data!$E$8,Data!$L$28,IF(P61=Data!$E$9,Data!$L$29,IF(P61=Data!$E$10,Data!$L$30,IF(P61=Data!$E$11,Data!$L$31,IF(P61=Data!$E$12,Data!$L$32*(EXP(-29.6/R61)),IF(P61=Data!$E$13,Data!$L$33,IF(P61=Data!$E$14,Data!$L$34*(EXP(-29.6/R61)),IF(P61=Data!$E$15,Data!$L$35,IF(P61=Data!$E$16,Data!$L$36,IF(P61=Data!$E$17,Data!L$37,IF(P61=Data!$E$18,Data!L$38,0))))))))))))))))))))</f>
        <v>0</v>
      </c>
      <c r="BD61" s="148"/>
      <c r="BE61" s="146"/>
      <c r="BF61" s="148">
        <f t="shared" si="4"/>
        <v>0</v>
      </c>
      <c r="BG61" s="148">
        <f t="shared" si="11"/>
        <v>1</v>
      </c>
      <c r="BH61" s="148">
        <f t="shared" si="12"/>
        <v>1</v>
      </c>
      <c r="BI61" s="148">
        <f>IF(S61=0,0,IF(AND(Q61=Data!$E$12,S61-$AV$3&gt;0),(((Data!$M$32*(EXP(-29.6/S61)))-(Data!$M$32*(EXP(-29.6/(S61-$AV$3)))))),IF(AND(Q61=Data!$E$12,S61-$AV$3&lt;0.5),(Data!$M$32*(EXP(-29.6/S61))),IF(AND(Q61=Data!$E$12,S61&lt;=1),((Data!$M$32*(EXP(-29.6/S61)))),IF(Q61=Data!$E$13,(Data!$M$33),IF(AND(Q61=Data!$E$14,S61-$AV$3&gt;0),(((Data!$M$34*(EXP(-29.6/S61)))-(Data!$M$34*(EXP(-29.6/(S61-$AV$3)))))),IF(AND(Q61=Data!$E$14,S61-$AV$3&lt;1),(Data!$M$34*(EXP(-29.6/S61))),IF(AND(Q61=Data!$E$14,S61&lt;=1),((Data!$M$34*(EXP(-29.6/S61)))),IF(Q61=Data!$E$15,Data!$M$35,IF(Q61=Data!$E$16,Data!$M$36,IF(Q61=Data!$E$17,Data!$M$37,IF(Q61=Data!$E$18,Data!$M$38,0))))))))))))</f>
        <v>0</v>
      </c>
      <c r="BJ61" s="148">
        <f>IF(Q61=Data!$E$12,BI61*0.32,IF(Q61=Data!$E$13,0,IF(Q61=Data!$E$14,BI61*0.32,IF(Q61=Data!$E$15,0,IF(Q61=Data!$E$16,0,IF(Q61=Data!$E$17,0,IF(Q61=Data!$E$18,0,0)))))))</f>
        <v>0</v>
      </c>
      <c r="BK61" s="148">
        <f>IF(Q61=Data!$E$12,Data!$P$32*$AV$3,IF(Q61=Data!$E$13,Data!$P$33*$AV$3,IF(Q61=Data!$E$14,Data!$P$34*$AV$3,IF(Q61=Data!$E$15,Data!$P$35*$AV$3,IF(Q61=Data!$E$16,Data!$P$36*$AV$3,IF(Q61=Data!$E$17,Data!$P$37*$AV$3,IF(Q61=Data!$E$18,Data!$P$38*$AV$3,0)))))))</f>
        <v>0</v>
      </c>
      <c r="BL61" s="147">
        <f>IF(O61=Data!$E$2,Data!$O$22,IF(O61=Data!$E$3,Data!$O$23,IF(O61=Data!$E$4,Data!$O$24,IF(O61=Data!$E$5,Data!$O$25,IF(O61=Data!$E$6,Data!$O$26,IF(O61=Data!$E$7,Data!$O$27,IF(O61=Data!$E$8,Data!$O$28,IF(O61=Data!$E$9,Data!$O$29,IF(O61=Data!$E$10,Data!$O$30,IF(O61=Data!$E$11,Data!$O$31,IF(O61=Data!$E$12,Data!$O$32,IF(O61=Data!$E$13,Data!$O$33,IF(O61=Data!$E$14,Data!$O$34,IF(O61=Data!$E$15,Data!$O$35,IF(O61=Data!$E$16,Data!$O$36,IF(O61=Data!$E$17,Data!$O$37,IF(O61=Data!$E$18,Data!$O$38,0)))))))))))))))))</f>
        <v>0</v>
      </c>
      <c r="BM61" s="169"/>
      <c r="BN61" s="169"/>
      <c r="BO61" s="169"/>
      <c r="BP61" s="169"/>
    </row>
    <row r="62" spans="10:68" x14ac:dyDescent="0.3">
      <c r="J62" s="36" t="s">
        <v>73</v>
      </c>
      <c r="K62" s="108"/>
      <c r="L62" s="108"/>
      <c r="M62" s="108" t="s">
        <v>3</v>
      </c>
      <c r="N62" s="108" t="s">
        <v>1</v>
      </c>
      <c r="O62" s="109" t="s">
        <v>124</v>
      </c>
      <c r="P62" s="109" t="s">
        <v>124</v>
      </c>
      <c r="Q62" s="110" t="s">
        <v>124</v>
      </c>
      <c r="R62" s="111"/>
      <c r="S62" s="111"/>
      <c r="T62" s="112"/>
      <c r="U62" s="20"/>
      <c r="V62" s="21">
        <f>IF(AZ62="No",0,IF(O62="NA",0,IF(O62=Data!$E$2,Data!$F$22,IF(O62=Data!$E$3,Data!$F$23,IF(O62=Data!$E$4,Data!$F$24,IF(O62=Data!$E$5,Data!$F$25,IF(O62=Data!$E$6,Data!$F$26,IF(O62=Data!$E$7,Data!$F$27,IF(O62=Data!$E$8,Data!$F$28,IF(O62=Data!$E$9,Data!$F$29,IF(O62=Data!$E$10,Data!$F$30,IF(O62=Data!$E$11,Data!$F$31,IF(O62=Data!E71,Data!$F$32,IF(O62=Data!E72,Data!$F$33,IF(O62=Data!E73,Data!$F$34,IF(O62=Data!E74,Data!$F$35,IF(O62=Data!E75,Data!$F$36,IF(O62=Data!E76,Data!$F$37,IF(O62=Data!E77,Data!F$38,0)))))))))))))))))))*K62*$AV$3</f>
        <v>0</v>
      </c>
      <c r="W62" s="23">
        <f>IF(AZ62="No",0,IF(O62="NA",0,IF(O62=Data!$E$2,Data!$G$22,IF(O62=Data!$E$3,Data!$G$23,IF(O62=Data!$E$4,Data!$G$24,IF(O62=Data!$E$5,Data!$G$25,IF(O62=Data!$E$6,Data!$G$26,IF(O62=Data!$E$7,Data!$G$27,IF(O62=Data!$E$8,Data!$G$28,IF(O62=Data!$E$9,Data!$G$29,IF(O62=Data!$E$10,Data!$G$30,IF(O62=Data!$E$11,Data!$G$31,IF(O62=Data!$E$12,Data!$G$32,IF(O62=Data!$E$13,Data!$G$33,IF(O62=Data!$E$14,Data!$G$34,IF(O62=Data!$E$15,Data!$G$35,IF(O62=Data!$E$16,Data!$G$36,IF(O62=Data!$E$17,Data!G$37,IF(O62=Data!$E$18,Data!G$38,0)))))))))))))))))))*K62*$AV$3</f>
        <v>0</v>
      </c>
      <c r="X62" s="23">
        <f>IF(AZ62="No",0,IF(O62="NA",0,IF(O62=Data!$E$2,Data!$H$22,IF(O62=Data!$E$3,Data!$H$23,IF(O62=Data!$E$4,Data!$H$24,IF(O62=Data!$E$5,Data!$H$25,IF(O62=Data!$E$6,Data!$H$26,IF(O62=Data!$E$7,Data!$H$27,IF(O62=Data!$E$8,Data!$H$28,IF(O62=Data!$E$9,Data!$H$29,IF(O62=Data!$E$10,Data!$H$30,IF(O62=Data!$E$11,Data!$H$31,IF(O62=Data!$E$12,Data!$H$32,IF(O62=Data!$E$13,Data!$H$33,IF(O62=Data!$E$14,Data!$H$34,IF(O62=Data!$E$15,Data!$H$35,IF(O62=Data!$E$16,Data!$H$36,IF(O62=Data!$E$17,Data!H$37,IF(O62=Data!$E$18,Data!H$38,0)))))))))))))))))))*K62*$AV$3</f>
        <v>0</v>
      </c>
      <c r="Y62" s="23">
        <f>IF(R62&lt;=1,0,IF(Q62=Data!$E$12,Data!$F$32,IF(Q62=Data!$E$13,Data!$F$33,IF(Q62=Data!$E$14,Data!$F$34,IF(Q62=Data!$E$15,Data!$F$35,IF(Q62=Data!$E$16,Data!$F$36,IF(Q62=Data!$E$17,Data!$F$37,IF(Q62=Data!$E$18,Data!$F$38,0))))))))*K62*IF(R62&lt;AV62,R62,$AV$3)</f>
        <v>0</v>
      </c>
      <c r="Z62" s="23">
        <f>IF(R62&lt;=1,0,IF(Q62=Data!$E$12,Data!$G$32,IF(Q62=Data!$E$13,Data!$G$33,IF(Q62=Data!$E$14,Data!$G$34,IF(Q62=Data!$E$15,Data!$G$35,IF(Q62=Data!$E$16,Data!$G$36,IF(Q62=Data!$E$17,Data!$G$37,IF(Q62=Data!$E$18,Data!$G$38,0))))))))*K62*IF(R62&lt;AV62,R62,$AV$3)</f>
        <v>0</v>
      </c>
      <c r="AA62" s="23">
        <f>IF(R62&lt;=1,0,IF(Q62=Data!$E$12,Data!$H$32,IF(Q62=Data!$E$13,Data!$H$33,IF(Q62=Data!$E$14,Data!$H$34,IF(Q62=Data!$E$15,Data!$H$35,IF(Q62=Data!$E$16,Data!$H$36,IF(Q62=Data!$E$17,Data!$H$37,IF(Q62=Data!$E$18,Data!$H$38,0))))))))*K62*IF(R62&lt;AV62,R62,$AV$3)</f>
        <v>0</v>
      </c>
      <c r="AB62" s="22">
        <f t="shared" si="5"/>
        <v>0</v>
      </c>
      <c r="AC62" s="50">
        <f t="shared" si="6"/>
        <v>0</v>
      </c>
      <c r="AD62" s="46"/>
      <c r="AE62" s="21">
        <f t="shared" si="0"/>
        <v>0</v>
      </c>
      <c r="AF62" s="22">
        <f t="shared" si="1"/>
        <v>0</v>
      </c>
      <c r="AG62" s="50">
        <f t="shared" si="2"/>
        <v>0</v>
      </c>
      <c r="AH62" s="46"/>
      <c r="AI62" s="21">
        <f>IF(AZ62="No",0,IF(O62="NA",0,IF(Q62=O62,0,IF(O62=Data!$E$2,Data!$J$22,IF(O62=Data!$E$3,Data!$J$23,IF(O62=Data!$E$4,Data!$J$24,IF(O62=Data!$E$5,Data!$J$25,IF(O62=Data!$E$6,Data!$J$26,IF(O62=Data!$E$7,Data!$J$27,IF(O62=Data!$E$8,Data!$J$28,IF(O62=Data!$E$9,Data!$J$29,IF(O62=Data!$E$10,Data!$I$30,IF(O62=Data!$E$11,Data!$J$31,IF(O62=Data!$E$12,Data!$J$32,IF(O62=Data!$E$13,Data!$J$33,IF(O62=Data!$E$14,Data!$J$34,IF(O62=Data!$E$15,Data!$J$35,IF(O62=Data!$E$16,Data!$J$36,IF(O62=Data!$E$17,Data!J$37,IF(O62=Data!$E$18,Data!J$38,0))))))))))))))))))))*$AV$3</f>
        <v>0</v>
      </c>
      <c r="AJ62" s="23">
        <f>IF(AZ62="No",0,IF(O62="NA",0,IF(O62=Data!$E$2,Data!$K$22,IF(O62=Data!$E$3,Data!$K$23,IF(O62=Data!$E$4,Data!$K$24,IF(O62=Data!$E$5,Data!$K$25,IF(O62=Data!$E$6,Data!$K$26,IF(O62=Data!$E$7,Data!$K$27,IF(O62=Data!$E$8,Data!$K$28,IF(O62=Data!$E$9,Data!$K$29,IF(O62=Data!$E$10,Data!$K$30,IF(O62=Data!$E$11,Data!$K$31,IF(O62=Data!$E$12,Data!$K$32,IF(O62=Data!$E$13,Data!$K$33,IF(O62=Data!$E$14,Data!$K$34,IF(O62=Data!$E$15,Data!$K$35,IF(O62=Data!$E$16,Data!$K$36,IF(O62=Data!$E$17,Data!K$37,IF(O62=Data!$E$18,Data!K$38,0)))))))))))))))))))*$AV$3</f>
        <v>0</v>
      </c>
      <c r="AK62" s="23">
        <f t="shared" si="7"/>
        <v>0</v>
      </c>
      <c r="AL62" s="22">
        <f t="shared" si="8"/>
        <v>0</v>
      </c>
      <c r="AM62" s="22">
        <f t="shared" si="9"/>
        <v>0</v>
      </c>
      <c r="AN62" s="23"/>
      <c r="AO62" s="120"/>
      <c r="AP62" s="25"/>
      <c r="AQ62" s="25"/>
      <c r="AR62" s="9"/>
      <c r="AS62" s="9"/>
      <c r="AT62" s="5"/>
      <c r="AX62" s="168"/>
      <c r="AY62" s="143" t="str">
        <f t="shared" si="10"/>
        <v>No</v>
      </c>
      <c r="AZ62" s="144" t="str">
        <f t="shared" si="3"/>
        <v>No</v>
      </c>
      <c r="BA62" s="150"/>
      <c r="BB62" s="146">
        <f>IF(Q62="NA",0,IF(N62="No",0,IF(O62=Data!$E$2,Data!$L$22,IF(O62=Data!$E$3,Data!$L$23,IF(O62=Data!$E$4,Data!$L$24,IF(O62=Data!$E$5,Data!$L$25,IF(O62=Data!$E$6,Data!$L$26,IF(O62=Data!$E$7,Data!$L$27,IF(O62=Data!$E$8,Data!$L$28,IF(O62=Data!$E$9,Data!$L$29,IF(O62=Data!$E$10,Data!$L$30,IF(O62=Data!$E$11,Data!$L$31,IF(O62=Data!$E$12,Data!$L$32,IF(O62=Data!$E$13,Data!$L$33,IF(O62=Data!$E$14,Data!$L$34,IF(O62=Data!$E$15,Data!$L$35,IF(O62=Data!$E$16,Data!$L$36,IF(O62=Data!$E$17,Data!L$37,IF(O62=Data!$E$18,Data!L$38,0)))))))))))))))))))</f>
        <v>0</v>
      </c>
      <c r="BC62" s="147">
        <f>IF(Q62="NA",0,IF(AY62="No",0,IF(N62="Yes",0,IF(P62=Data!$E$2,Data!$L$22,IF(P62=Data!$E$3,Data!$L$23,IF(P62=Data!$E$4,Data!$L$24,IF(P62=Data!$E$5,Data!$L$25,IF(P62=Data!$E$6,Data!$L$26,IF(P62=Data!$E$7,Data!$L$27,IF(P62=Data!$E$8,Data!$L$28,IF(P62=Data!$E$9,Data!$L$29,IF(P62=Data!$E$10,Data!$L$30,IF(P62=Data!$E$11,Data!$L$31,IF(P62=Data!$E$12,Data!$L$32*(EXP(-29.6/R62)),IF(P62=Data!$E$13,Data!$L$33,IF(P62=Data!$E$14,Data!$L$34*(EXP(-29.6/R62)),IF(P62=Data!$E$15,Data!$L$35,IF(P62=Data!$E$16,Data!$L$36,IF(P62=Data!$E$17,Data!L$37,IF(P62=Data!$E$18,Data!L$38,0))))))))))))))))))))</f>
        <v>0</v>
      </c>
      <c r="BD62" s="148"/>
      <c r="BE62" s="146"/>
      <c r="BF62" s="148">
        <f t="shared" si="4"/>
        <v>0</v>
      </c>
      <c r="BG62" s="148">
        <f t="shared" si="11"/>
        <v>1</v>
      </c>
      <c r="BH62" s="148">
        <f t="shared" si="12"/>
        <v>1</v>
      </c>
      <c r="BI62" s="148">
        <f>IF(S62=0,0,IF(AND(Q62=Data!$E$12,S62-$AV$3&gt;0),(((Data!$M$32*(EXP(-29.6/S62)))-(Data!$M$32*(EXP(-29.6/(S62-$AV$3)))))),IF(AND(Q62=Data!$E$12,S62-$AV$3&lt;0.5),(Data!$M$32*(EXP(-29.6/S62))),IF(AND(Q62=Data!$E$12,S62&lt;=1),((Data!$M$32*(EXP(-29.6/S62)))),IF(Q62=Data!$E$13,(Data!$M$33),IF(AND(Q62=Data!$E$14,S62-$AV$3&gt;0),(((Data!$M$34*(EXP(-29.6/S62)))-(Data!$M$34*(EXP(-29.6/(S62-$AV$3)))))),IF(AND(Q62=Data!$E$14,S62-$AV$3&lt;1),(Data!$M$34*(EXP(-29.6/S62))),IF(AND(Q62=Data!$E$14,S62&lt;=1),((Data!$M$34*(EXP(-29.6/S62)))),IF(Q62=Data!$E$15,Data!$M$35,IF(Q62=Data!$E$16,Data!$M$36,IF(Q62=Data!$E$17,Data!$M$37,IF(Q62=Data!$E$18,Data!$M$38,0))))))))))))</f>
        <v>0</v>
      </c>
      <c r="BJ62" s="148">
        <f>IF(Q62=Data!$E$12,BI62*0.32,IF(Q62=Data!$E$13,0,IF(Q62=Data!$E$14,BI62*0.32,IF(Q62=Data!$E$15,0,IF(Q62=Data!$E$16,0,IF(Q62=Data!$E$17,0,IF(Q62=Data!$E$18,0,0)))))))</f>
        <v>0</v>
      </c>
      <c r="BK62" s="148">
        <f>IF(Q62=Data!$E$12,Data!$P$32*$AV$3,IF(Q62=Data!$E$13,Data!$P$33*$AV$3,IF(Q62=Data!$E$14,Data!$P$34*$AV$3,IF(Q62=Data!$E$15,Data!$P$35*$AV$3,IF(Q62=Data!$E$16,Data!$P$36*$AV$3,IF(Q62=Data!$E$17,Data!$P$37*$AV$3,IF(Q62=Data!$E$18,Data!$P$38*$AV$3,0)))))))</f>
        <v>0</v>
      </c>
      <c r="BL62" s="147">
        <f>IF(O62=Data!$E$2,Data!$O$22,IF(O62=Data!$E$3,Data!$O$23,IF(O62=Data!$E$4,Data!$O$24,IF(O62=Data!$E$5,Data!$O$25,IF(O62=Data!$E$6,Data!$O$26,IF(O62=Data!$E$7,Data!$O$27,IF(O62=Data!$E$8,Data!$O$28,IF(O62=Data!$E$9,Data!$O$29,IF(O62=Data!$E$10,Data!$O$30,IF(O62=Data!$E$11,Data!$O$31,IF(O62=Data!$E$12,Data!$O$32,IF(O62=Data!$E$13,Data!$O$33,IF(O62=Data!$E$14,Data!$O$34,IF(O62=Data!$E$15,Data!$O$35,IF(O62=Data!$E$16,Data!$O$36,IF(O62=Data!$E$17,Data!$O$37,IF(O62=Data!$E$18,Data!$O$38,0)))))))))))))))))</f>
        <v>0</v>
      </c>
      <c r="BM62" s="169"/>
      <c r="BN62" s="169"/>
      <c r="BO62" s="169"/>
      <c r="BP62" s="169"/>
    </row>
    <row r="63" spans="10:68" x14ac:dyDescent="0.3">
      <c r="J63" s="36" t="s">
        <v>74</v>
      </c>
      <c r="K63" s="108"/>
      <c r="L63" s="108"/>
      <c r="M63" s="108" t="s">
        <v>3</v>
      </c>
      <c r="N63" s="108" t="s">
        <v>1</v>
      </c>
      <c r="O63" s="109" t="s">
        <v>124</v>
      </c>
      <c r="P63" s="109" t="s">
        <v>124</v>
      </c>
      <c r="Q63" s="110" t="s">
        <v>124</v>
      </c>
      <c r="R63" s="111"/>
      <c r="S63" s="111"/>
      <c r="T63" s="112"/>
      <c r="U63" s="20"/>
      <c r="V63" s="21">
        <f>IF(AZ63="No",0,IF(O63="NA",0,IF(O63=Data!$E$2,Data!$F$22,IF(O63=Data!$E$3,Data!$F$23,IF(O63=Data!$E$4,Data!$F$24,IF(O63=Data!$E$5,Data!$F$25,IF(O63=Data!$E$6,Data!$F$26,IF(O63=Data!$E$7,Data!$F$27,IF(O63=Data!$E$8,Data!$F$28,IF(O63=Data!$E$9,Data!$F$29,IF(O63=Data!$E$10,Data!$F$30,IF(O63=Data!$E$11,Data!$F$31,IF(O63=Data!E72,Data!$F$32,IF(O63=Data!E73,Data!$F$33,IF(O63=Data!E74,Data!$F$34,IF(O63=Data!E75,Data!$F$35,IF(O63=Data!E76,Data!$F$36,IF(O63=Data!E77,Data!$F$37,IF(O63=Data!E78,Data!F$38,0)))))))))))))))))))*K63*$AV$3</f>
        <v>0</v>
      </c>
      <c r="W63" s="23">
        <f>IF(AZ63="No",0,IF(O63="NA",0,IF(O63=Data!$E$2,Data!$G$22,IF(O63=Data!$E$3,Data!$G$23,IF(O63=Data!$E$4,Data!$G$24,IF(O63=Data!$E$5,Data!$G$25,IF(O63=Data!$E$6,Data!$G$26,IF(O63=Data!$E$7,Data!$G$27,IF(O63=Data!$E$8,Data!$G$28,IF(O63=Data!$E$9,Data!$G$29,IF(O63=Data!$E$10,Data!$G$30,IF(O63=Data!$E$11,Data!$G$31,IF(O63=Data!$E$12,Data!$G$32,IF(O63=Data!$E$13,Data!$G$33,IF(O63=Data!$E$14,Data!$G$34,IF(O63=Data!$E$15,Data!$G$35,IF(O63=Data!$E$16,Data!$G$36,IF(O63=Data!$E$17,Data!G$37,IF(O63=Data!$E$18,Data!G$38,0)))))))))))))))))))*K63*$AV$3</f>
        <v>0</v>
      </c>
      <c r="X63" s="23">
        <f>IF(AZ63="No",0,IF(O63="NA",0,IF(O63=Data!$E$2,Data!$H$22,IF(O63=Data!$E$3,Data!$H$23,IF(O63=Data!$E$4,Data!$H$24,IF(O63=Data!$E$5,Data!$H$25,IF(O63=Data!$E$6,Data!$H$26,IF(O63=Data!$E$7,Data!$H$27,IF(O63=Data!$E$8,Data!$H$28,IF(O63=Data!$E$9,Data!$H$29,IF(O63=Data!$E$10,Data!$H$30,IF(O63=Data!$E$11,Data!$H$31,IF(O63=Data!$E$12,Data!$H$32,IF(O63=Data!$E$13,Data!$H$33,IF(O63=Data!$E$14,Data!$H$34,IF(O63=Data!$E$15,Data!$H$35,IF(O63=Data!$E$16,Data!$H$36,IF(O63=Data!$E$17,Data!H$37,IF(O63=Data!$E$18,Data!H$38,0)))))))))))))))))))*K63*$AV$3</f>
        <v>0</v>
      </c>
      <c r="Y63" s="23">
        <f>IF(R63&lt;=1,0,IF(Q63=Data!$E$12,Data!$F$32,IF(Q63=Data!$E$13,Data!$F$33,IF(Q63=Data!$E$14,Data!$F$34,IF(Q63=Data!$E$15,Data!$F$35,IF(Q63=Data!$E$16,Data!$F$36,IF(Q63=Data!$E$17,Data!$F$37,IF(Q63=Data!$E$18,Data!$F$38,0))))))))*K63*IF(R63&lt;AV63,R63,$AV$3)</f>
        <v>0</v>
      </c>
      <c r="Z63" s="23">
        <f>IF(R63&lt;=1,0,IF(Q63=Data!$E$12,Data!$G$32,IF(Q63=Data!$E$13,Data!$G$33,IF(Q63=Data!$E$14,Data!$G$34,IF(Q63=Data!$E$15,Data!$G$35,IF(Q63=Data!$E$16,Data!$G$36,IF(Q63=Data!$E$17,Data!$G$37,IF(Q63=Data!$E$18,Data!$G$38,0))))))))*K63*IF(R63&lt;AV63,R63,$AV$3)</f>
        <v>0</v>
      </c>
      <c r="AA63" s="23">
        <f>IF(R63&lt;=1,0,IF(Q63=Data!$E$12,Data!$H$32,IF(Q63=Data!$E$13,Data!$H$33,IF(Q63=Data!$E$14,Data!$H$34,IF(Q63=Data!$E$15,Data!$H$35,IF(Q63=Data!$E$16,Data!$H$36,IF(Q63=Data!$E$17,Data!$H$37,IF(Q63=Data!$E$18,Data!$H$38,0))))))))*K63*IF(R63&lt;AV63,R63,$AV$3)</f>
        <v>0</v>
      </c>
      <c r="AB63" s="22">
        <f t="shared" si="5"/>
        <v>0</v>
      </c>
      <c r="AC63" s="50">
        <f t="shared" si="6"/>
        <v>0</v>
      </c>
      <c r="AD63" s="46"/>
      <c r="AE63" s="21">
        <f t="shared" si="0"/>
        <v>0</v>
      </c>
      <c r="AF63" s="22">
        <f t="shared" si="1"/>
        <v>0</v>
      </c>
      <c r="AG63" s="50">
        <f t="shared" si="2"/>
        <v>0</v>
      </c>
      <c r="AH63" s="46"/>
      <c r="AI63" s="21">
        <f>IF(AZ63="No",0,IF(O63="NA",0,IF(Q63=O63,0,IF(O63=Data!$E$2,Data!$J$22,IF(O63=Data!$E$3,Data!$J$23,IF(O63=Data!$E$4,Data!$J$24,IF(O63=Data!$E$5,Data!$J$25,IF(O63=Data!$E$6,Data!$J$26,IF(O63=Data!$E$7,Data!$J$27,IF(O63=Data!$E$8,Data!$J$28,IF(O63=Data!$E$9,Data!$J$29,IF(O63=Data!$E$10,Data!$I$30,IF(O63=Data!$E$11,Data!$J$31,IF(O63=Data!$E$12,Data!$J$32,IF(O63=Data!$E$13,Data!$J$33,IF(O63=Data!$E$14,Data!$J$34,IF(O63=Data!$E$15,Data!$J$35,IF(O63=Data!$E$16,Data!$J$36,IF(O63=Data!$E$17,Data!J$37,IF(O63=Data!$E$18,Data!J$38,0))))))))))))))))))))*$AV$3</f>
        <v>0</v>
      </c>
      <c r="AJ63" s="23">
        <f>IF(AZ63="No",0,IF(O63="NA",0,IF(O63=Data!$E$2,Data!$K$22,IF(O63=Data!$E$3,Data!$K$23,IF(O63=Data!$E$4,Data!$K$24,IF(O63=Data!$E$5,Data!$K$25,IF(O63=Data!$E$6,Data!$K$26,IF(O63=Data!$E$7,Data!$K$27,IF(O63=Data!$E$8,Data!$K$28,IF(O63=Data!$E$9,Data!$K$29,IF(O63=Data!$E$10,Data!$K$30,IF(O63=Data!$E$11,Data!$K$31,IF(O63=Data!$E$12,Data!$K$32,IF(O63=Data!$E$13,Data!$K$33,IF(O63=Data!$E$14,Data!$K$34,IF(O63=Data!$E$15,Data!$K$35,IF(O63=Data!$E$16,Data!$K$36,IF(O63=Data!$E$17,Data!K$37,IF(O63=Data!$E$18,Data!K$38,0)))))))))))))))))))*$AV$3</f>
        <v>0</v>
      </c>
      <c r="AK63" s="23">
        <f t="shared" si="7"/>
        <v>0</v>
      </c>
      <c r="AL63" s="22">
        <f t="shared" si="8"/>
        <v>0</v>
      </c>
      <c r="AM63" s="22">
        <f t="shared" si="9"/>
        <v>0</v>
      </c>
      <c r="AN63" s="23"/>
      <c r="AO63" s="120"/>
      <c r="AP63" s="25"/>
      <c r="AQ63" s="25"/>
      <c r="AR63" s="9"/>
      <c r="AS63" s="9"/>
      <c r="AT63" s="5"/>
      <c r="AX63" s="168"/>
      <c r="AY63" s="143" t="str">
        <f t="shared" si="10"/>
        <v>No</v>
      </c>
      <c r="AZ63" s="144" t="str">
        <f t="shared" si="3"/>
        <v>No</v>
      </c>
      <c r="BA63" s="150"/>
      <c r="BB63" s="146">
        <f>IF(Q63="NA",0,IF(N63="No",0,IF(O63=Data!$E$2,Data!$L$22,IF(O63=Data!$E$3,Data!$L$23,IF(O63=Data!$E$4,Data!$L$24,IF(O63=Data!$E$5,Data!$L$25,IF(O63=Data!$E$6,Data!$L$26,IF(O63=Data!$E$7,Data!$L$27,IF(O63=Data!$E$8,Data!$L$28,IF(O63=Data!$E$9,Data!$L$29,IF(O63=Data!$E$10,Data!$L$30,IF(O63=Data!$E$11,Data!$L$31,IF(O63=Data!$E$12,Data!$L$32,IF(O63=Data!$E$13,Data!$L$33,IF(O63=Data!$E$14,Data!$L$34,IF(O63=Data!$E$15,Data!$L$35,IF(O63=Data!$E$16,Data!$L$36,IF(O63=Data!$E$17,Data!L$37,IF(O63=Data!$E$18,Data!L$38,0)))))))))))))))))))</f>
        <v>0</v>
      </c>
      <c r="BC63" s="147">
        <f>IF(Q63="NA",0,IF(AY63="No",0,IF(N63="Yes",0,IF(P63=Data!$E$2,Data!$L$22,IF(P63=Data!$E$3,Data!$L$23,IF(P63=Data!$E$4,Data!$L$24,IF(P63=Data!$E$5,Data!$L$25,IF(P63=Data!$E$6,Data!$L$26,IF(P63=Data!$E$7,Data!$L$27,IF(P63=Data!$E$8,Data!$L$28,IF(P63=Data!$E$9,Data!$L$29,IF(P63=Data!$E$10,Data!$L$30,IF(P63=Data!$E$11,Data!$L$31,IF(P63=Data!$E$12,Data!$L$32*(EXP(-29.6/R63)),IF(P63=Data!$E$13,Data!$L$33,IF(P63=Data!$E$14,Data!$L$34*(EXP(-29.6/R63)),IF(P63=Data!$E$15,Data!$L$35,IF(P63=Data!$E$16,Data!$L$36,IF(P63=Data!$E$17,Data!L$37,IF(P63=Data!$E$18,Data!L$38,0))))))))))))))))))))</f>
        <v>0</v>
      </c>
      <c r="BD63" s="148"/>
      <c r="BE63" s="146"/>
      <c r="BF63" s="148">
        <f t="shared" si="4"/>
        <v>0</v>
      </c>
      <c r="BG63" s="148">
        <f t="shared" si="11"/>
        <v>1</v>
      </c>
      <c r="BH63" s="148">
        <f t="shared" si="12"/>
        <v>1</v>
      </c>
      <c r="BI63" s="148">
        <f>IF(S63=0,0,IF(AND(Q63=Data!$E$12,S63-$AV$3&gt;0),(((Data!$M$32*(EXP(-29.6/S63)))-(Data!$M$32*(EXP(-29.6/(S63-$AV$3)))))),IF(AND(Q63=Data!$E$12,S63-$AV$3&lt;0.5),(Data!$M$32*(EXP(-29.6/S63))),IF(AND(Q63=Data!$E$12,S63&lt;=1),((Data!$M$32*(EXP(-29.6/S63)))),IF(Q63=Data!$E$13,(Data!$M$33),IF(AND(Q63=Data!$E$14,S63-$AV$3&gt;0),(((Data!$M$34*(EXP(-29.6/S63)))-(Data!$M$34*(EXP(-29.6/(S63-$AV$3)))))),IF(AND(Q63=Data!$E$14,S63-$AV$3&lt;1),(Data!$M$34*(EXP(-29.6/S63))),IF(AND(Q63=Data!$E$14,S63&lt;=1),((Data!$M$34*(EXP(-29.6/S63)))),IF(Q63=Data!$E$15,Data!$M$35,IF(Q63=Data!$E$16,Data!$M$36,IF(Q63=Data!$E$17,Data!$M$37,IF(Q63=Data!$E$18,Data!$M$38,0))))))))))))</f>
        <v>0</v>
      </c>
      <c r="BJ63" s="148">
        <f>IF(Q63=Data!$E$12,BI63*0.32,IF(Q63=Data!$E$13,0,IF(Q63=Data!$E$14,BI63*0.32,IF(Q63=Data!$E$15,0,IF(Q63=Data!$E$16,0,IF(Q63=Data!$E$17,0,IF(Q63=Data!$E$18,0,0)))))))</f>
        <v>0</v>
      </c>
      <c r="BK63" s="148">
        <f>IF(Q63=Data!$E$12,Data!$P$32*$AV$3,IF(Q63=Data!$E$13,Data!$P$33*$AV$3,IF(Q63=Data!$E$14,Data!$P$34*$AV$3,IF(Q63=Data!$E$15,Data!$P$35*$AV$3,IF(Q63=Data!$E$16,Data!$P$36*$AV$3,IF(Q63=Data!$E$17,Data!$P$37*$AV$3,IF(Q63=Data!$E$18,Data!$P$38*$AV$3,0)))))))</f>
        <v>0</v>
      </c>
      <c r="BL63" s="147">
        <f>IF(O63=Data!$E$2,Data!$O$22,IF(O63=Data!$E$3,Data!$O$23,IF(O63=Data!$E$4,Data!$O$24,IF(O63=Data!$E$5,Data!$O$25,IF(O63=Data!$E$6,Data!$O$26,IF(O63=Data!$E$7,Data!$O$27,IF(O63=Data!$E$8,Data!$O$28,IF(O63=Data!$E$9,Data!$O$29,IF(O63=Data!$E$10,Data!$O$30,IF(O63=Data!$E$11,Data!$O$31,IF(O63=Data!$E$12,Data!$O$32,IF(O63=Data!$E$13,Data!$O$33,IF(O63=Data!$E$14,Data!$O$34,IF(O63=Data!$E$15,Data!$O$35,IF(O63=Data!$E$16,Data!$O$36,IF(O63=Data!$E$17,Data!$O$37,IF(O63=Data!$E$18,Data!$O$38,0)))))))))))))))))</f>
        <v>0</v>
      </c>
      <c r="BM63" s="169"/>
      <c r="BN63" s="169"/>
      <c r="BO63" s="169"/>
      <c r="BP63" s="169"/>
    </row>
    <row r="64" spans="10:68" x14ac:dyDescent="0.3">
      <c r="J64" s="36" t="s">
        <v>75</v>
      </c>
      <c r="K64" s="108"/>
      <c r="L64" s="108"/>
      <c r="M64" s="108" t="s">
        <v>3</v>
      </c>
      <c r="N64" s="108" t="s">
        <v>1</v>
      </c>
      <c r="O64" s="109" t="s">
        <v>124</v>
      </c>
      <c r="P64" s="109" t="s">
        <v>124</v>
      </c>
      <c r="Q64" s="110" t="s">
        <v>124</v>
      </c>
      <c r="R64" s="111"/>
      <c r="S64" s="111"/>
      <c r="T64" s="112"/>
      <c r="U64" s="20"/>
      <c r="V64" s="21">
        <f>IF(AZ64="No",0,IF(O64="NA",0,IF(O64=Data!$E$2,Data!$F$22,IF(O64=Data!$E$3,Data!$F$23,IF(O64=Data!$E$4,Data!$F$24,IF(O64=Data!$E$5,Data!$F$25,IF(O64=Data!$E$6,Data!$F$26,IF(O64=Data!$E$7,Data!$F$27,IF(O64=Data!$E$8,Data!$F$28,IF(O64=Data!$E$9,Data!$F$29,IF(O64=Data!$E$10,Data!$F$30,IF(O64=Data!$E$11,Data!$F$31,IF(O64=Data!E73,Data!$F$32,IF(O64=Data!E74,Data!$F$33,IF(O64=Data!E75,Data!$F$34,IF(O64=Data!E76,Data!$F$35,IF(O64=Data!E77,Data!$F$36,IF(O64=Data!E78,Data!$F$37,IF(O64=Data!E79,Data!F$38,0)))))))))))))))))))*K64*$AV$3</f>
        <v>0</v>
      </c>
      <c r="W64" s="23">
        <f>IF(AZ64="No",0,IF(O64="NA",0,IF(O64=Data!$E$2,Data!$G$22,IF(O64=Data!$E$3,Data!$G$23,IF(O64=Data!$E$4,Data!$G$24,IF(O64=Data!$E$5,Data!$G$25,IF(O64=Data!$E$6,Data!$G$26,IF(O64=Data!$E$7,Data!$G$27,IF(O64=Data!$E$8,Data!$G$28,IF(O64=Data!$E$9,Data!$G$29,IF(O64=Data!$E$10,Data!$G$30,IF(O64=Data!$E$11,Data!$G$31,IF(O64=Data!$E$12,Data!$G$32,IF(O64=Data!$E$13,Data!$G$33,IF(O64=Data!$E$14,Data!$G$34,IF(O64=Data!$E$15,Data!$G$35,IF(O64=Data!$E$16,Data!$G$36,IF(O64=Data!$E$17,Data!G$37,IF(O64=Data!$E$18,Data!G$38,0)))))))))))))))))))*K64*$AV$3</f>
        <v>0</v>
      </c>
      <c r="X64" s="23">
        <f>IF(AZ64="No",0,IF(O64="NA",0,IF(O64=Data!$E$2,Data!$H$22,IF(O64=Data!$E$3,Data!$H$23,IF(O64=Data!$E$4,Data!$H$24,IF(O64=Data!$E$5,Data!$H$25,IF(O64=Data!$E$6,Data!$H$26,IF(O64=Data!$E$7,Data!$H$27,IF(O64=Data!$E$8,Data!$H$28,IF(O64=Data!$E$9,Data!$H$29,IF(O64=Data!$E$10,Data!$H$30,IF(O64=Data!$E$11,Data!$H$31,IF(O64=Data!$E$12,Data!$H$32,IF(O64=Data!$E$13,Data!$H$33,IF(O64=Data!$E$14,Data!$H$34,IF(O64=Data!$E$15,Data!$H$35,IF(O64=Data!$E$16,Data!$H$36,IF(O64=Data!$E$17,Data!H$37,IF(O64=Data!$E$18,Data!H$38,0)))))))))))))))))))*K64*$AV$3</f>
        <v>0</v>
      </c>
      <c r="Y64" s="23">
        <f>IF(R64&lt;=1,0,IF(Q64=Data!$E$12,Data!$F$32,IF(Q64=Data!$E$13,Data!$F$33,IF(Q64=Data!$E$14,Data!$F$34,IF(Q64=Data!$E$15,Data!$F$35,IF(Q64=Data!$E$16,Data!$F$36,IF(Q64=Data!$E$17,Data!$F$37,IF(Q64=Data!$E$18,Data!$F$38,0))))))))*K64*IF(R64&lt;AV64,R64,$AV$3)</f>
        <v>0</v>
      </c>
      <c r="Z64" s="23">
        <f>IF(R64&lt;=1,0,IF(Q64=Data!$E$12,Data!$G$32,IF(Q64=Data!$E$13,Data!$G$33,IF(Q64=Data!$E$14,Data!$G$34,IF(Q64=Data!$E$15,Data!$G$35,IF(Q64=Data!$E$16,Data!$G$36,IF(Q64=Data!$E$17,Data!$G$37,IF(Q64=Data!$E$18,Data!$G$38,0))))))))*K64*IF(R64&lt;AV64,R64,$AV$3)</f>
        <v>0</v>
      </c>
      <c r="AA64" s="23">
        <f>IF(R64&lt;=1,0,IF(Q64=Data!$E$12,Data!$H$32,IF(Q64=Data!$E$13,Data!$H$33,IF(Q64=Data!$E$14,Data!$H$34,IF(Q64=Data!$E$15,Data!$H$35,IF(Q64=Data!$E$16,Data!$H$36,IF(Q64=Data!$E$17,Data!$H$37,IF(Q64=Data!$E$18,Data!$H$38,0))))))))*K64*IF(R64&lt;AV64,R64,$AV$3)</f>
        <v>0</v>
      </c>
      <c r="AB64" s="22">
        <f t="shared" si="5"/>
        <v>0</v>
      </c>
      <c r="AC64" s="50">
        <f t="shared" si="6"/>
        <v>0</v>
      </c>
      <c r="AD64" s="46"/>
      <c r="AE64" s="21">
        <f t="shared" si="0"/>
        <v>0</v>
      </c>
      <c r="AF64" s="22">
        <f t="shared" si="1"/>
        <v>0</v>
      </c>
      <c r="AG64" s="50">
        <f t="shared" si="2"/>
        <v>0</v>
      </c>
      <c r="AH64" s="46"/>
      <c r="AI64" s="21">
        <f>IF(AZ64="No",0,IF(O64="NA",0,IF(Q64=O64,0,IF(O64=Data!$E$2,Data!$J$22,IF(O64=Data!$E$3,Data!$J$23,IF(O64=Data!$E$4,Data!$J$24,IF(O64=Data!$E$5,Data!$J$25,IF(O64=Data!$E$6,Data!$J$26,IF(O64=Data!$E$7,Data!$J$27,IF(O64=Data!$E$8,Data!$J$28,IF(O64=Data!$E$9,Data!$J$29,IF(O64=Data!$E$10,Data!$I$30,IF(O64=Data!$E$11,Data!$J$31,IF(O64=Data!$E$12,Data!$J$32,IF(O64=Data!$E$13,Data!$J$33,IF(O64=Data!$E$14,Data!$J$34,IF(O64=Data!$E$15,Data!$J$35,IF(O64=Data!$E$16,Data!$J$36,IF(O64=Data!$E$17,Data!J$37,IF(O64=Data!$E$18,Data!J$38,0))))))))))))))))))))*$AV$3</f>
        <v>0</v>
      </c>
      <c r="AJ64" s="23">
        <f>IF(AZ64="No",0,IF(O64="NA",0,IF(O64=Data!$E$2,Data!$K$22,IF(O64=Data!$E$3,Data!$K$23,IF(O64=Data!$E$4,Data!$K$24,IF(O64=Data!$E$5,Data!$K$25,IF(O64=Data!$E$6,Data!$K$26,IF(O64=Data!$E$7,Data!$K$27,IF(O64=Data!$E$8,Data!$K$28,IF(O64=Data!$E$9,Data!$K$29,IF(O64=Data!$E$10,Data!$K$30,IF(O64=Data!$E$11,Data!$K$31,IF(O64=Data!$E$12,Data!$K$32,IF(O64=Data!$E$13,Data!$K$33,IF(O64=Data!$E$14,Data!$K$34,IF(O64=Data!$E$15,Data!$K$35,IF(O64=Data!$E$16,Data!$K$36,IF(O64=Data!$E$17,Data!K$37,IF(O64=Data!$E$18,Data!K$38,0)))))))))))))))))))*$AV$3</f>
        <v>0</v>
      </c>
      <c r="AK64" s="23">
        <f t="shared" si="7"/>
        <v>0</v>
      </c>
      <c r="AL64" s="22">
        <f t="shared" si="8"/>
        <v>0</v>
      </c>
      <c r="AM64" s="22">
        <f t="shared" si="9"/>
        <v>0</v>
      </c>
      <c r="AN64" s="23"/>
      <c r="AO64" s="120"/>
      <c r="AP64" s="25"/>
      <c r="AQ64" s="25"/>
      <c r="AR64" s="9"/>
      <c r="AS64" s="9"/>
      <c r="AT64" s="5"/>
      <c r="AX64" s="168"/>
      <c r="AY64" s="143" t="str">
        <f t="shared" si="10"/>
        <v>No</v>
      </c>
      <c r="AZ64" s="144" t="str">
        <f t="shared" si="3"/>
        <v>No</v>
      </c>
      <c r="BA64" s="150"/>
      <c r="BB64" s="146">
        <f>IF(Q64="NA",0,IF(N64="No",0,IF(O64=Data!$E$2,Data!$L$22,IF(O64=Data!$E$3,Data!$L$23,IF(O64=Data!$E$4,Data!$L$24,IF(O64=Data!$E$5,Data!$L$25,IF(O64=Data!$E$6,Data!$L$26,IF(O64=Data!$E$7,Data!$L$27,IF(O64=Data!$E$8,Data!$L$28,IF(O64=Data!$E$9,Data!$L$29,IF(O64=Data!$E$10,Data!$L$30,IF(O64=Data!$E$11,Data!$L$31,IF(O64=Data!$E$12,Data!$L$32,IF(O64=Data!$E$13,Data!$L$33,IF(O64=Data!$E$14,Data!$L$34,IF(O64=Data!$E$15,Data!$L$35,IF(O64=Data!$E$16,Data!$L$36,IF(O64=Data!$E$17,Data!L$37,IF(O64=Data!$E$18,Data!L$38,0)))))))))))))))))))</f>
        <v>0</v>
      </c>
      <c r="BC64" s="147">
        <f>IF(Q64="NA",0,IF(AY64="No",0,IF(N64="Yes",0,IF(P64=Data!$E$2,Data!$L$22,IF(P64=Data!$E$3,Data!$L$23,IF(P64=Data!$E$4,Data!$L$24,IF(P64=Data!$E$5,Data!$L$25,IF(P64=Data!$E$6,Data!$L$26,IF(P64=Data!$E$7,Data!$L$27,IF(P64=Data!$E$8,Data!$L$28,IF(P64=Data!$E$9,Data!$L$29,IF(P64=Data!$E$10,Data!$L$30,IF(P64=Data!$E$11,Data!$L$31,IF(P64=Data!$E$12,Data!$L$32*(EXP(-29.6/R64)),IF(P64=Data!$E$13,Data!$L$33,IF(P64=Data!$E$14,Data!$L$34*(EXP(-29.6/R64)),IF(P64=Data!$E$15,Data!$L$35,IF(P64=Data!$E$16,Data!$L$36,IF(P64=Data!$E$17,Data!L$37,IF(P64=Data!$E$18,Data!L$38,0))))))))))))))))))))</f>
        <v>0</v>
      </c>
      <c r="BD64" s="148"/>
      <c r="BE64" s="146"/>
      <c r="BF64" s="148">
        <f t="shared" si="4"/>
        <v>0</v>
      </c>
      <c r="BG64" s="148">
        <f t="shared" si="11"/>
        <v>1</v>
      </c>
      <c r="BH64" s="148">
        <f t="shared" si="12"/>
        <v>1</v>
      </c>
      <c r="BI64" s="148">
        <f>IF(S64=0,0,IF(AND(Q64=Data!$E$12,S64-$AV$3&gt;0),(((Data!$M$32*(EXP(-29.6/S64)))-(Data!$M$32*(EXP(-29.6/(S64-$AV$3)))))),IF(AND(Q64=Data!$E$12,S64-$AV$3&lt;0.5),(Data!$M$32*(EXP(-29.6/S64))),IF(AND(Q64=Data!$E$12,S64&lt;=1),((Data!$M$32*(EXP(-29.6/S64)))),IF(Q64=Data!$E$13,(Data!$M$33),IF(AND(Q64=Data!$E$14,S64-$AV$3&gt;0),(((Data!$M$34*(EXP(-29.6/S64)))-(Data!$M$34*(EXP(-29.6/(S64-$AV$3)))))),IF(AND(Q64=Data!$E$14,S64-$AV$3&lt;1),(Data!$M$34*(EXP(-29.6/S64))),IF(AND(Q64=Data!$E$14,S64&lt;=1),((Data!$M$34*(EXP(-29.6/S64)))),IF(Q64=Data!$E$15,Data!$M$35,IF(Q64=Data!$E$16,Data!$M$36,IF(Q64=Data!$E$17,Data!$M$37,IF(Q64=Data!$E$18,Data!$M$38,0))))))))))))</f>
        <v>0</v>
      </c>
      <c r="BJ64" s="148">
        <f>IF(Q64=Data!$E$12,BI64*0.32,IF(Q64=Data!$E$13,0,IF(Q64=Data!$E$14,BI64*0.32,IF(Q64=Data!$E$15,0,IF(Q64=Data!$E$16,0,IF(Q64=Data!$E$17,0,IF(Q64=Data!$E$18,0,0)))))))</f>
        <v>0</v>
      </c>
      <c r="BK64" s="148">
        <f>IF(Q64=Data!$E$12,Data!$P$32*$AV$3,IF(Q64=Data!$E$13,Data!$P$33*$AV$3,IF(Q64=Data!$E$14,Data!$P$34*$AV$3,IF(Q64=Data!$E$15,Data!$P$35*$AV$3,IF(Q64=Data!$E$16,Data!$P$36*$AV$3,IF(Q64=Data!$E$17,Data!$P$37*$AV$3,IF(Q64=Data!$E$18,Data!$P$38*$AV$3,0)))))))</f>
        <v>0</v>
      </c>
      <c r="BL64" s="147">
        <f>IF(O64=Data!$E$2,Data!$O$22,IF(O64=Data!$E$3,Data!$O$23,IF(O64=Data!$E$4,Data!$O$24,IF(O64=Data!$E$5,Data!$O$25,IF(O64=Data!$E$6,Data!$O$26,IF(O64=Data!$E$7,Data!$O$27,IF(O64=Data!$E$8,Data!$O$28,IF(O64=Data!$E$9,Data!$O$29,IF(O64=Data!$E$10,Data!$O$30,IF(O64=Data!$E$11,Data!$O$31,IF(O64=Data!$E$12,Data!$O$32,IF(O64=Data!$E$13,Data!$O$33,IF(O64=Data!$E$14,Data!$O$34,IF(O64=Data!$E$15,Data!$O$35,IF(O64=Data!$E$16,Data!$O$36,IF(O64=Data!$E$17,Data!$O$37,IF(O64=Data!$E$18,Data!$O$38,0)))))))))))))))))</f>
        <v>0</v>
      </c>
      <c r="BM64" s="169"/>
      <c r="BN64" s="169"/>
      <c r="BO64" s="169"/>
      <c r="BP64" s="169"/>
    </row>
    <row r="65" spans="10:68" x14ac:dyDescent="0.3">
      <c r="J65" s="36" t="s">
        <v>76</v>
      </c>
      <c r="K65" s="108"/>
      <c r="L65" s="108"/>
      <c r="M65" s="108" t="s">
        <v>3</v>
      </c>
      <c r="N65" s="108" t="s">
        <v>1</v>
      </c>
      <c r="O65" s="109" t="s">
        <v>124</v>
      </c>
      <c r="P65" s="109" t="s">
        <v>124</v>
      </c>
      <c r="Q65" s="110" t="s">
        <v>124</v>
      </c>
      <c r="R65" s="111"/>
      <c r="S65" s="111"/>
      <c r="T65" s="112"/>
      <c r="U65" s="20"/>
      <c r="V65" s="21">
        <f>IF(AZ65="No",0,IF(O65="NA",0,IF(O65=Data!$E$2,Data!$F$22,IF(O65=Data!$E$3,Data!$F$23,IF(O65=Data!$E$4,Data!$F$24,IF(O65=Data!$E$5,Data!$F$25,IF(O65=Data!$E$6,Data!$F$26,IF(O65=Data!$E$7,Data!$F$27,IF(O65=Data!$E$8,Data!$F$28,IF(O65=Data!$E$9,Data!$F$29,IF(O65=Data!$E$10,Data!$F$30,IF(O65=Data!$E$11,Data!$F$31,IF(O65=Data!E74,Data!$F$32,IF(O65=Data!E75,Data!$F$33,IF(O65=Data!E76,Data!$F$34,IF(O65=Data!E77,Data!$F$35,IF(O65=Data!E78,Data!$F$36,IF(O65=Data!E79,Data!$F$37,IF(O65=Data!E80,Data!F$38,0)))))))))))))))))))*K65*$AV$3</f>
        <v>0</v>
      </c>
      <c r="W65" s="23">
        <f>IF(AZ65="No",0,IF(O65="NA",0,IF(O65=Data!$E$2,Data!$G$22,IF(O65=Data!$E$3,Data!$G$23,IF(O65=Data!$E$4,Data!$G$24,IF(O65=Data!$E$5,Data!$G$25,IF(O65=Data!$E$6,Data!$G$26,IF(O65=Data!$E$7,Data!$G$27,IF(O65=Data!$E$8,Data!$G$28,IF(O65=Data!$E$9,Data!$G$29,IF(O65=Data!$E$10,Data!$G$30,IF(O65=Data!$E$11,Data!$G$31,IF(O65=Data!$E$12,Data!$G$32,IF(O65=Data!$E$13,Data!$G$33,IF(O65=Data!$E$14,Data!$G$34,IF(O65=Data!$E$15,Data!$G$35,IF(O65=Data!$E$16,Data!$G$36,IF(O65=Data!$E$17,Data!G$37,IF(O65=Data!$E$18,Data!G$38,0)))))))))))))))))))*K65*$AV$3</f>
        <v>0</v>
      </c>
      <c r="X65" s="23">
        <f>IF(AZ65="No",0,IF(O65="NA",0,IF(O65=Data!$E$2,Data!$H$22,IF(O65=Data!$E$3,Data!$H$23,IF(O65=Data!$E$4,Data!$H$24,IF(O65=Data!$E$5,Data!$H$25,IF(O65=Data!$E$6,Data!$H$26,IF(O65=Data!$E$7,Data!$H$27,IF(O65=Data!$E$8,Data!$H$28,IF(O65=Data!$E$9,Data!$H$29,IF(O65=Data!$E$10,Data!$H$30,IF(O65=Data!$E$11,Data!$H$31,IF(O65=Data!$E$12,Data!$H$32,IF(O65=Data!$E$13,Data!$H$33,IF(O65=Data!$E$14,Data!$H$34,IF(O65=Data!$E$15,Data!$H$35,IF(O65=Data!$E$16,Data!$H$36,IF(O65=Data!$E$17,Data!H$37,IF(O65=Data!$E$18,Data!H$38,0)))))))))))))))))))*K65*$AV$3</f>
        <v>0</v>
      </c>
      <c r="Y65" s="23">
        <f>IF(R65&lt;=1,0,IF(Q65=Data!$E$12,Data!$F$32,IF(Q65=Data!$E$13,Data!$F$33,IF(Q65=Data!$E$14,Data!$F$34,IF(Q65=Data!$E$15,Data!$F$35,IF(Q65=Data!$E$16,Data!$F$36,IF(Q65=Data!$E$17,Data!$F$37,IF(Q65=Data!$E$18,Data!$F$38,0))))))))*K65*IF(R65&lt;AV65,R65,$AV$3)</f>
        <v>0</v>
      </c>
      <c r="Z65" s="23">
        <f>IF(R65&lt;=1,0,IF(Q65=Data!$E$12,Data!$G$32,IF(Q65=Data!$E$13,Data!$G$33,IF(Q65=Data!$E$14,Data!$G$34,IF(Q65=Data!$E$15,Data!$G$35,IF(Q65=Data!$E$16,Data!$G$36,IF(Q65=Data!$E$17,Data!$G$37,IF(Q65=Data!$E$18,Data!$G$38,0))))))))*K65*IF(R65&lt;AV65,R65,$AV$3)</f>
        <v>0</v>
      </c>
      <c r="AA65" s="23">
        <f>IF(R65&lt;=1,0,IF(Q65=Data!$E$12,Data!$H$32,IF(Q65=Data!$E$13,Data!$H$33,IF(Q65=Data!$E$14,Data!$H$34,IF(Q65=Data!$E$15,Data!$H$35,IF(Q65=Data!$E$16,Data!$H$36,IF(Q65=Data!$E$17,Data!$H$37,IF(Q65=Data!$E$18,Data!$H$38,0))))))))*K65*IF(R65&lt;AV65,R65,$AV$3)</f>
        <v>0</v>
      </c>
      <c r="AB65" s="22">
        <f t="shared" si="5"/>
        <v>0</v>
      </c>
      <c r="AC65" s="50">
        <f t="shared" si="6"/>
        <v>0</v>
      </c>
      <c r="AD65" s="46"/>
      <c r="AE65" s="21">
        <f t="shared" si="0"/>
        <v>0</v>
      </c>
      <c r="AF65" s="22">
        <f t="shared" si="1"/>
        <v>0</v>
      </c>
      <c r="AG65" s="50">
        <f t="shared" si="2"/>
        <v>0</v>
      </c>
      <c r="AH65" s="46"/>
      <c r="AI65" s="21">
        <f>IF(AZ65="No",0,IF(O65="NA",0,IF(Q65=O65,0,IF(O65=Data!$E$2,Data!$J$22,IF(O65=Data!$E$3,Data!$J$23,IF(O65=Data!$E$4,Data!$J$24,IF(O65=Data!$E$5,Data!$J$25,IF(O65=Data!$E$6,Data!$J$26,IF(O65=Data!$E$7,Data!$J$27,IF(O65=Data!$E$8,Data!$J$28,IF(O65=Data!$E$9,Data!$J$29,IF(O65=Data!$E$10,Data!$I$30,IF(O65=Data!$E$11,Data!$J$31,IF(O65=Data!$E$12,Data!$J$32,IF(O65=Data!$E$13,Data!$J$33,IF(O65=Data!$E$14,Data!$J$34,IF(O65=Data!$E$15,Data!$J$35,IF(O65=Data!$E$16,Data!$J$36,IF(O65=Data!$E$17,Data!J$37,IF(O65=Data!$E$18,Data!J$38,0))))))))))))))))))))*$AV$3</f>
        <v>0</v>
      </c>
      <c r="AJ65" s="23">
        <f>IF(AZ65="No",0,IF(O65="NA",0,IF(O65=Data!$E$2,Data!$K$22,IF(O65=Data!$E$3,Data!$K$23,IF(O65=Data!$E$4,Data!$K$24,IF(O65=Data!$E$5,Data!$K$25,IF(O65=Data!$E$6,Data!$K$26,IF(O65=Data!$E$7,Data!$K$27,IF(O65=Data!$E$8,Data!$K$28,IF(O65=Data!$E$9,Data!$K$29,IF(O65=Data!$E$10,Data!$K$30,IF(O65=Data!$E$11,Data!$K$31,IF(O65=Data!$E$12,Data!$K$32,IF(O65=Data!$E$13,Data!$K$33,IF(O65=Data!$E$14,Data!$K$34,IF(O65=Data!$E$15,Data!$K$35,IF(O65=Data!$E$16,Data!$K$36,IF(O65=Data!$E$17,Data!K$37,IF(O65=Data!$E$18,Data!K$38,0)))))))))))))))))))*$AV$3</f>
        <v>0</v>
      </c>
      <c r="AK65" s="23">
        <f t="shared" si="7"/>
        <v>0</v>
      </c>
      <c r="AL65" s="22">
        <f t="shared" si="8"/>
        <v>0</v>
      </c>
      <c r="AM65" s="22">
        <f t="shared" si="9"/>
        <v>0</v>
      </c>
      <c r="AN65" s="23"/>
      <c r="AO65" s="120"/>
      <c r="AP65" s="25"/>
      <c r="AQ65" s="25"/>
      <c r="AR65" s="9"/>
      <c r="AS65" s="9"/>
      <c r="AT65" s="5"/>
      <c r="AX65" s="168"/>
      <c r="AY65" s="143" t="str">
        <f t="shared" si="10"/>
        <v>No</v>
      </c>
      <c r="AZ65" s="144" t="str">
        <f t="shared" si="3"/>
        <v>No</v>
      </c>
      <c r="BA65" s="150"/>
      <c r="BB65" s="146">
        <f>IF(Q65="NA",0,IF(N65="No",0,IF(O65=Data!$E$2,Data!$L$22,IF(O65=Data!$E$3,Data!$L$23,IF(O65=Data!$E$4,Data!$L$24,IF(O65=Data!$E$5,Data!$L$25,IF(O65=Data!$E$6,Data!$L$26,IF(O65=Data!$E$7,Data!$L$27,IF(O65=Data!$E$8,Data!$L$28,IF(O65=Data!$E$9,Data!$L$29,IF(O65=Data!$E$10,Data!$L$30,IF(O65=Data!$E$11,Data!$L$31,IF(O65=Data!$E$12,Data!$L$32,IF(O65=Data!$E$13,Data!$L$33,IF(O65=Data!$E$14,Data!$L$34,IF(O65=Data!$E$15,Data!$L$35,IF(O65=Data!$E$16,Data!$L$36,IF(O65=Data!$E$17,Data!L$37,IF(O65=Data!$E$18,Data!L$38,0)))))))))))))))))))</f>
        <v>0</v>
      </c>
      <c r="BC65" s="147">
        <f>IF(Q65="NA",0,IF(AY65="No",0,IF(N65="Yes",0,IF(P65=Data!$E$2,Data!$L$22,IF(P65=Data!$E$3,Data!$L$23,IF(P65=Data!$E$4,Data!$L$24,IF(P65=Data!$E$5,Data!$L$25,IF(P65=Data!$E$6,Data!$L$26,IF(P65=Data!$E$7,Data!$L$27,IF(P65=Data!$E$8,Data!$L$28,IF(P65=Data!$E$9,Data!$L$29,IF(P65=Data!$E$10,Data!$L$30,IF(P65=Data!$E$11,Data!$L$31,IF(P65=Data!$E$12,Data!$L$32*(EXP(-29.6/R65)),IF(P65=Data!$E$13,Data!$L$33,IF(P65=Data!$E$14,Data!$L$34*(EXP(-29.6/R65)),IF(P65=Data!$E$15,Data!$L$35,IF(P65=Data!$E$16,Data!$L$36,IF(P65=Data!$E$17,Data!L$37,IF(P65=Data!$E$18,Data!L$38,0))))))))))))))))))))</f>
        <v>0</v>
      </c>
      <c r="BD65" s="148"/>
      <c r="BE65" s="146"/>
      <c r="BF65" s="148">
        <f t="shared" si="4"/>
        <v>0</v>
      </c>
      <c r="BG65" s="148">
        <f t="shared" si="11"/>
        <v>1</v>
      </c>
      <c r="BH65" s="148">
        <f t="shared" si="12"/>
        <v>1</v>
      </c>
      <c r="BI65" s="148">
        <f>IF(S65=0,0,IF(AND(Q65=Data!$E$12,S65-$AV$3&gt;0),(((Data!$M$32*(EXP(-29.6/S65)))-(Data!$M$32*(EXP(-29.6/(S65-$AV$3)))))),IF(AND(Q65=Data!$E$12,S65-$AV$3&lt;0.5),(Data!$M$32*(EXP(-29.6/S65))),IF(AND(Q65=Data!$E$12,S65&lt;=1),((Data!$M$32*(EXP(-29.6/S65)))),IF(Q65=Data!$E$13,(Data!$M$33),IF(AND(Q65=Data!$E$14,S65-$AV$3&gt;0),(((Data!$M$34*(EXP(-29.6/S65)))-(Data!$M$34*(EXP(-29.6/(S65-$AV$3)))))),IF(AND(Q65=Data!$E$14,S65-$AV$3&lt;1),(Data!$M$34*(EXP(-29.6/S65))),IF(AND(Q65=Data!$E$14,S65&lt;=1),((Data!$M$34*(EXP(-29.6/S65)))),IF(Q65=Data!$E$15,Data!$M$35,IF(Q65=Data!$E$16,Data!$M$36,IF(Q65=Data!$E$17,Data!$M$37,IF(Q65=Data!$E$18,Data!$M$38,0))))))))))))</f>
        <v>0</v>
      </c>
      <c r="BJ65" s="148">
        <f>IF(Q65=Data!$E$12,BI65*0.32,IF(Q65=Data!$E$13,0,IF(Q65=Data!$E$14,BI65*0.32,IF(Q65=Data!$E$15,0,IF(Q65=Data!$E$16,0,IF(Q65=Data!$E$17,0,IF(Q65=Data!$E$18,0,0)))))))</f>
        <v>0</v>
      </c>
      <c r="BK65" s="148">
        <f>IF(Q65=Data!$E$12,Data!$P$32*$AV$3,IF(Q65=Data!$E$13,Data!$P$33*$AV$3,IF(Q65=Data!$E$14,Data!$P$34*$AV$3,IF(Q65=Data!$E$15,Data!$P$35*$AV$3,IF(Q65=Data!$E$16,Data!$P$36*$AV$3,IF(Q65=Data!$E$17,Data!$P$37*$AV$3,IF(Q65=Data!$E$18,Data!$P$38*$AV$3,0)))))))</f>
        <v>0</v>
      </c>
      <c r="BL65" s="147">
        <f>IF(O65=Data!$E$2,Data!$O$22,IF(O65=Data!$E$3,Data!$O$23,IF(O65=Data!$E$4,Data!$O$24,IF(O65=Data!$E$5,Data!$O$25,IF(O65=Data!$E$6,Data!$O$26,IF(O65=Data!$E$7,Data!$O$27,IF(O65=Data!$E$8,Data!$O$28,IF(O65=Data!$E$9,Data!$O$29,IF(O65=Data!$E$10,Data!$O$30,IF(O65=Data!$E$11,Data!$O$31,IF(O65=Data!$E$12,Data!$O$32,IF(O65=Data!$E$13,Data!$O$33,IF(O65=Data!$E$14,Data!$O$34,IF(O65=Data!$E$15,Data!$O$35,IF(O65=Data!$E$16,Data!$O$36,IF(O65=Data!$E$17,Data!$O$37,IF(O65=Data!$E$18,Data!$O$38,0)))))))))))))))))</f>
        <v>0</v>
      </c>
      <c r="BM65" s="169"/>
      <c r="BN65" s="169"/>
      <c r="BO65" s="169"/>
      <c r="BP65" s="169"/>
    </row>
    <row r="66" spans="10:68" x14ac:dyDescent="0.3">
      <c r="J66" s="36" t="s">
        <v>77</v>
      </c>
      <c r="K66" s="108"/>
      <c r="L66" s="108"/>
      <c r="M66" s="108" t="s">
        <v>3</v>
      </c>
      <c r="N66" s="108" t="s">
        <v>1</v>
      </c>
      <c r="O66" s="109" t="s">
        <v>124</v>
      </c>
      <c r="P66" s="109" t="s">
        <v>124</v>
      </c>
      <c r="Q66" s="110" t="s">
        <v>124</v>
      </c>
      <c r="R66" s="111"/>
      <c r="S66" s="111"/>
      <c r="T66" s="112"/>
      <c r="U66" s="20"/>
      <c r="V66" s="21">
        <f>IF(AZ66="No",0,IF(O66="NA",0,IF(O66=Data!$E$2,Data!$F$22,IF(O66=Data!$E$3,Data!$F$23,IF(O66=Data!$E$4,Data!$F$24,IF(O66=Data!$E$5,Data!$F$25,IF(O66=Data!$E$6,Data!$F$26,IF(O66=Data!$E$7,Data!$F$27,IF(O66=Data!$E$8,Data!$F$28,IF(O66=Data!$E$9,Data!$F$29,IF(O66=Data!$E$10,Data!$F$30,IF(O66=Data!$E$11,Data!$F$31,IF(O66=Data!E75,Data!$F$32,IF(O66=Data!E76,Data!$F$33,IF(O66=Data!E77,Data!$F$34,IF(O66=Data!E78,Data!$F$35,IF(O66=Data!E79,Data!$F$36,IF(O66=Data!E80,Data!$F$37,IF(O66=Data!E81,Data!F$38,0)))))))))))))))))))*K66*$AV$3</f>
        <v>0</v>
      </c>
      <c r="W66" s="23">
        <f>IF(AZ66="No",0,IF(O66="NA",0,IF(O66=Data!$E$2,Data!$G$22,IF(O66=Data!$E$3,Data!$G$23,IF(O66=Data!$E$4,Data!$G$24,IF(O66=Data!$E$5,Data!$G$25,IF(O66=Data!$E$6,Data!$G$26,IF(O66=Data!$E$7,Data!$G$27,IF(O66=Data!$E$8,Data!$G$28,IF(O66=Data!$E$9,Data!$G$29,IF(O66=Data!$E$10,Data!$G$30,IF(O66=Data!$E$11,Data!$G$31,IF(O66=Data!$E$12,Data!$G$32,IF(O66=Data!$E$13,Data!$G$33,IF(O66=Data!$E$14,Data!$G$34,IF(O66=Data!$E$15,Data!$G$35,IF(O66=Data!$E$16,Data!$G$36,IF(O66=Data!$E$17,Data!G$37,IF(O66=Data!$E$18,Data!G$38,0)))))))))))))))))))*K66*$AV$3</f>
        <v>0</v>
      </c>
      <c r="X66" s="23">
        <f>IF(AZ66="No",0,IF(O66="NA",0,IF(O66=Data!$E$2,Data!$H$22,IF(O66=Data!$E$3,Data!$H$23,IF(O66=Data!$E$4,Data!$H$24,IF(O66=Data!$E$5,Data!$H$25,IF(O66=Data!$E$6,Data!$H$26,IF(O66=Data!$E$7,Data!$H$27,IF(O66=Data!$E$8,Data!$H$28,IF(O66=Data!$E$9,Data!$H$29,IF(O66=Data!$E$10,Data!$H$30,IF(O66=Data!$E$11,Data!$H$31,IF(O66=Data!$E$12,Data!$H$32,IF(O66=Data!$E$13,Data!$H$33,IF(O66=Data!$E$14,Data!$H$34,IF(O66=Data!$E$15,Data!$H$35,IF(O66=Data!$E$16,Data!$H$36,IF(O66=Data!$E$17,Data!H$37,IF(O66=Data!$E$18,Data!H$38,0)))))))))))))))))))*K66*$AV$3</f>
        <v>0</v>
      </c>
      <c r="Y66" s="23">
        <f>IF(R66&lt;=1,0,IF(Q66=Data!$E$12,Data!$F$32,IF(Q66=Data!$E$13,Data!$F$33,IF(Q66=Data!$E$14,Data!$F$34,IF(Q66=Data!$E$15,Data!$F$35,IF(Q66=Data!$E$16,Data!$F$36,IF(Q66=Data!$E$17,Data!$F$37,IF(Q66=Data!$E$18,Data!$F$38,0))))))))*K66*IF(R66&lt;AV66,R66,$AV$3)</f>
        <v>0</v>
      </c>
      <c r="Z66" s="23">
        <f>IF(R66&lt;=1,0,IF(Q66=Data!$E$12,Data!$G$32,IF(Q66=Data!$E$13,Data!$G$33,IF(Q66=Data!$E$14,Data!$G$34,IF(Q66=Data!$E$15,Data!$G$35,IF(Q66=Data!$E$16,Data!$G$36,IF(Q66=Data!$E$17,Data!$G$37,IF(Q66=Data!$E$18,Data!$G$38,0))))))))*K66*IF(R66&lt;AV66,R66,$AV$3)</f>
        <v>0</v>
      </c>
      <c r="AA66" s="23">
        <f>IF(R66&lt;=1,0,IF(Q66=Data!$E$12,Data!$H$32,IF(Q66=Data!$E$13,Data!$H$33,IF(Q66=Data!$E$14,Data!$H$34,IF(Q66=Data!$E$15,Data!$H$35,IF(Q66=Data!$E$16,Data!$H$36,IF(Q66=Data!$E$17,Data!$H$37,IF(Q66=Data!$E$18,Data!$H$38,0))))))))*K66*IF(R66&lt;AV66,R66,$AV$3)</f>
        <v>0</v>
      </c>
      <c r="AB66" s="22">
        <f t="shared" si="5"/>
        <v>0</v>
      </c>
      <c r="AC66" s="50">
        <f t="shared" si="6"/>
        <v>0</v>
      </c>
      <c r="AD66" s="46"/>
      <c r="AE66" s="21">
        <f t="shared" si="0"/>
        <v>0</v>
      </c>
      <c r="AF66" s="22">
        <f t="shared" si="1"/>
        <v>0</v>
      </c>
      <c r="AG66" s="50">
        <f t="shared" si="2"/>
        <v>0</v>
      </c>
      <c r="AH66" s="46"/>
      <c r="AI66" s="21">
        <f>IF(AZ66="No",0,IF(O66="NA",0,IF(Q66=O66,0,IF(O66=Data!$E$2,Data!$J$22,IF(O66=Data!$E$3,Data!$J$23,IF(O66=Data!$E$4,Data!$J$24,IF(O66=Data!$E$5,Data!$J$25,IF(O66=Data!$E$6,Data!$J$26,IF(O66=Data!$E$7,Data!$J$27,IF(O66=Data!$E$8,Data!$J$28,IF(O66=Data!$E$9,Data!$J$29,IF(O66=Data!$E$10,Data!$I$30,IF(O66=Data!$E$11,Data!$J$31,IF(O66=Data!$E$12,Data!$J$32,IF(O66=Data!$E$13,Data!$J$33,IF(O66=Data!$E$14,Data!$J$34,IF(O66=Data!$E$15,Data!$J$35,IF(O66=Data!$E$16,Data!$J$36,IF(O66=Data!$E$17,Data!J$37,IF(O66=Data!$E$18,Data!J$38,0))))))))))))))))))))*$AV$3</f>
        <v>0</v>
      </c>
      <c r="AJ66" s="23">
        <f>IF(AZ66="No",0,IF(O66="NA",0,IF(O66=Data!$E$2,Data!$K$22,IF(O66=Data!$E$3,Data!$K$23,IF(O66=Data!$E$4,Data!$K$24,IF(O66=Data!$E$5,Data!$K$25,IF(O66=Data!$E$6,Data!$K$26,IF(O66=Data!$E$7,Data!$K$27,IF(O66=Data!$E$8,Data!$K$28,IF(O66=Data!$E$9,Data!$K$29,IF(O66=Data!$E$10,Data!$K$30,IF(O66=Data!$E$11,Data!$K$31,IF(O66=Data!$E$12,Data!$K$32,IF(O66=Data!$E$13,Data!$K$33,IF(O66=Data!$E$14,Data!$K$34,IF(O66=Data!$E$15,Data!$K$35,IF(O66=Data!$E$16,Data!$K$36,IF(O66=Data!$E$17,Data!K$37,IF(O66=Data!$E$18,Data!K$38,0)))))))))))))))))))*$AV$3</f>
        <v>0</v>
      </c>
      <c r="AK66" s="23">
        <f t="shared" si="7"/>
        <v>0</v>
      </c>
      <c r="AL66" s="22">
        <f t="shared" si="8"/>
        <v>0</v>
      </c>
      <c r="AM66" s="22">
        <f t="shared" si="9"/>
        <v>0</v>
      </c>
      <c r="AN66" s="23"/>
      <c r="AO66" s="120"/>
      <c r="AP66" s="25"/>
      <c r="AQ66" s="25"/>
      <c r="AR66" s="9"/>
      <c r="AS66" s="9"/>
      <c r="AT66" s="5"/>
      <c r="AX66" s="168"/>
      <c r="AY66" s="143" t="str">
        <f t="shared" si="10"/>
        <v>No</v>
      </c>
      <c r="AZ66" s="144" t="str">
        <f t="shared" si="3"/>
        <v>No</v>
      </c>
      <c r="BA66" s="150"/>
      <c r="BB66" s="146">
        <f>IF(Q66="NA",0,IF(N66="No",0,IF(O66=Data!$E$2,Data!$L$22,IF(O66=Data!$E$3,Data!$L$23,IF(O66=Data!$E$4,Data!$L$24,IF(O66=Data!$E$5,Data!$L$25,IF(O66=Data!$E$6,Data!$L$26,IF(O66=Data!$E$7,Data!$L$27,IF(O66=Data!$E$8,Data!$L$28,IF(O66=Data!$E$9,Data!$L$29,IF(O66=Data!$E$10,Data!$L$30,IF(O66=Data!$E$11,Data!$L$31,IF(O66=Data!$E$12,Data!$L$32,IF(O66=Data!$E$13,Data!$L$33,IF(O66=Data!$E$14,Data!$L$34,IF(O66=Data!$E$15,Data!$L$35,IF(O66=Data!$E$16,Data!$L$36,IF(O66=Data!$E$17,Data!L$37,IF(O66=Data!$E$18,Data!L$38,0)))))))))))))))))))</f>
        <v>0</v>
      </c>
      <c r="BC66" s="147">
        <f>IF(Q66="NA",0,IF(AY66="No",0,IF(N66="Yes",0,IF(P66=Data!$E$2,Data!$L$22,IF(P66=Data!$E$3,Data!$L$23,IF(P66=Data!$E$4,Data!$L$24,IF(P66=Data!$E$5,Data!$L$25,IF(P66=Data!$E$6,Data!$L$26,IF(P66=Data!$E$7,Data!$L$27,IF(P66=Data!$E$8,Data!$L$28,IF(P66=Data!$E$9,Data!$L$29,IF(P66=Data!$E$10,Data!$L$30,IF(P66=Data!$E$11,Data!$L$31,IF(P66=Data!$E$12,Data!$L$32*(EXP(-29.6/R66)),IF(P66=Data!$E$13,Data!$L$33,IF(P66=Data!$E$14,Data!$L$34*(EXP(-29.6/R66)),IF(P66=Data!$E$15,Data!$L$35,IF(P66=Data!$E$16,Data!$L$36,IF(P66=Data!$E$17,Data!L$37,IF(P66=Data!$E$18,Data!L$38,0))))))))))))))))))))</f>
        <v>0</v>
      </c>
      <c r="BD66" s="148"/>
      <c r="BE66" s="146"/>
      <c r="BF66" s="148">
        <f t="shared" si="4"/>
        <v>0</v>
      </c>
      <c r="BG66" s="148">
        <f t="shared" si="11"/>
        <v>1</v>
      </c>
      <c r="BH66" s="148">
        <f t="shared" si="12"/>
        <v>1</v>
      </c>
      <c r="BI66" s="148">
        <f>IF(S66=0,0,IF(AND(Q66=Data!$E$12,S66-$AV$3&gt;0),(((Data!$M$32*(EXP(-29.6/S66)))-(Data!$M$32*(EXP(-29.6/(S66-$AV$3)))))),IF(AND(Q66=Data!$E$12,S66-$AV$3&lt;0.5),(Data!$M$32*(EXP(-29.6/S66))),IF(AND(Q66=Data!$E$12,S66&lt;=1),((Data!$M$32*(EXP(-29.6/S66)))),IF(Q66=Data!$E$13,(Data!$M$33),IF(AND(Q66=Data!$E$14,S66-$AV$3&gt;0),(((Data!$M$34*(EXP(-29.6/S66)))-(Data!$M$34*(EXP(-29.6/(S66-$AV$3)))))),IF(AND(Q66=Data!$E$14,S66-$AV$3&lt;1),(Data!$M$34*(EXP(-29.6/S66))),IF(AND(Q66=Data!$E$14,S66&lt;=1),((Data!$M$34*(EXP(-29.6/S66)))),IF(Q66=Data!$E$15,Data!$M$35,IF(Q66=Data!$E$16,Data!$M$36,IF(Q66=Data!$E$17,Data!$M$37,IF(Q66=Data!$E$18,Data!$M$38,0))))))))))))</f>
        <v>0</v>
      </c>
      <c r="BJ66" s="148">
        <f>IF(Q66=Data!$E$12,BI66*0.32,IF(Q66=Data!$E$13,0,IF(Q66=Data!$E$14,BI66*0.32,IF(Q66=Data!$E$15,0,IF(Q66=Data!$E$16,0,IF(Q66=Data!$E$17,0,IF(Q66=Data!$E$18,0,0)))))))</f>
        <v>0</v>
      </c>
      <c r="BK66" s="148">
        <f>IF(Q66=Data!$E$12,Data!$P$32*$AV$3,IF(Q66=Data!$E$13,Data!$P$33*$AV$3,IF(Q66=Data!$E$14,Data!$P$34*$AV$3,IF(Q66=Data!$E$15,Data!$P$35*$AV$3,IF(Q66=Data!$E$16,Data!$P$36*$AV$3,IF(Q66=Data!$E$17,Data!$P$37*$AV$3,IF(Q66=Data!$E$18,Data!$P$38*$AV$3,0)))))))</f>
        <v>0</v>
      </c>
      <c r="BL66" s="147">
        <f>IF(O66=Data!$E$2,Data!$O$22,IF(O66=Data!$E$3,Data!$O$23,IF(O66=Data!$E$4,Data!$O$24,IF(O66=Data!$E$5,Data!$O$25,IF(O66=Data!$E$6,Data!$O$26,IF(O66=Data!$E$7,Data!$O$27,IF(O66=Data!$E$8,Data!$O$28,IF(O66=Data!$E$9,Data!$O$29,IF(O66=Data!$E$10,Data!$O$30,IF(O66=Data!$E$11,Data!$O$31,IF(O66=Data!$E$12,Data!$O$32,IF(O66=Data!$E$13,Data!$O$33,IF(O66=Data!$E$14,Data!$O$34,IF(O66=Data!$E$15,Data!$O$35,IF(O66=Data!$E$16,Data!$O$36,IF(O66=Data!$E$17,Data!$O$37,IF(O66=Data!$E$18,Data!$O$38,0)))))))))))))))))</f>
        <v>0</v>
      </c>
      <c r="BM66" s="169"/>
      <c r="BN66" s="169"/>
      <c r="BO66" s="169"/>
      <c r="BP66" s="169"/>
    </row>
    <row r="67" spans="10:68" x14ac:dyDescent="0.3">
      <c r="J67" s="36" t="s">
        <v>78</v>
      </c>
      <c r="K67" s="108"/>
      <c r="L67" s="108"/>
      <c r="M67" s="108" t="s">
        <v>3</v>
      </c>
      <c r="N67" s="108" t="s">
        <v>1</v>
      </c>
      <c r="O67" s="109" t="s">
        <v>124</v>
      </c>
      <c r="P67" s="109" t="s">
        <v>124</v>
      </c>
      <c r="Q67" s="110" t="s">
        <v>124</v>
      </c>
      <c r="R67" s="111"/>
      <c r="S67" s="111"/>
      <c r="T67" s="112"/>
      <c r="U67" s="20"/>
      <c r="V67" s="21">
        <f>IF(AZ67="No",0,IF(O67="NA",0,IF(O67=Data!$E$2,Data!$F$22,IF(O67=Data!$E$3,Data!$F$23,IF(O67=Data!$E$4,Data!$F$24,IF(O67=Data!$E$5,Data!$F$25,IF(O67=Data!$E$6,Data!$F$26,IF(O67=Data!$E$7,Data!$F$27,IF(O67=Data!$E$8,Data!$F$28,IF(O67=Data!$E$9,Data!$F$29,IF(O67=Data!$E$10,Data!$F$30,IF(O67=Data!$E$11,Data!$F$31,IF(O67=Data!E76,Data!$F$32,IF(O67=Data!E77,Data!$F$33,IF(O67=Data!E78,Data!$F$34,IF(O67=Data!E79,Data!$F$35,IF(O67=Data!E80,Data!$F$36,IF(O67=Data!E81,Data!$F$37,IF(O67=Data!E82,Data!F$38,0)))))))))))))))))))*K67*$AV$3</f>
        <v>0</v>
      </c>
      <c r="W67" s="23">
        <f>IF(AZ67="No",0,IF(O67="NA",0,IF(O67=Data!$E$2,Data!$G$22,IF(O67=Data!$E$3,Data!$G$23,IF(O67=Data!$E$4,Data!$G$24,IF(O67=Data!$E$5,Data!$G$25,IF(O67=Data!$E$6,Data!$G$26,IF(O67=Data!$E$7,Data!$G$27,IF(O67=Data!$E$8,Data!$G$28,IF(O67=Data!$E$9,Data!$G$29,IF(O67=Data!$E$10,Data!$G$30,IF(O67=Data!$E$11,Data!$G$31,IF(O67=Data!$E$12,Data!$G$32,IF(O67=Data!$E$13,Data!$G$33,IF(O67=Data!$E$14,Data!$G$34,IF(O67=Data!$E$15,Data!$G$35,IF(O67=Data!$E$16,Data!$G$36,IF(O67=Data!$E$17,Data!G$37,IF(O67=Data!$E$18,Data!G$38,0)))))))))))))))))))*K67*$AV$3</f>
        <v>0</v>
      </c>
      <c r="X67" s="23">
        <f>IF(AZ67="No",0,IF(O67="NA",0,IF(O67=Data!$E$2,Data!$H$22,IF(O67=Data!$E$3,Data!$H$23,IF(O67=Data!$E$4,Data!$H$24,IF(O67=Data!$E$5,Data!$H$25,IF(O67=Data!$E$6,Data!$H$26,IF(O67=Data!$E$7,Data!$H$27,IF(O67=Data!$E$8,Data!$H$28,IF(O67=Data!$E$9,Data!$H$29,IF(O67=Data!$E$10,Data!$H$30,IF(O67=Data!$E$11,Data!$H$31,IF(O67=Data!$E$12,Data!$H$32,IF(O67=Data!$E$13,Data!$H$33,IF(O67=Data!$E$14,Data!$H$34,IF(O67=Data!$E$15,Data!$H$35,IF(O67=Data!$E$16,Data!$H$36,IF(O67=Data!$E$17,Data!H$37,IF(O67=Data!$E$18,Data!H$38,0)))))))))))))))))))*K67*$AV$3</f>
        <v>0</v>
      </c>
      <c r="Y67" s="23">
        <f>IF(R67&lt;=1,0,IF(Q67=Data!$E$12,Data!$F$32,IF(Q67=Data!$E$13,Data!$F$33,IF(Q67=Data!$E$14,Data!$F$34,IF(Q67=Data!$E$15,Data!$F$35,IF(Q67=Data!$E$16,Data!$F$36,IF(Q67=Data!$E$17,Data!$F$37,IF(Q67=Data!$E$18,Data!$F$38,0))))))))*K67*IF(R67&lt;AV67,R67,$AV$3)</f>
        <v>0</v>
      </c>
      <c r="Z67" s="23">
        <f>IF(R67&lt;=1,0,IF(Q67=Data!$E$12,Data!$G$32,IF(Q67=Data!$E$13,Data!$G$33,IF(Q67=Data!$E$14,Data!$G$34,IF(Q67=Data!$E$15,Data!$G$35,IF(Q67=Data!$E$16,Data!$G$36,IF(Q67=Data!$E$17,Data!$G$37,IF(Q67=Data!$E$18,Data!$G$38,0))))))))*K67*IF(R67&lt;AV67,R67,$AV$3)</f>
        <v>0</v>
      </c>
      <c r="AA67" s="23">
        <f>IF(R67&lt;=1,0,IF(Q67=Data!$E$12,Data!$H$32,IF(Q67=Data!$E$13,Data!$H$33,IF(Q67=Data!$E$14,Data!$H$34,IF(Q67=Data!$E$15,Data!$H$35,IF(Q67=Data!$E$16,Data!$H$36,IF(Q67=Data!$E$17,Data!$H$37,IF(Q67=Data!$E$18,Data!$H$38,0))))))))*K67*IF(R67&lt;AV67,R67,$AV$3)</f>
        <v>0</v>
      </c>
      <c r="AB67" s="22">
        <f t="shared" si="5"/>
        <v>0</v>
      </c>
      <c r="AC67" s="50">
        <f t="shared" si="6"/>
        <v>0</v>
      </c>
      <c r="AD67" s="46"/>
      <c r="AE67" s="21">
        <f t="shared" ref="AE67:AE102" si="13">BI67*BG67*K67</f>
        <v>0</v>
      </c>
      <c r="AF67" s="22">
        <f t="shared" ref="AF67:AF102" si="14">BJ67*BG67*K67</f>
        <v>0</v>
      </c>
      <c r="AG67" s="50">
        <f t="shared" ref="AG67:AG102" si="15">AE67+AF67</f>
        <v>0</v>
      </c>
      <c r="AH67" s="46"/>
      <c r="AI67" s="21">
        <f>IF(AZ67="No",0,IF(O67="NA",0,IF(Q67=O67,0,IF(O67=Data!$E$2,Data!$J$22,IF(O67=Data!$E$3,Data!$J$23,IF(O67=Data!$E$4,Data!$J$24,IF(O67=Data!$E$5,Data!$J$25,IF(O67=Data!$E$6,Data!$J$26,IF(O67=Data!$E$7,Data!$J$27,IF(O67=Data!$E$8,Data!$J$28,IF(O67=Data!$E$9,Data!$J$29,IF(O67=Data!$E$10,Data!$I$30,IF(O67=Data!$E$11,Data!$J$31,IF(O67=Data!$E$12,Data!$J$32,IF(O67=Data!$E$13,Data!$J$33,IF(O67=Data!$E$14,Data!$J$34,IF(O67=Data!$E$15,Data!$J$35,IF(O67=Data!$E$16,Data!$J$36,IF(O67=Data!$E$17,Data!J$37,IF(O67=Data!$E$18,Data!J$38,0))))))))))))))))))))*$AV$3</f>
        <v>0</v>
      </c>
      <c r="AJ67" s="23">
        <f>IF(AZ67="No",0,IF(O67="NA",0,IF(O67=Data!$E$2,Data!$K$22,IF(O67=Data!$E$3,Data!$K$23,IF(O67=Data!$E$4,Data!$K$24,IF(O67=Data!$E$5,Data!$K$25,IF(O67=Data!$E$6,Data!$K$26,IF(O67=Data!$E$7,Data!$K$27,IF(O67=Data!$E$8,Data!$K$28,IF(O67=Data!$E$9,Data!$K$29,IF(O67=Data!$E$10,Data!$K$30,IF(O67=Data!$E$11,Data!$K$31,IF(O67=Data!$E$12,Data!$K$32,IF(O67=Data!$E$13,Data!$K$33,IF(O67=Data!$E$14,Data!$K$34,IF(O67=Data!$E$15,Data!$K$35,IF(O67=Data!$E$16,Data!$K$36,IF(O67=Data!$E$17,Data!K$37,IF(O67=Data!$E$18,Data!K$38,0)))))))))))))))))))*$AV$3</f>
        <v>0</v>
      </c>
      <c r="AK67" s="23">
        <f t="shared" si="7"/>
        <v>0</v>
      </c>
      <c r="AL67" s="22">
        <f t="shared" si="8"/>
        <v>0</v>
      </c>
      <c r="AM67" s="22">
        <f t="shared" si="9"/>
        <v>0</v>
      </c>
      <c r="AN67" s="23"/>
      <c r="AO67" s="120"/>
      <c r="AP67" s="25"/>
      <c r="AQ67" s="25"/>
      <c r="AR67" s="9"/>
      <c r="AS67" s="9"/>
      <c r="AT67" s="5"/>
      <c r="AX67" s="168"/>
      <c r="AY67" s="143" t="str">
        <f t="shared" si="10"/>
        <v>No</v>
      </c>
      <c r="AZ67" s="144" t="str">
        <f t="shared" ref="AZ67:AZ102" si="16">M67</f>
        <v>No</v>
      </c>
      <c r="BA67" s="150"/>
      <c r="BB67" s="146">
        <f>IF(Q67="NA",0,IF(N67="No",0,IF(O67=Data!$E$2,Data!$L$22,IF(O67=Data!$E$3,Data!$L$23,IF(O67=Data!$E$4,Data!$L$24,IF(O67=Data!$E$5,Data!$L$25,IF(O67=Data!$E$6,Data!$L$26,IF(O67=Data!$E$7,Data!$L$27,IF(O67=Data!$E$8,Data!$L$28,IF(O67=Data!$E$9,Data!$L$29,IF(O67=Data!$E$10,Data!$L$30,IF(O67=Data!$E$11,Data!$L$31,IF(O67=Data!$E$12,Data!$L$32,IF(O67=Data!$E$13,Data!$L$33,IF(O67=Data!$E$14,Data!$L$34,IF(O67=Data!$E$15,Data!$L$35,IF(O67=Data!$E$16,Data!$L$36,IF(O67=Data!$E$17,Data!L$37,IF(O67=Data!$E$18,Data!L$38,0)))))))))))))))))))</f>
        <v>0</v>
      </c>
      <c r="BC67" s="147">
        <f>IF(Q67="NA",0,IF(AY67="No",0,IF(N67="Yes",0,IF(P67=Data!$E$2,Data!$L$22,IF(P67=Data!$E$3,Data!$L$23,IF(P67=Data!$E$4,Data!$L$24,IF(P67=Data!$E$5,Data!$L$25,IF(P67=Data!$E$6,Data!$L$26,IF(P67=Data!$E$7,Data!$L$27,IF(P67=Data!$E$8,Data!$L$28,IF(P67=Data!$E$9,Data!$L$29,IF(P67=Data!$E$10,Data!$L$30,IF(P67=Data!$E$11,Data!$L$31,IF(P67=Data!$E$12,Data!$L$32*(EXP(-29.6/R67)),IF(P67=Data!$E$13,Data!$L$33,IF(P67=Data!$E$14,Data!$L$34*(EXP(-29.6/R67)),IF(P67=Data!$E$15,Data!$L$35,IF(P67=Data!$E$16,Data!$L$36,IF(P67=Data!$E$17,Data!L$37,IF(P67=Data!$E$18,Data!L$38,0))))))))))))))))))))</f>
        <v>0</v>
      </c>
      <c r="BD67" s="148"/>
      <c r="BE67" s="146"/>
      <c r="BF67" s="148">
        <f t="shared" ref="BF67:BF102" si="17">IF($E$3=0,0,IF($BE$3&lt;=$AV$6,0,(L67-$AV$6)/($BE$3-$AV$6)))</f>
        <v>0</v>
      </c>
      <c r="BG67" s="148">
        <f t="shared" si="11"/>
        <v>1</v>
      </c>
      <c r="BH67" s="148">
        <f t="shared" si="12"/>
        <v>1</v>
      </c>
      <c r="BI67" s="148">
        <f>IF(S67=0,0,IF(AND(Q67=Data!$E$12,S67-$AV$3&gt;0),(((Data!$M$32*(EXP(-29.6/S67)))-(Data!$M$32*(EXP(-29.6/(S67-$AV$3)))))),IF(AND(Q67=Data!$E$12,S67-$AV$3&lt;0.5),(Data!$M$32*(EXP(-29.6/S67))),IF(AND(Q67=Data!$E$12,S67&lt;=1),((Data!$M$32*(EXP(-29.6/S67)))),IF(Q67=Data!$E$13,(Data!$M$33),IF(AND(Q67=Data!$E$14,S67-$AV$3&gt;0),(((Data!$M$34*(EXP(-29.6/S67)))-(Data!$M$34*(EXP(-29.6/(S67-$AV$3)))))),IF(AND(Q67=Data!$E$14,S67-$AV$3&lt;1),(Data!$M$34*(EXP(-29.6/S67))),IF(AND(Q67=Data!$E$14,S67&lt;=1),((Data!$M$34*(EXP(-29.6/S67)))),IF(Q67=Data!$E$15,Data!$M$35,IF(Q67=Data!$E$16,Data!$M$36,IF(Q67=Data!$E$17,Data!$M$37,IF(Q67=Data!$E$18,Data!$M$38,0))))))))))))</f>
        <v>0</v>
      </c>
      <c r="BJ67" s="148">
        <f>IF(Q67=Data!$E$12,BI67*0.32,IF(Q67=Data!$E$13,0,IF(Q67=Data!$E$14,BI67*0.32,IF(Q67=Data!$E$15,0,IF(Q67=Data!$E$16,0,IF(Q67=Data!$E$17,0,IF(Q67=Data!$E$18,0,0)))))))</f>
        <v>0</v>
      </c>
      <c r="BK67" s="148">
        <f>IF(Q67=Data!$E$12,Data!$P$32*$AV$3,IF(Q67=Data!$E$13,Data!$P$33*$AV$3,IF(Q67=Data!$E$14,Data!$P$34*$AV$3,IF(Q67=Data!$E$15,Data!$P$35*$AV$3,IF(Q67=Data!$E$16,Data!$P$36*$AV$3,IF(Q67=Data!$E$17,Data!$P$37*$AV$3,IF(Q67=Data!$E$18,Data!$P$38*$AV$3,0)))))))</f>
        <v>0</v>
      </c>
      <c r="BL67" s="147">
        <f>IF(O67=Data!$E$2,Data!$O$22,IF(O67=Data!$E$3,Data!$O$23,IF(O67=Data!$E$4,Data!$O$24,IF(O67=Data!$E$5,Data!$O$25,IF(O67=Data!$E$6,Data!$O$26,IF(O67=Data!$E$7,Data!$O$27,IF(O67=Data!$E$8,Data!$O$28,IF(O67=Data!$E$9,Data!$O$29,IF(O67=Data!$E$10,Data!$O$30,IF(O67=Data!$E$11,Data!$O$31,IF(O67=Data!$E$12,Data!$O$32,IF(O67=Data!$E$13,Data!$O$33,IF(O67=Data!$E$14,Data!$O$34,IF(O67=Data!$E$15,Data!$O$35,IF(O67=Data!$E$16,Data!$O$36,IF(O67=Data!$E$17,Data!$O$37,IF(O67=Data!$E$18,Data!$O$38,0)))))))))))))))))</f>
        <v>0</v>
      </c>
      <c r="BM67" s="169"/>
      <c r="BN67" s="169"/>
      <c r="BO67" s="169"/>
      <c r="BP67" s="169"/>
    </row>
    <row r="68" spans="10:68" x14ac:dyDescent="0.3">
      <c r="J68" s="36" t="s">
        <v>79</v>
      </c>
      <c r="K68" s="108"/>
      <c r="L68" s="108"/>
      <c r="M68" s="108" t="s">
        <v>3</v>
      </c>
      <c r="N68" s="108" t="s">
        <v>1</v>
      </c>
      <c r="O68" s="109" t="s">
        <v>124</v>
      </c>
      <c r="P68" s="109" t="s">
        <v>124</v>
      </c>
      <c r="Q68" s="110" t="s">
        <v>124</v>
      </c>
      <c r="R68" s="111"/>
      <c r="S68" s="111"/>
      <c r="T68" s="112"/>
      <c r="U68" s="20"/>
      <c r="V68" s="21">
        <f>IF(AZ68="No",0,IF(O68="NA",0,IF(O68=Data!$E$2,Data!$F$22,IF(O68=Data!$E$3,Data!$F$23,IF(O68=Data!$E$4,Data!$F$24,IF(O68=Data!$E$5,Data!$F$25,IF(O68=Data!$E$6,Data!$F$26,IF(O68=Data!$E$7,Data!$F$27,IF(O68=Data!$E$8,Data!$F$28,IF(O68=Data!$E$9,Data!$F$29,IF(O68=Data!$E$10,Data!$F$30,IF(O68=Data!$E$11,Data!$F$31,IF(O68=Data!E77,Data!$F$32,IF(O68=Data!E78,Data!$F$33,IF(O68=Data!E79,Data!$F$34,IF(O68=Data!E80,Data!$F$35,IF(O68=Data!E81,Data!$F$36,IF(O68=Data!E82,Data!$F$37,IF(O68=Data!E83,Data!F$38,0)))))))))))))))))))*K68*$AV$3</f>
        <v>0</v>
      </c>
      <c r="W68" s="23">
        <f>IF(AZ68="No",0,IF(O68="NA",0,IF(O68=Data!$E$2,Data!$G$22,IF(O68=Data!$E$3,Data!$G$23,IF(O68=Data!$E$4,Data!$G$24,IF(O68=Data!$E$5,Data!$G$25,IF(O68=Data!$E$6,Data!$G$26,IF(O68=Data!$E$7,Data!$G$27,IF(O68=Data!$E$8,Data!$G$28,IF(O68=Data!$E$9,Data!$G$29,IF(O68=Data!$E$10,Data!$G$30,IF(O68=Data!$E$11,Data!$G$31,IF(O68=Data!$E$12,Data!$G$32,IF(O68=Data!$E$13,Data!$G$33,IF(O68=Data!$E$14,Data!$G$34,IF(O68=Data!$E$15,Data!$G$35,IF(O68=Data!$E$16,Data!$G$36,IF(O68=Data!$E$17,Data!G$37,IF(O68=Data!$E$18,Data!G$38,0)))))))))))))))))))*K68*$AV$3</f>
        <v>0</v>
      </c>
      <c r="X68" s="23">
        <f>IF(AZ68="No",0,IF(O68="NA",0,IF(O68=Data!$E$2,Data!$H$22,IF(O68=Data!$E$3,Data!$H$23,IF(O68=Data!$E$4,Data!$H$24,IF(O68=Data!$E$5,Data!$H$25,IF(O68=Data!$E$6,Data!$H$26,IF(O68=Data!$E$7,Data!$H$27,IF(O68=Data!$E$8,Data!$H$28,IF(O68=Data!$E$9,Data!$H$29,IF(O68=Data!$E$10,Data!$H$30,IF(O68=Data!$E$11,Data!$H$31,IF(O68=Data!$E$12,Data!$H$32,IF(O68=Data!$E$13,Data!$H$33,IF(O68=Data!$E$14,Data!$H$34,IF(O68=Data!$E$15,Data!$H$35,IF(O68=Data!$E$16,Data!$H$36,IF(O68=Data!$E$17,Data!H$37,IF(O68=Data!$E$18,Data!H$38,0)))))))))))))))))))*K68*$AV$3</f>
        <v>0</v>
      </c>
      <c r="Y68" s="23">
        <f>IF(R68&lt;=1,0,IF(Q68=Data!$E$12,Data!$F$32,IF(Q68=Data!$E$13,Data!$F$33,IF(Q68=Data!$E$14,Data!$F$34,IF(Q68=Data!$E$15,Data!$F$35,IF(Q68=Data!$E$16,Data!$F$36,IF(Q68=Data!$E$17,Data!$F$37,IF(Q68=Data!$E$18,Data!$F$38,0))))))))*K68*IF(R68&lt;AV68,R68,$AV$3)</f>
        <v>0</v>
      </c>
      <c r="Z68" s="23">
        <f>IF(R68&lt;=1,0,IF(Q68=Data!$E$12,Data!$G$32,IF(Q68=Data!$E$13,Data!$G$33,IF(Q68=Data!$E$14,Data!$G$34,IF(Q68=Data!$E$15,Data!$G$35,IF(Q68=Data!$E$16,Data!$G$36,IF(Q68=Data!$E$17,Data!$G$37,IF(Q68=Data!$E$18,Data!$G$38,0))))))))*K68*IF(R68&lt;AV68,R68,$AV$3)</f>
        <v>0</v>
      </c>
      <c r="AA68" s="23">
        <f>IF(R68&lt;=1,0,IF(Q68=Data!$E$12,Data!$H$32,IF(Q68=Data!$E$13,Data!$H$33,IF(Q68=Data!$E$14,Data!$H$34,IF(Q68=Data!$E$15,Data!$H$35,IF(Q68=Data!$E$16,Data!$H$36,IF(Q68=Data!$E$17,Data!$H$37,IF(Q68=Data!$E$18,Data!$H$38,0))))))))*K68*IF(R68&lt;AV68,R68,$AV$3)</f>
        <v>0</v>
      </c>
      <c r="AB68" s="22">
        <f t="shared" ref="AB68:AB102" si="18">(BC68+BB68)*K68</f>
        <v>0</v>
      </c>
      <c r="AC68" s="50">
        <f t="shared" ref="AC68:AC102" si="19">(V68+W68+X68)-(AA68+Z68+Y68+AB68)</f>
        <v>0</v>
      </c>
      <c r="AD68" s="46"/>
      <c r="AE68" s="21">
        <f t="shared" si="13"/>
        <v>0</v>
      </c>
      <c r="AF68" s="22">
        <f t="shared" si="14"/>
        <v>0</v>
      </c>
      <c r="AG68" s="50">
        <f t="shared" si="15"/>
        <v>0</v>
      </c>
      <c r="AH68" s="46"/>
      <c r="AI68" s="21">
        <f>IF(AZ68="No",0,IF(O68="NA",0,IF(Q68=O68,0,IF(O68=Data!$E$2,Data!$J$22,IF(O68=Data!$E$3,Data!$J$23,IF(O68=Data!$E$4,Data!$J$24,IF(O68=Data!$E$5,Data!$J$25,IF(O68=Data!$E$6,Data!$J$26,IF(O68=Data!$E$7,Data!$J$27,IF(O68=Data!$E$8,Data!$J$28,IF(O68=Data!$E$9,Data!$J$29,IF(O68=Data!$E$10,Data!$I$30,IF(O68=Data!$E$11,Data!$J$31,IF(O68=Data!$E$12,Data!$J$32,IF(O68=Data!$E$13,Data!$J$33,IF(O68=Data!$E$14,Data!$J$34,IF(O68=Data!$E$15,Data!$J$35,IF(O68=Data!$E$16,Data!$J$36,IF(O68=Data!$E$17,Data!J$37,IF(O68=Data!$E$18,Data!J$38,0))))))))))))))))))))*$AV$3</f>
        <v>0</v>
      </c>
      <c r="AJ68" s="23">
        <f>IF(AZ68="No",0,IF(O68="NA",0,IF(O68=Data!$E$2,Data!$K$22,IF(O68=Data!$E$3,Data!$K$23,IF(O68=Data!$E$4,Data!$K$24,IF(O68=Data!$E$5,Data!$K$25,IF(O68=Data!$E$6,Data!$K$26,IF(O68=Data!$E$7,Data!$K$27,IF(O68=Data!$E$8,Data!$K$28,IF(O68=Data!$E$9,Data!$K$29,IF(O68=Data!$E$10,Data!$K$30,IF(O68=Data!$E$11,Data!$K$31,IF(O68=Data!$E$12,Data!$K$32,IF(O68=Data!$E$13,Data!$K$33,IF(O68=Data!$E$14,Data!$K$34,IF(O68=Data!$E$15,Data!$K$35,IF(O68=Data!$E$16,Data!$K$36,IF(O68=Data!$E$17,Data!K$37,IF(O68=Data!$E$18,Data!K$38,0)))))))))))))))))))*$AV$3</f>
        <v>0</v>
      </c>
      <c r="AK68" s="23">
        <f t="shared" ref="AK68:AK102" si="20">BK68*BH68*K68</f>
        <v>0</v>
      </c>
      <c r="AL68" s="22">
        <f t="shared" ref="AL68:AL102" si="21">0.5*BL68*T68</f>
        <v>0</v>
      </c>
      <c r="AM68" s="22">
        <f t="shared" ref="AM68:AM102" si="22">AK68+AJ68-AI68-AL68</f>
        <v>0</v>
      </c>
      <c r="AN68" s="23"/>
      <c r="AO68" s="120"/>
      <c r="AP68" s="25"/>
      <c r="AQ68" s="25"/>
      <c r="AR68" s="9"/>
      <c r="AS68" s="9"/>
      <c r="AT68" s="5"/>
      <c r="AX68" s="168"/>
      <c r="AY68" s="143" t="str">
        <f t="shared" ref="AY68:AY102" si="23">IF(S68&lt;R68,"Yes",IF(Q68="NA","No",IF(P68=Q68,"No",IF(AND(N68="Yes",O68=Q68),"No","Yes"))))</f>
        <v>No</v>
      </c>
      <c r="AZ68" s="144" t="str">
        <f t="shared" si="16"/>
        <v>No</v>
      </c>
      <c r="BA68" s="150"/>
      <c r="BB68" s="146">
        <f>IF(Q68="NA",0,IF(N68="No",0,IF(O68=Data!$E$2,Data!$L$22,IF(O68=Data!$E$3,Data!$L$23,IF(O68=Data!$E$4,Data!$L$24,IF(O68=Data!$E$5,Data!$L$25,IF(O68=Data!$E$6,Data!$L$26,IF(O68=Data!$E$7,Data!$L$27,IF(O68=Data!$E$8,Data!$L$28,IF(O68=Data!$E$9,Data!$L$29,IF(O68=Data!$E$10,Data!$L$30,IF(O68=Data!$E$11,Data!$L$31,IF(O68=Data!$E$12,Data!$L$32,IF(O68=Data!$E$13,Data!$L$33,IF(O68=Data!$E$14,Data!$L$34,IF(O68=Data!$E$15,Data!$L$35,IF(O68=Data!$E$16,Data!$L$36,IF(O68=Data!$E$17,Data!L$37,IF(O68=Data!$E$18,Data!L$38,0)))))))))))))))))))</f>
        <v>0</v>
      </c>
      <c r="BC68" s="147">
        <f>IF(Q68="NA",0,IF(AY68="No",0,IF(N68="Yes",0,IF(P68=Data!$E$2,Data!$L$22,IF(P68=Data!$E$3,Data!$L$23,IF(P68=Data!$E$4,Data!$L$24,IF(P68=Data!$E$5,Data!$L$25,IF(P68=Data!$E$6,Data!$L$26,IF(P68=Data!$E$7,Data!$L$27,IF(P68=Data!$E$8,Data!$L$28,IF(P68=Data!$E$9,Data!$L$29,IF(P68=Data!$E$10,Data!$L$30,IF(P68=Data!$E$11,Data!$L$31,IF(P68=Data!$E$12,Data!$L$32*(EXP(-29.6/R68)),IF(P68=Data!$E$13,Data!$L$33,IF(P68=Data!$E$14,Data!$L$34*(EXP(-29.6/R68)),IF(P68=Data!$E$15,Data!$L$35,IF(P68=Data!$E$16,Data!$L$36,IF(P68=Data!$E$17,Data!L$37,IF(P68=Data!$E$18,Data!L$38,0))))))))))))))))))))</f>
        <v>0</v>
      </c>
      <c r="BD68" s="148"/>
      <c r="BE68" s="146"/>
      <c r="BF68" s="148">
        <f t="shared" si="17"/>
        <v>0</v>
      </c>
      <c r="BG68" s="148">
        <f t="shared" ref="BG68:BG102" si="24">IF(AND(Q68="Mangroves",BF68&gt;0.32),0.7,1)</f>
        <v>1</v>
      </c>
      <c r="BH68" s="148">
        <f t="shared" ref="BH68:BH102" si="25">IF(BF68=0.7,0.7,1)</f>
        <v>1</v>
      </c>
      <c r="BI68" s="148">
        <f>IF(S68=0,0,IF(AND(Q68=Data!$E$12,S68-$AV$3&gt;0),(((Data!$M$32*(EXP(-29.6/S68)))-(Data!$M$32*(EXP(-29.6/(S68-$AV$3)))))),IF(AND(Q68=Data!$E$12,S68-$AV$3&lt;0.5),(Data!$M$32*(EXP(-29.6/S68))),IF(AND(Q68=Data!$E$12,S68&lt;=1),((Data!$M$32*(EXP(-29.6/S68)))),IF(Q68=Data!$E$13,(Data!$M$33),IF(AND(Q68=Data!$E$14,S68-$AV$3&gt;0),(((Data!$M$34*(EXP(-29.6/S68)))-(Data!$M$34*(EXP(-29.6/(S68-$AV$3)))))),IF(AND(Q68=Data!$E$14,S68-$AV$3&lt;1),(Data!$M$34*(EXP(-29.6/S68))),IF(AND(Q68=Data!$E$14,S68&lt;=1),((Data!$M$34*(EXP(-29.6/S68)))),IF(Q68=Data!$E$15,Data!$M$35,IF(Q68=Data!$E$16,Data!$M$36,IF(Q68=Data!$E$17,Data!$M$37,IF(Q68=Data!$E$18,Data!$M$38,0))))))))))))</f>
        <v>0</v>
      </c>
      <c r="BJ68" s="148">
        <f>IF(Q68=Data!$E$12,BI68*0.32,IF(Q68=Data!$E$13,0,IF(Q68=Data!$E$14,BI68*0.32,IF(Q68=Data!$E$15,0,IF(Q68=Data!$E$16,0,IF(Q68=Data!$E$17,0,IF(Q68=Data!$E$18,0,0)))))))</f>
        <v>0</v>
      </c>
      <c r="BK68" s="148">
        <f>IF(Q68=Data!$E$12,Data!$P$32*$AV$3,IF(Q68=Data!$E$13,Data!$P$33*$AV$3,IF(Q68=Data!$E$14,Data!$P$34*$AV$3,IF(Q68=Data!$E$15,Data!$P$35*$AV$3,IF(Q68=Data!$E$16,Data!$P$36*$AV$3,IF(Q68=Data!$E$17,Data!$P$37*$AV$3,IF(Q68=Data!$E$18,Data!$P$38*$AV$3,0)))))))</f>
        <v>0</v>
      </c>
      <c r="BL68" s="147">
        <f>IF(O68=Data!$E$2,Data!$O$22,IF(O68=Data!$E$3,Data!$O$23,IF(O68=Data!$E$4,Data!$O$24,IF(O68=Data!$E$5,Data!$O$25,IF(O68=Data!$E$6,Data!$O$26,IF(O68=Data!$E$7,Data!$O$27,IF(O68=Data!$E$8,Data!$O$28,IF(O68=Data!$E$9,Data!$O$29,IF(O68=Data!$E$10,Data!$O$30,IF(O68=Data!$E$11,Data!$O$31,IF(O68=Data!$E$12,Data!$O$32,IF(O68=Data!$E$13,Data!$O$33,IF(O68=Data!$E$14,Data!$O$34,IF(O68=Data!$E$15,Data!$O$35,IF(O68=Data!$E$16,Data!$O$36,IF(O68=Data!$E$17,Data!$O$37,IF(O68=Data!$E$18,Data!$O$38,0)))))))))))))))))</f>
        <v>0</v>
      </c>
      <c r="BM68" s="169"/>
      <c r="BN68" s="169"/>
      <c r="BO68" s="169"/>
      <c r="BP68" s="169"/>
    </row>
    <row r="69" spans="10:68" x14ac:dyDescent="0.3">
      <c r="J69" s="36" t="s">
        <v>80</v>
      </c>
      <c r="K69" s="108"/>
      <c r="L69" s="108"/>
      <c r="M69" s="108" t="s">
        <v>3</v>
      </c>
      <c r="N69" s="108" t="s">
        <v>1</v>
      </c>
      <c r="O69" s="109" t="s">
        <v>124</v>
      </c>
      <c r="P69" s="109" t="s">
        <v>124</v>
      </c>
      <c r="Q69" s="110" t="s">
        <v>124</v>
      </c>
      <c r="R69" s="111"/>
      <c r="S69" s="111"/>
      <c r="T69" s="112"/>
      <c r="U69" s="20"/>
      <c r="V69" s="21">
        <f>IF(AZ69="No",0,IF(O69="NA",0,IF(O69=Data!$E$2,Data!$F$22,IF(O69=Data!$E$3,Data!$F$23,IF(O69=Data!$E$4,Data!$F$24,IF(O69=Data!$E$5,Data!$F$25,IF(O69=Data!$E$6,Data!$F$26,IF(O69=Data!$E$7,Data!$F$27,IF(O69=Data!$E$8,Data!$F$28,IF(O69=Data!$E$9,Data!$F$29,IF(O69=Data!$E$10,Data!$F$30,IF(O69=Data!$E$11,Data!$F$31,IF(O69=Data!E78,Data!$F$32,IF(O69=Data!E79,Data!$F$33,IF(O69=Data!E80,Data!$F$34,IF(O69=Data!E81,Data!$F$35,IF(O69=Data!E82,Data!$F$36,IF(O69=Data!E83,Data!$F$37,IF(O69=Data!E84,Data!F$38,0)))))))))))))))))))*K69*$AV$3</f>
        <v>0</v>
      </c>
      <c r="W69" s="23">
        <f>IF(AZ69="No",0,IF(O69="NA",0,IF(O69=Data!$E$2,Data!$G$22,IF(O69=Data!$E$3,Data!$G$23,IF(O69=Data!$E$4,Data!$G$24,IF(O69=Data!$E$5,Data!$G$25,IF(O69=Data!$E$6,Data!$G$26,IF(O69=Data!$E$7,Data!$G$27,IF(O69=Data!$E$8,Data!$G$28,IF(O69=Data!$E$9,Data!$G$29,IF(O69=Data!$E$10,Data!$G$30,IF(O69=Data!$E$11,Data!$G$31,IF(O69=Data!$E$12,Data!$G$32,IF(O69=Data!$E$13,Data!$G$33,IF(O69=Data!$E$14,Data!$G$34,IF(O69=Data!$E$15,Data!$G$35,IF(O69=Data!$E$16,Data!$G$36,IF(O69=Data!$E$17,Data!G$37,IF(O69=Data!$E$18,Data!G$38,0)))))))))))))))))))*K69*$AV$3</f>
        <v>0</v>
      </c>
      <c r="X69" s="23">
        <f>IF(AZ69="No",0,IF(O69="NA",0,IF(O69=Data!$E$2,Data!$H$22,IF(O69=Data!$E$3,Data!$H$23,IF(O69=Data!$E$4,Data!$H$24,IF(O69=Data!$E$5,Data!$H$25,IF(O69=Data!$E$6,Data!$H$26,IF(O69=Data!$E$7,Data!$H$27,IF(O69=Data!$E$8,Data!$H$28,IF(O69=Data!$E$9,Data!$H$29,IF(O69=Data!$E$10,Data!$H$30,IF(O69=Data!$E$11,Data!$H$31,IF(O69=Data!$E$12,Data!$H$32,IF(O69=Data!$E$13,Data!$H$33,IF(O69=Data!$E$14,Data!$H$34,IF(O69=Data!$E$15,Data!$H$35,IF(O69=Data!$E$16,Data!$H$36,IF(O69=Data!$E$17,Data!H$37,IF(O69=Data!$E$18,Data!H$38,0)))))))))))))))))))*K69*$AV$3</f>
        <v>0</v>
      </c>
      <c r="Y69" s="23">
        <f>IF(R69&lt;=1,0,IF(Q69=Data!$E$12,Data!$F$32,IF(Q69=Data!$E$13,Data!$F$33,IF(Q69=Data!$E$14,Data!$F$34,IF(Q69=Data!$E$15,Data!$F$35,IF(Q69=Data!$E$16,Data!$F$36,IF(Q69=Data!$E$17,Data!$F$37,IF(Q69=Data!$E$18,Data!$F$38,0))))))))*K69*IF(R69&lt;AV69,R69,$AV$3)</f>
        <v>0</v>
      </c>
      <c r="Z69" s="23">
        <f>IF(R69&lt;=1,0,IF(Q69=Data!$E$12,Data!$G$32,IF(Q69=Data!$E$13,Data!$G$33,IF(Q69=Data!$E$14,Data!$G$34,IF(Q69=Data!$E$15,Data!$G$35,IF(Q69=Data!$E$16,Data!$G$36,IF(Q69=Data!$E$17,Data!$G$37,IF(Q69=Data!$E$18,Data!$G$38,0))))))))*K69*IF(R69&lt;AV69,R69,$AV$3)</f>
        <v>0</v>
      </c>
      <c r="AA69" s="23">
        <f>IF(R69&lt;=1,0,IF(Q69=Data!$E$12,Data!$H$32,IF(Q69=Data!$E$13,Data!$H$33,IF(Q69=Data!$E$14,Data!$H$34,IF(Q69=Data!$E$15,Data!$H$35,IF(Q69=Data!$E$16,Data!$H$36,IF(Q69=Data!$E$17,Data!$H$37,IF(Q69=Data!$E$18,Data!$H$38,0))))))))*K69*IF(R69&lt;AV69,R69,$AV$3)</f>
        <v>0</v>
      </c>
      <c r="AB69" s="22">
        <f t="shared" si="18"/>
        <v>0</v>
      </c>
      <c r="AC69" s="50">
        <f t="shared" si="19"/>
        <v>0</v>
      </c>
      <c r="AD69" s="46"/>
      <c r="AE69" s="21">
        <f t="shared" si="13"/>
        <v>0</v>
      </c>
      <c r="AF69" s="22">
        <f t="shared" si="14"/>
        <v>0</v>
      </c>
      <c r="AG69" s="50">
        <f t="shared" si="15"/>
        <v>0</v>
      </c>
      <c r="AH69" s="46"/>
      <c r="AI69" s="21">
        <f>IF(AZ69="No",0,IF(O69="NA",0,IF(Q69=O69,0,IF(O69=Data!$E$2,Data!$J$22,IF(O69=Data!$E$3,Data!$J$23,IF(O69=Data!$E$4,Data!$J$24,IF(O69=Data!$E$5,Data!$J$25,IF(O69=Data!$E$6,Data!$J$26,IF(O69=Data!$E$7,Data!$J$27,IF(O69=Data!$E$8,Data!$J$28,IF(O69=Data!$E$9,Data!$J$29,IF(O69=Data!$E$10,Data!$I$30,IF(O69=Data!$E$11,Data!$J$31,IF(O69=Data!$E$12,Data!$J$32,IF(O69=Data!$E$13,Data!$J$33,IF(O69=Data!$E$14,Data!$J$34,IF(O69=Data!$E$15,Data!$J$35,IF(O69=Data!$E$16,Data!$J$36,IF(O69=Data!$E$17,Data!J$37,IF(O69=Data!$E$18,Data!J$38,0))))))))))))))))))))*$AV$3</f>
        <v>0</v>
      </c>
      <c r="AJ69" s="23">
        <f>IF(AZ69="No",0,IF(O69="NA",0,IF(O69=Data!$E$2,Data!$K$22,IF(O69=Data!$E$3,Data!$K$23,IF(O69=Data!$E$4,Data!$K$24,IF(O69=Data!$E$5,Data!$K$25,IF(O69=Data!$E$6,Data!$K$26,IF(O69=Data!$E$7,Data!$K$27,IF(O69=Data!$E$8,Data!$K$28,IF(O69=Data!$E$9,Data!$K$29,IF(O69=Data!$E$10,Data!$K$30,IF(O69=Data!$E$11,Data!$K$31,IF(O69=Data!$E$12,Data!$K$32,IF(O69=Data!$E$13,Data!$K$33,IF(O69=Data!$E$14,Data!$K$34,IF(O69=Data!$E$15,Data!$K$35,IF(O69=Data!$E$16,Data!$K$36,IF(O69=Data!$E$17,Data!K$37,IF(O69=Data!$E$18,Data!K$38,0)))))))))))))))))))*$AV$3</f>
        <v>0</v>
      </c>
      <c r="AK69" s="23">
        <f t="shared" si="20"/>
        <v>0</v>
      </c>
      <c r="AL69" s="22">
        <f t="shared" si="21"/>
        <v>0</v>
      </c>
      <c r="AM69" s="22">
        <f t="shared" si="22"/>
        <v>0</v>
      </c>
      <c r="AN69" s="23"/>
      <c r="AO69" s="120"/>
      <c r="AP69" s="25"/>
      <c r="AQ69" s="25"/>
      <c r="AR69" s="9"/>
      <c r="AS69" s="9"/>
      <c r="AT69" s="5"/>
      <c r="AX69" s="168"/>
      <c r="AY69" s="143" t="str">
        <f t="shared" si="23"/>
        <v>No</v>
      </c>
      <c r="AZ69" s="144" t="str">
        <f t="shared" si="16"/>
        <v>No</v>
      </c>
      <c r="BA69" s="150"/>
      <c r="BB69" s="146">
        <f>IF(Q69="NA",0,IF(N69="No",0,IF(O69=Data!$E$2,Data!$L$22,IF(O69=Data!$E$3,Data!$L$23,IF(O69=Data!$E$4,Data!$L$24,IF(O69=Data!$E$5,Data!$L$25,IF(O69=Data!$E$6,Data!$L$26,IF(O69=Data!$E$7,Data!$L$27,IF(O69=Data!$E$8,Data!$L$28,IF(O69=Data!$E$9,Data!$L$29,IF(O69=Data!$E$10,Data!$L$30,IF(O69=Data!$E$11,Data!$L$31,IF(O69=Data!$E$12,Data!$L$32,IF(O69=Data!$E$13,Data!$L$33,IF(O69=Data!$E$14,Data!$L$34,IF(O69=Data!$E$15,Data!$L$35,IF(O69=Data!$E$16,Data!$L$36,IF(O69=Data!$E$17,Data!L$37,IF(O69=Data!$E$18,Data!L$38,0)))))))))))))))))))</f>
        <v>0</v>
      </c>
      <c r="BC69" s="147">
        <f>IF(Q69="NA",0,IF(AY69="No",0,IF(N69="Yes",0,IF(P69=Data!$E$2,Data!$L$22,IF(P69=Data!$E$3,Data!$L$23,IF(P69=Data!$E$4,Data!$L$24,IF(P69=Data!$E$5,Data!$L$25,IF(P69=Data!$E$6,Data!$L$26,IF(P69=Data!$E$7,Data!$L$27,IF(P69=Data!$E$8,Data!$L$28,IF(P69=Data!$E$9,Data!$L$29,IF(P69=Data!$E$10,Data!$L$30,IF(P69=Data!$E$11,Data!$L$31,IF(P69=Data!$E$12,Data!$L$32*(EXP(-29.6/R69)),IF(P69=Data!$E$13,Data!$L$33,IF(P69=Data!$E$14,Data!$L$34*(EXP(-29.6/R69)),IF(P69=Data!$E$15,Data!$L$35,IF(P69=Data!$E$16,Data!$L$36,IF(P69=Data!$E$17,Data!L$37,IF(P69=Data!$E$18,Data!L$38,0))))))))))))))))))))</f>
        <v>0</v>
      </c>
      <c r="BD69" s="148"/>
      <c r="BE69" s="146"/>
      <c r="BF69" s="148">
        <f t="shared" si="17"/>
        <v>0</v>
      </c>
      <c r="BG69" s="148">
        <f t="shared" si="24"/>
        <v>1</v>
      </c>
      <c r="BH69" s="148">
        <f t="shared" si="25"/>
        <v>1</v>
      </c>
      <c r="BI69" s="148">
        <f>IF(S69=0,0,IF(AND(Q69=Data!$E$12,S69-$AV$3&gt;0),(((Data!$M$32*(EXP(-29.6/S69)))-(Data!$M$32*(EXP(-29.6/(S69-$AV$3)))))),IF(AND(Q69=Data!$E$12,S69-$AV$3&lt;0.5),(Data!$M$32*(EXP(-29.6/S69))),IF(AND(Q69=Data!$E$12,S69&lt;=1),((Data!$M$32*(EXP(-29.6/S69)))),IF(Q69=Data!$E$13,(Data!$M$33),IF(AND(Q69=Data!$E$14,S69-$AV$3&gt;0),(((Data!$M$34*(EXP(-29.6/S69)))-(Data!$M$34*(EXP(-29.6/(S69-$AV$3)))))),IF(AND(Q69=Data!$E$14,S69-$AV$3&lt;1),(Data!$M$34*(EXP(-29.6/S69))),IF(AND(Q69=Data!$E$14,S69&lt;=1),((Data!$M$34*(EXP(-29.6/S69)))),IF(Q69=Data!$E$15,Data!$M$35,IF(Q69=Data!$E$16,Data!$M$36,IF(Q69=Data!$E$17,Data!$M$37,IF(Q69=Data!$E$18,Data!$M$38,0))))))))))))</f>
        <v>0</v>
      </c>
      <c r="BJ69" s="148">
        <f>IF(Q69=Data!$E$12,BI69*0.32,IF(Q69=Data!$E$13,0,IF(Q69=Data!$E$14,BI69*0.32,IF(Q69=Data!$E$15,0,IF(Q69=Data!$E$16,0,IF(Q69=Data!$E$17,0,IF(Q69=Data!$E$18,0,0)))))))</f>
        <v>0</v>
      </c>
      <c r="BK69" s="148">
        <f>IF(Q69=Data!$E$12,Data!$P$32*$AV$3,IF(Q69=Data!$E$13,Data!$P$33*$AV$3,IF(Q69=Data!$E$14,Data!$P$34*$AV$3,IF(Q69=Data!$E$15,Data!$P$35*$AV$3,IF(Q69=Data!$E$16,Data!$P$36*$AV$3,IF(Q69=Data!$E$17,Data!$P$37*$AV$3,IF(Q69=Data!$E$18,Data!$P$38*$AV$3,0)))))))</f>
        <v>0</v>
      </c>
      <c r="BL69" s="147">
        <f>IF(O69=Data!$E$2,Data!$O$22,IF(O69=Data!$E$3,Data!$O$23,IF(O69=Data!$E$4,Data!$O$24,IF(O69=Data!$E$5,Data!$O$25,IF(O69=Data!$E$6,Data!$O$26,IF(O69=Data!$E$7,Data!$O$27,IF(O69=Data!$E$8,Data!$O$28,IF(O69=Data!$E$9,Data!$O$29,IF(O69=Data!$E$10,Data!$O$30,IF(O69=Data!$E$11,Data!$O$31,IF(O69=Data!$E$12,Data!$O$32,IF(O69=Data!$E$13,Data!$O$33,IF(O69=Data!$E$14,Data!$O$34,IF(O69=Data!$E$15,Data!$O$35,IF(O69=Data!$E$16,Data!$O$36,IF(O69=Data!$E$17,Data!$O$37,IF(O69=Data!$E$18,Data!$O$38,0)))))))))))))))))</f>
        <v>0</v>
      </c>
      <c r="BM69" s="169"/>
      <c r="BN69" s="169"/>
      <c r="BO69" s="169"/>
      <c r="BP69" s="169"/>
    </row>
    <row r="70" spans="10:68" x14ac:dyDescent="0.3">
      <c r="J70" s="36" t="s">
        <v>81</v>
      </c>
      <c r="K70" s="108"/>
      <c r="L70" s="108"/>
      <c r="M70" s="108" t="s">
        <v>3</v>
      </c>
      <c r="N70" s="108" t="s">
        <v>1</v>
      </c>
      <c r="O70" s="109" t="s">
        <v>124</v>
      </c>
      <c r="P70" s="109" t="s">
        <v>124</v>
      </c>
      <c r="Q70" s="110" t="s">
        <v>124</v>
      </c>
      <c r="R70" s="111"/>
      <c r="S70" s="111"/>
      <c r="T70" s="112"/>
      <c r="U70" s="20"/>
      <c r="V70" s="21">
        <f>IF(AZ70="No",0,IF(O70="NA",0,IF(O70=Data!$E$2,Data!$F$22,IF(O70=Data!$E$3,Data!$F$23,IF(O70=Data!$E$4,Data!$F$24,IF(O70=Data!$E$5,Data!$F$25,IF(O70=Data!$E$6,Data!$F$26,IF(O70=Data!$E$7,Data!$F$27,IF(O70=Data!$E$8,Data!$F$28,IF(O70=Data!$E$9,Data!$F$29,IF(O70=Data!$E$10,Data!$F$30,IF(O70=Data!$E$11,Data!$F$31,IF(O70=Data!E79,Data!$F$32,IF(O70=Data!E80,Data!$F$33,IF(O70=Data!E81,Data!$F$34,IF(O70=Data!E82,Data!$F$35,IF(O70=Data!E83,Data!$F$36,IF(O70=Data!E84,Data!$F$37,IF(O70=Data!E85,Data!F$38,0)))))))))))))))))))*K70*$AV$3</f>
        <v>0</v>
      </c>
      <c r="W70" s="23">
        <f>IF(AZ70="No",0,IF(O70="NA",0,IF(O70=Data!$E$2,Data!$G$22,IF(O70=Data!$E$3,Data!$G$23,IF(O70=Data!$E$4,Data!$G$24,IF(O70=Data!$E$5,Data!$G$25,IF(O70=Data!$E$6,Data!$G$26,IF(O70=Data!$E$7,Data!$G$27,IF(O70=Data!$E$8,Data!$G$28,IF(O70=Data!$E$9,Data!$G$29,IF(O70=Data!$E$10,Data!$G$30,IF(O70=Data!$E$11,Data!$G$31,IF(O70=Data!$E$12,Data!$G$32,IF(O70=Data!$E$13,Data!$G$33,IF(O70=Data!$E$14,Data!$G$34,IF(O70=Data!$E$15,Data!$G$35,IF(O70=Data!$E$16,Data!$G$36,IF(O70=Data!$E$17,Data!G$37,IF(O70=Data!$E$18,Data!G$38,0)))))))))))))))))))*K70*$AV$3</f>
        <v>0</v>
      </c>
      <c r="X70" s="23">
        <f>IF(AZ70="No",0,IF(O70="NA",0,IF(O70=Data!$E$2,Data!$H$22,IF(O70=Data!$E$3,Data!$H$23,IF(O70=Data!$E$4,Data!$H$24,IF(O70=Data!$E$5,Data!$H$25,IF(O70=Data!$E$6,Data!$H$26,IF(O70=Data!$E$7,Data!$H$27,IF(O70=Data!$E$8,Data!$H$28,IF(O70=Data!$E$9,Data!$H$29,IF(O70=Data!$E$10,Data!$H$30,IF(O70=Data!$E$11,Data!$H$31,IF(O70=Data!$E$12,Data!$H$32,IF(O70=Data!$E$13,Data!$H$33,IF(O70=Data!$E$14,Data!$H$34,IF(O70=Data!$E$15,Data!$H$35,IF(O70=Data!$E$16,Data!$H$36,IF(O70=Data!$E$17,Data!H$37,IF(O70=Data!$E$18,Data!H$38,0)))))))))))))))))))*K70*$AV$3</f>
        <v>0</v>
      </c>
      <c r="Y70" s="23">
        <f>IF(R70&lt;=1,0,IF(Q70=Data!$E$12,Data!$F$32,IF(Q70=Data!$E$13,Data!$F$33,IF(Q70=Data!$E$14,Data!$F$34,IF(Q70=Data!$E$15,Data!$F$35,IF(Q70=Data!$E$16,Data!$F$36,IF(Q70=Data!$E$17,Data!$F$37,IF(Q70=Data!$E$18,Data!$F$38,0))))))))*K70*IF(R70&lt;AV70,R70,$AV$3)</f>
        <v>0</v>
      </c>
      <c r="Z70" s="23">
        <f>IF(R70&lt;=1,0,IF(Q70=Data!$E$12,Data!$G$32,IF(Q70=Data!$E$13,Data!$G$33,IF(Q70=Data!$E$14,Data!$G$34,IF(Q70=Data!$E$15,Data!$G$35,IF(Q70=Data!$E$16,Data!$G$36,IF(Q70=Data!$E$17,Data!$G$37,IF(Q70=Data!$E$18,Data!$G$38,0))))))))*K70*IF(R70&lt;AV70,R70,$AV$3)</f>
        <v>0</v>
      </c>
      <c r="AA70" s="23">
        <f>IF(R70&lt;=1,0,IF(Q70=Data!$E$12,Data!$H$32,IF(Q70=Data!$E$13,Data!$H$33,IF(Q70=Data!$E$14,Data!$H$34,IF(Q70=Data!$E$15,Data!$H$35,IF(Q70=Data!$E$16,Data!$H$36,IF(Q70=Data!$E$17,Data!$H$37,IF(Q70=Data!$E$18,Data!$H$38,0))))))))*K70*IF(R70&lt;AV70,R70,$AV$3)</f>
        <v>0</v>
      </c>
      <c r="AB70" s="22">
        <f t="shared" si="18"/>
        <v>0</v>
      </c>
      <c r="AC70" s="50">
        <f t="shared" si="19"/>
        <v>0</v>
      </c>
      <c r="AD70" s="46"/>
      <c r="AE70" s="21">
        <f t="shared" si="13"/>
        <v>0</v>
      </c>
      <c r="AF70" s="22">
        <f t="shared" si="14"/>
        <v>0</v>
      </c>
      <c r="AG70" s="50">
        <f t="shared" si="15"/>
        <v>0</v>
      </c>
      <c r="AH70" s="46"/>
      <c r="AI70" s="21">
        <f>IF(AZ70="No",0,IF(O70="NA",0,IF(Q70=O70,0,IF(O70=Data!$E$2,Data!$J$22,IF(O70=Data!$E$3,Data!$J$23,IF(O70=Data!$E$4,Data!$J$24,IF(O70=Data!$E$5,Data!$J$25,IF(O70=Data!$E$6,Data!$J$26,IF(O70=Data!$E$7,Data!$J$27,IF(O70=Data!$E$8,Data!$J$28,IF(O70=Data!$E$9,Data!$J$29,IF(O70=Data!$E$10,Data!$I$30,IF(O70=Data!$E$11,Data!$J$31,IF(O70=Data!$E$12,Data!$J$32,IF(O70=Data!$E$13,Data!$J$33,IF(O70=Data!$E$14,Data!$J$34,IF(O70=Data!$E$15,Data!$J$35,IF(O70=Data!$E$16,Data!$J$36,IF(O70=Data!$E$17,Data!J$37,IF(O70=Data!$E$18,Data!J$38,0))))))))))))))))))))*$AV$3</f>
        <v>0</v>
      </c>
      <c r="AJ70" s="23">
        <f>IF(AZ70="No",0,IF(O70="NA",0,IF(O70=Data!$E$2,Data!$K$22,IF(O70=Data!$E$3,Data!$K$23,IF(O70=Data!$E$4,Data!$K$24,IF(O70=Data!$E$5,Data!$K$25,IF(O70=Data!$E$6,Data!$K$26,IF(O70=Data!$E$7,Data!$K$27,IF(O70=Data!$E$8,Data!$K$28,IF(O70=Data!$E$9,Data!$K$29,IF(O70=Data!$E$10,Data!$K$30,IF(O70=Data!$E$11,Data!$K$31,IF(O70=Data!$E$12,Data!$K$32,IF(O70=Data!$E$13,Data!$K$33,IF(O70=Data!$E$14,Data!$K$34,IF(O70=Data!$E$15,Data!$K$35,IF(O70=Data!$E$16,Data!$K$36,IF(O70=Data!$E$17,Data!K$37,IF(O70=Data!$E$18,Data!K$38,0)))))))))))))))))))*$AV$3</f>
        <v>0</v>
      </c>
      <c r="AK70" s="23">
        <f t="shared" si="20"/>
        <v>0</v>
      </c>
      <c r="AL70" s="22">
        <f t="shared" si="21"/>
        <v>0</v>
      </c>
      <c r="AM70" s="22">
        <f t="shared" si="22"/>
        <v>0</v>
      </c>
      <c r="AN70" s="23"/>
      <c r="AO70" s="120"/>
      <c r="AP70" s="25"/>
      <c r="AQ70" s="25"/>
      <c r="AR70" s="9"/>
      <c r="AS70" s="9"/>
      <c r="AT70" s="5"/>
      <c r="AX70" s="168"/>
      <c r="AY70" s="143" t="str">
        <f t="shared" si="23"/>
        <v>No</v>
      </c>
      <c r="AZ70" s="144" t="str">
        <f t="shared" si="16"/>
        <v>No</v>
      </c>
      <c r="BA70" s="150"/>
      <c r="BB70" s="146">
        <f>IF(Q70="NA",0,IF(N70="No",0,IF(O70=Data!$E$2,Data!$L$22,IF(O70=Data!$E$3,Data!$L$23,IF(O70=Data!$E$4,Data!$L$24,IF(O70=Data!$E$5,Data!$L$25,IF(O70=Data!$E$6,Data!$L$26,IF(O70=Data!$E$7,Data!$L$27,IF(O70=Data!$E$8,Data!$L$28,IF(O70=Data!$E$9,Data!$L$29,IF(O70=Data!$E$10,Data!$L$30,IF(O70=Data!$E$11,Data!$L$31,IF(O70=Data!$E$12,Data!$L$32,IF(O70=Data!$E$13,Data!$L$33,IF(O70=Data!$E$14,Data!$L$34,IF(O70=Data!$E$15,Data!$L$35,IF(O70=Data!$E$16,Data!$L$36,IF(O70=Data!$E$17,Data!L$37,IF(O70=Data!$E$18,Data!L$38,0)))))))))))))))))))</f>
        <v>0</v>
      </c>
      <c r="BC70" s="147">
        <f>IF(Q70="NA",0,IF(AY70="No",0,IF(N70="Yes",0,IF(P70=Data!$E$2,Data!$L$22,IF(P70=Data!$E$3,Data!$L$23,IF(P70=Data!$E$4,Data!$L$24,IF(P70=Data!$E$5,Data!$L$25,IF(P70=Data!$E$6,Data!$L$26,IF(P70=Data!$E$7,Data!$L$27,IF(P70=Data!$E$8,Data!$L$28,IF(P70=Data!$E$9,Data!$L$29,IF(P70=Data!$E$10,Data!$L$30,IF(P70=Data!$E$11,Data!$L$31,IF(P70=Data!$E$12,Data!$L$32*(EXP(-29.6/R70)),IF(P70=Data!$E$13,Data!$L$33,IF(P70=Data!$E$14,Data!$L$34*(EXP(-29.6/R70)),IF(P70=Data!$E$15,Data!$L$35,IF(P70=Data!$E$16,Data!$L$36,IF(P70=Data!$E$17,Data!L$37,IF(P70=Data!$E$18,Data!L$38,0))))))))))))))))))))</f>
        <v>0</v>
      </c>
      <c r="BD70" s="148"/>
      <c r="BE70" s="146"/>
      <c r="BF70" s="148">
        <f t="shared" si="17"/>
        <v>0</v>
      </c>
      <c r="BG70" s="148">
        <f t="shared" si="24"/>
        <v>1</v>
      </c>
      <c r="BH70" s="148">
        <f t="shared" si="25"/>
        <v>1</v>
      </c>
      <c r="BI70" s="148">
        <f>IF(S70=0,0,IF(AND(Q70=Data!$E$12,S70-$AV$3&gt;0),(((Data!$M$32*(EXP(-29.6/S70)))-(Data!$M$32*(EXP(-29.6/(S70-$AV$3)))))),IF(AND(Q70=Data!$E$12,S70-$AV$3&lt;0.5),(Data!$M$32*(EXP(-29.6/S70))),IF(AND(Q70=Data!$E$12,S70&lt;=1),((Data!$M$32*(EXP(-29.6/S70)))),IF(Q70=Data!$E$13,(Data!$M$33),IF(AND(Q70=Data!$E$14,S70-$AV$3&gt;0),(((Data!$M$34*(EXP(-29.6/S70)))-(Data!$M$34*(EXP(-29.6/(S70-$AV$3)))))),IF(AND(Q70=Data!$E$14,S70-$AV$3&lt;1),(Data!$M$34*(EXP(-29.6/S70))),IF(AND(Q70=Data!$E$14,S70&lt;=1),((Data!$M$34*(EXP(-29.6/S70)))),IF(Q70=Data!$E$15,Data!$M$35,IF(Q70=Data!$E$16,Data!$M$36,IF(Q70=Data!$E$17,Data!$M$37,IF(Q70=Data!$E$18,Data!$M$38,0))))))))))))</f>
        <v>0</v>
      </c>
      <c r="BJ70" s="148">
        <f>IF(Q70=Data!$E$12,BI70*0.32,IF(Q70=Data!$E$13,0,IF(Q70=Data!$E$14,BI70*0.32,IF(Q70=Data!$E$15,0,IF(Q70=Data!$E$16,0,IF(Q70=Data!$E$17,0,IF(Q70=Data!$E$18,0,0)))))))</f>
        <v>0</v>
      </c>
      <c r="BK70" s="148">
        <f>IF(Q70=Data!$E$12,Data!$P$32*$AV$3,IF(Q70=Data!$E$13,Data!$P$33*$AV$3,IF(Q70=Data!$E$14,Data!$P$34*$AV$3,IF(Q70=Data!$E$15,Data!$P$35*$AV$3,IF(Q70=Data!$E$16,Data!$P$36*$AV$3,IF(Q70=Data!$E$17,Data!$P$37*$AV$3,IF(Q70=Data!$E$18,Data!$P$38*$AV$3,0)))))))</f>
        <v>0</v>
      </c>
      <c r="BL70" s="147">
        <f>IF(O70=Data!$E$2,Data!$O$22,IF(O70=Data!$E$3,Data!$O$23,IF(O70=Data!$E$4,Data!$O$24,IF(O70=Data!$E$5,Data!$O$25,IF(O70=Data!$E$6,Data!$O$26,IF(O70=Data!$E$7,Data!$O$27,IF(O70=Data!$E$8,Data!$O$28,IF(O70=Data!$E$9,Data!$O$29,IF(O70=Data!$E$10,Data!$O$30,IF(O70=Data!$E$11,Data!$O$31,IF(O70=Data!$E$12,Data!$O$32,IF(O70=Data!$E$13,Data!$O$33,IF(O70=Data!$E$14,Data!$O$34,IF(O70=Data!$E$15,Data!$O$35,IF(O70=Data!$E$16,Data!$O$36,IF(O70=Data!$E$17,Data!$O$37,IF(O70=Data!$E$18,Data!$O$38,0)))))))))))))))))</f>
        <v>0</v>
      </c>
      <c r="BM70" s="169"/>
      <c r="BN70" s="169"/>
      <c r="BO70" s="169"/>
      <c r="BP70" s="169"/>
    </row>
    <row r="71" spans="10:68" x14ac:dyDescent="0.3">
      <c r="J71" s="36" t="s">
        <v>82</v>
      </c>
      <c r="K71" s="108"/>
      <c r="L71" s="108"/>
      <c r="M71" s="108" t="s">
        <v>3</v>
      </c>
      <c r="N71" s="108" t="s">
        <v>1</v>
      </c>
      <c r="O71" s="109" t="s">
        <v>124</v>
      </c>
      <c r="P71" s="109" t="s">
        <v>124</v>
      </c>
      <c r="Q71" s="110" t="s">
        <v>124</v>
      </c>
      <c r="R71" s="111"/>
      <c r="S71" s="111"/>
      <c r="T71" s="112"/>
      <c r="U71" s="20"/>
      <c r="V71" s="21">
        <f>IF(AZ71="No",0,IF(O71="NA",0,IF(O71=Data!$E$2,Data!$F$22,IF(O71=Data!$E$3,Data!$F$23,IF(O71=Data!$E$4,Data!$F$24,IF(O71=Data!$E$5,Data!$F$25,IF(O71=Data!$E$6,Data!$F$26,IF(O71=Data!$E$7,Data!$F$27,IF(O71=Data!$E$8,Data!$F$28,IF(O71=Data!$E$9,Data!$F$29,IF(O71=Data!$E$10,Data!$F$30,IF(O71=Data!$E$11,Data!$F$31,IF(O71=Data!E80,Data!$F$32,IF(O71=Data!E81,Data!$F$33,IF(O71=Data!E82,Data!$F$34,IF(O71=Data!E83,Data!$F$35,IF(O71=Data!E84,Data!$F$36,IF(O71=Data!E85,Data!$F$37,IF(O71=Data!E86,Data!F$38,0)))))))))))))))))))*K71*$AV$3</f>
        <v>0</v>
      </c>
      <c r="W71" s="23">
        <f>IF(AZ71="No",0,IF(O71="NA",0,IF(O71=Data!$E$2,Data!$G$22,IF(O71=Data!$E$3,Data!$G$23,IF(O71=Data!$E$4,Data!$G$24,IF(O71=Data!$E$5,Data!$G$25,IF(O71=Data!$E$6,Data!$G$26,IF(O71=Data!$E$7,Data!$G$27,IF(O71=Data!$E$8,Data!$G$28,IF(O71=Data!$E$9,Data!$G$29,IF(O71=Data!$E$10,Data!$G$30,IF(O71=Data!$E$11,Data!$G$31,IF(O71=Data!$E$12,Data!$G$32,IF(O71=Data!$E$13,Data!$G$33,IF(O71=Data!$E$14,Data!$G$34,IF(O71=Data!$E$15,Data!$G$35,IF(O71=Data!$E$16,Data!$G$36,IF(O71=Data!$E$17,Data!G$37,IF(O71=Data!$E$18,Data!G$38,0)))))))))))))))))))*K71*$AV$3</f>
        <v>0</v>
      </c>
      <c r="X71" s="23">
        <f>IF(AZ71="No",0,IF(O71="NA",0,IF(O71=Data!$E$2,Data!$H$22,IF(O71=Data!$E$3,Data!$H$23,IF(O71=Data!$E$4,Data!$H$24,IF(O71=Data!$E$5,Data!$H$25,IF(O71=Data!$E$6,Data!$H$26,IF(O71=Data!$E$7,Data!$H$27,IF(O71=Data!$E$8,Data!$H$28,IF(O71=Data!$E$9,Data!$H$29,IF(O71=Data!$E$10,Data!$H$30,IF(O71=Data!$E$11,Data!$H$31,IF(O71=Data!$E$12,Data!$H$32,IF(O71=Data!$E$13,Data!$H$33,IF(O71=Data!$E$14,Data!$H$34,IF(O71=Data!$E$15,Data!$H$35,IF(O71=Data!$E$16,Data!$H$36,IF(O71=Data!$E$17,Data!H$37,IF(O71=Data!$E$18,Data!H$38,0)))))))))))))))))))*K71*$AV$3</f>
        <v>0</v>
      </c>
      <c r="Y71" s="23">
        <f>IF(R71&lt;=1,0,IF(Q71=Data!$E$12,Data!$F$32,IF(Q71=Data!$E$13,Data!$F$33,IF(Q71=Data!$E$14,Data!$F$34,IF(Q71=Data!$E$15,Data!$F$35,IF(Q71=Data!$E$16,Data!$F$36,IF(Q71=Data!$E$17,Data!$F$37,IF(Q71=Data!$E$18,Data!$F$38,0))))))))*K71*IF(R71&lt;AV71,R71,$AV$3)</f>
        <v>0</v>
      </c>
      <c r="Z71" s="23">
        <f>IF(R71&lt;=1,0,IF(Q71=Data!$E$12,Data!$G$32,IF(Q71=Data!$E$13,Data!$G$33,IF(Q71=Data!$E$14,Data!$G$34,IF(Q71=Data!$E$15,Data!$G$35,IF(Q71=Data!$E$16,Data!$G$36,IF(Q71=Data!$E$17,Data!$G$37,IF(Q71=Data!$E$18,Data!$G$38,0))))))))*K71*IF(R71&lt;AV71,R71,$AV$3)</f>
        <v>0</v>
      </c>
      <c r="AA71" s="23">
        <f>IF(R71&lt;=1,0,IF(Q71=Data!$E$12,Data!$H$32,IF(Q71=Data!$E$13,Data!$H$33,IF(Q71=Data!$E$14,Data!$H$34,IF(Q71=Data!$E$15,Data!$H$35,IF(Q71=Data!$E$16,Data!$H$36,IF(Q71=Data!$E$17,Data!$H$37,IF(Q71=Data!$E$18,Data!$H$38,0))))))))*K71*IF(R71&lt;AV71,R71,$AV$3)</f>
        <v>0</v>
      </c>
      <c r="AB71" s="22">
        <f t="shared" si="18"/>
        <v>0</v>
      </c>
      <c r="AC71" s="50">
        <f t="shared" si="19"/>
        <v>0</v>
      </c>
      <c r="AD71" s="46"/>
      <c r="AE71" s="21">
        <f t="shared" si="13"/>
        <v>0</v>
      </c>
      <c r="AF71" s="22">
        <f t="shared" si="14"/>
        <v>0</v>
      </c>
      <c r="AG71" s="50">
        <f t="shared" si="15"/>
        <v>0</v>
      </c>
      <c r="AH71" s="46"/>
      <c r="AI71" s="21">
        <f>IF(AZ71="No",0,IF(O71="NA",0,IF(Q71=O71,0,IF(O71=Data!$E$2,Data!$J$22,IF(O71=Data!$E$3,Data!$J$23,IF(O71=Data!$E$4,Data!$J$24,IF(O71=Data!$E$5,Data!$J$25,IF(O71=Data!$E$6,Data!$J$26,IF(O71=Data!$E$7,Data!$J$27,IF(O71=Data!$E$8,Data!$J$28,IF(O71=Data!$E$9,Data!$J$29,IF(O71=Data!$E$10,Data!$I$30,IF(O71=Data!$E$11,Data!$J$31,IF(O71=Data!$E$12,Data!$J$32,IF(O71=Data!$E$13,Data!$J$33,IF(O71=Data!$E$14,Data!$J$34,IF(O71=Data!$E$15,Data!$J$35,IF(O71=Data!$E$16,Data!$J$36,IF(O71=Data!$E$17,Data!J$37,IF(O71=Data!$E$18,Data!J$38,0))))))))))))))))))))*$AV$3</f>
        <v>0</v>
      </c>
      <c r="AJ71" s="23">
        <f>IF(AZ71="No",0,IF(O71="NA",0,IF(O71=Data!$E$2,Data!$K$22,IF(O71=Data!$E$3,Data!$K$23,IF(O71=Data!$E$4,Data!$K$24,IF(O71=Data!$E$5,Data!$K$25,IF(O71=Data!$E$6,Data!$K$26,IF(O71=Data!$E$7,Data!$K$27,IF(O71=Data!$E$8,Data!$K$28,IF(O71=Data!$E$9,Data!$K$29,IF(O71=Data!$E$10,Data!$K$30,IF(O71=Data!$E$11,Data!$K$31,IF(O71=Data!$E$12,Data!$K$32,IF(O71=Data!$E$13,Data!$K$33,IF(O71=Data!$E$14,Data!$K$34,IF(O71=Data!$E$15,Data!$K$35,IF(O71=Data!$E$16,Data!$K$36,IF(O71=Data!$E$17,Data!K$37,IF(O71=Data!$E$18,Data!K$38,0)))))))))))))))))))*$AV$3</f>
        <v>0</v>
      </c>
      <c r="AK71" s="23">
        <f t="shared" si="20"/>
        <v>0</v>
      </c>
      <c r="AL71" s="22">
        <f t="shared" si="21"/>
        <v>0</v>
      </c>
      <c r="AM71" s="22">
        <f t="shared" si="22"/>
        <v>0</v>
      </c>
      <c r="AN71" s="23"/>
      <c r="AO71" s="120"/>
      <c r="AP71" s="25"/>
      <c r="AQ71" s="25"/>
      <c r="AR71" s="9"/>
      <c r="AS71" s="9"/>
      <c r="AT71" s="5"/>
      <c r="AX71" s="168"/>
      <c r="AY71" s="143" t="str">
        <f t="shared" si="23"/>
        <v>No</v>
      </c>
      <c r="AZ71" s="144" t="str">
        <f t="shared" si="16"/>
        <v>No</v>
      </c>
      <c r="BA71" s="150"/>
      <c r="BB71" s="146">
        <f>IF(Q71="NA",0,IF(N71="No",0,IF(O71=Data!$E$2,Data!$L$22,IF(O71=Data!$E$3,Data!$L$23,IF(O71=Data!$E$4,Data!$L$24,IF(O71=Data!$E$5,Data!$L$25,IF(O71=Data!$E$6,Data!$L$26,IF(O71=Data!$E$7,Data!$L$27,IF(O71=Data!$E$8,Data!$L$28,IF(O71=Data!$E$9,Data!$L$29,IF(O71=Data!$E$10,Data!$L$30,IF(O71=Data!$E$11,Data!$L$31,IF(O71=Data!$E$12,Data!$L$32,IF(O71=Data!$E$13,Data!$L$33,IF(O71=Data!$E$14,Data!$L$34,IF(O71=Data!$E$15,Data!$L$35,IF(O71=Data!$E$16,Data!$L$36,IF(O71=Data!$E$17,Data!L$37,IF(O71=Data!$E$18,Data!L$38,0)))))))))))))))))))</f>
        <v>0</v>
      </c>
      <c r="BC71" s="147">
        <f>IF(Q71="NA",0,IF(AY71="No",0,IF(N71="Yes",0,IF(P71=Data!$E$2,Data!$L$22,IF(P71=Data!$E$3,Data!$L$23,IF(P71=Data!$E$4,Data!$L$24,IF(P71=Data!$E$5,Data!$L$25,IF(P71=Data!$E$6,Data!$L$26,IF(P71=Data!$E$7,Data!$L$27,IF(P71=Data!$E$8,Data!$L$28,IF(P71=Data!$E$9,Data!$L$29,IF(P71=Data!$E$10,Data!$L$30,IF(P71=Data!$E$11,Data!$L$31,IF(P71=Data!$E$12,Data!$L$32*(EXP(-29.6/R71)),IF(P71=Data!$E$13,Data!$L$33,IF(P71=Data!$E$14,Data!$L$34*(EXP(-29.6/R71)),IF(P71=Data!$E$15,Data!$L$35,IF(P71=Data!$E$16,Data!$L$36,IF(P71=Data!$E$17,Data!L$37,IF(P71=Data!$E$18,Data!L$38,0))))))))))))))))))))</f>
        <v>0</v>
      </c>
      <c r="BD71" s="148"/>
      <c r="BE71" s="146"/>
      <c r="BF71" s="148">
        <f t="shared" si="17"/>
        <v>0</v>
      </c>
      <c r="BG71" s="148">
        <f t="shared" si="24"/>
        <v>1</v>
      </c>
      <c r="BH71" s="148">
        <f t="shared" si="25"/>
        <v>1</v>
      </c>
      <c r="BI71" s="148">
        <f>IF(S71=0,0,IF(AND(Q71=Data!$E$12,S71-$AV$3&gt;0),(((Data!$M$32*(EXP(-29.6/S71)))-(Data!$M$32*(EXP(-29.6/(S71-$AV$3)))))),IF(AND(Q71=Data!$E$12,S71-$AV$3&lt;0.5),(Data!$M$32*(EXP(-29.6/S71))),IF(AND(Q71=Data!$E$12,S71&lt;=1),((Data!$M$32*(EXP(-29.6/S71)))),IF(Q71=Data!$E$13,(Data!$M$33),IF(AND(Q71=Data!$E$14,S71-$AV$3&gt;0),(((Data!$M$34*(EXP(-29.6/S71)))-(Data!$M$34*(EXP(-29.6/(S71-$AV$3)))))),IF(AND(Q71=Data!$E$14,S71-$AV$3&lt;1),(Data!$M$34*(EXP(-29.6/S71))),IF(AND(Q71=Data!$E$14,S71&lt;=1),((Data!$M$34*(EXP(-29.6/S71)))),IF(Q71=Data!$E$15,Data!$M$35,IF(Q71=Data!$E$16,Data!$M$36,IF(Q71=Data!$E$17,Data!$M$37,IF(Q71=Data!$E$18,Data!$M$38,0))))))))))))</f>
        <v>0</v>
      </c>
      <c r="BJ71" s="148">
        <f>IF(Q71=Data!$E$12,BI71*0.32,IF(Q71=Data!$E$13,0,IF(Q71=Data!$E$14,BI71*0.32,IF(Q71=Data!$E$15,0,IF(Q71=Data!$E$16,0,IF(Q71=Data!$E$17,0,IF(Q71=Data!$E$18,0,0)))))))</f>
        <v>0</v>
      </c>
      <c r="BK71" s="148">
        <f>IF(Q71=Data!$E$12,Data!$P$32*$AV$3,IF(Q71=Data!$E$13,Data!$P$33*$AV$3,IF(Q71=Data!$E$14,Data!$P$34*$AV$3,IF(Q71=Data!$E$15,Data!$P$35*$AV$3,IF(Q71=Data!$E$16,Data!$P$36*$AV$3,IF(Q71=Data!$E$17,Data!$P$37*$AV$3,IF(Q71=Data!$E$18,Data!$P$38*$AV$3,0)))))))</f>
        <v>0</v>
      </c>
      <c r="BL71" s="147">
        <f>IF(O71=Data!$E$2,Data!$O$22,IF(O71=Data!$E$3,Data!$O$23,IF(O71=Data!$E$4,Data!$O$24,IF(O71=Data!$E$5,Data!$O$25,IF(O71=Data!$E$6,Data!$O$26,IF(O71=Data!$E$7,Data!$O$27,IF(O71=Data!$E$8,Data!$O$28,IF(O71=Data!$E$9,Data!$O$29,IF(O71=Data!$E$10,Data!$O$30,IF(O71=Data!$E$11,Data!$O$31,IF(O71=Data!$E$12,Data!$O$32,IF(O71=Data!$E$13,Data!$O$33,IF(O71=Data!$E$14,Data!$O$34,IF(O71=Data!$E$15,Data!$O$35,IF(O71=Data!$E$16,Data!$O$36,IF(O71=Data!$E$17,Data!$O$37,IF(O71=Data!$E$18,Data!$O$38,0)))))))))))))))))</f>
        <v>0</v>
      </c>
      <c r="BM71" s="169"/>
      <c r="BN71" s="169"/>
      <c r="BO71" s="169"/>
      <c r="BP71" s="169"/>
    </row>
    <row r="72" spans="10:68" x14ac:dyDescent="0.3">
      <c r="J72" s="36" t="s">
        <v>83</v>
      </c>
      <c r="K72" s="108"/>
      <c r="L72" s="108"/>
      <c r="M72" s="108" t="s">
        <v>3</v>
      </c>
      <c r="N72" s="108" t="s">
        <v>1</v>
      </c>
      <c r="O72" s="109" t="s">
        <v>124</v>
      </c>
      <c r="P72" s="109" t="s">
        <v>124</v>
      </c>
      <c r="Q72" s="110" t="s">
        <v>124</v>
      </c>
      <c r="R72" s="111"/>
      <c r="S72" s="111"/>
      <c r="T72" s="112"/>
      <c r="U72" s="20"/>
      <c r="V72" s="21">
        <f>IF(AZ72="No",0,IF(O72="NA",0,IF(O72=Data!$E$2,Data!$F$22,IF(O72=Data!$E$3,Data!$F$23,IF(O72=Data!$E$4,Data!$F$24,IF(O72=Data!$E$5,Data!$F$25,IF(O72=Data!$E$6,Data!$F$26,IF(O72=Data!$E$7,Data!$F$27,IF(O72=Data!$E$8,Data!$F$28,IF(O72=Data!$E$9,Data!$F$29,IF(O72=Data!$E$10,Data!$F$30,IF(O72=Data!$E$11,Data!$F$31,IF(O72=Data!E81,Data!$F$32,IF(O72=Data!E82,Data!$F$33,IF(O72=Data!E83,Data!$F$34,IF(O72=Data!E84,Data!$F$35,IF(O72=Data!E85,Data!$F$36,IF(O72=Data!E86,Data!$F$37,IF(O72=Data!E87,Data!F$38,0)))))))))))))))))))*K72*$AV$3</f>
        <v>0</v>
      </c>
      <c r="W72" s="23">
        <f>IF(AZ72="No",0,IF(O72="NA",0,IF(O72=Data!$E$2,Data!$G$22,IF(O72=Data!$E$3,Data!$G$23,IF(O72=Data!$E$4,Data!$G$24,IF(O72=Data!$E$5,Data!$G$25,IF(O72=Data!$E$6,Data!$G$26,IF(O72=Data!$E$7,Data!$G$27,IF(O72=Data!$E$8,Data!$G$28,IF(O72=Data!$E$9,Data!$G$29,IF(O72=Data!$E$10,Data!$G$30,IF(O72=Data!$E$11,Data!$G$31,IF(O72=Data!$E$12,Data!$G$32,IF(O72=Data!$E$13,Data!$G$33,IF(O72=Data!$E$14,Data!$G$34,IF(O72=Data!$E$15,Data!$G$35,IF(O72=Data!$E$16,Data!$G$36,IF(O72=Data!$E$17,Data!G$37,IF(O72=Data!$E$18,Data!G$38,0)))))))))))))))))))*K72*$AV$3</f>
        <v>0</v>
      </c>
      <c r="X72" s="23">
        <f>IF(AZ72="No",0,IF(O72="NA",0,IF(O72=Data!$E$2,Data!$H$22,IF(O72=Data!$E$3,Data!$H$23,IF(O72=Data!$E$4,Data!$H$24,IF(O72=Data!$E$5,Data!$H$25,IF(O72=Data!$E$6,Data!$H$26,IF(O72=Data!$E$7,Data!$H$27,IF(O72=Data!$E$8,Data!$H$28,IF(O72=Data!$E$9,Data!$H$29,IF(O72=Data!$E$10,Data!$H$30,IF(O72=Data!$E$11,Data!$H$31,IF(O72=Data!$E$12,Data!$H$32,IF(O72=Data!$E$13,Data!$H$33,IF(O72=Data!$E$14,Data!$H$34,IF(O72=Data!$E$15,Data!$H$35,IF(O72=Data!$E$16,Data!$H$36,IF(O72=Data!$E$17,Data!H$37,IF(O72=Data!$E$18,Data!H$38,0)))))))))))))))))))*K72*$AV$3</f>
        <v>0</v>
      </c>
      <c r="Y72" s="23">
        <f>IF(R72&lt;=1,0,IF(Q72=Data!$E$12,Data!$F$32,IF(Q72=Data!$E$13,Data!$F$33,IF(Q72=Data!$E$14,Data!$F$34,IF(Q72=Data!$E$15,Data!$F$35,IF(Q72=Data!$E$16,Data!$F$36,IF(Q72=Data!$E$17,Data!$F$37,IF(Q72=Data!$E$18,Data!$F$38,0))))))))*K72*IF(R72&lt;AV72,R72,$AV$3)</f>
        <v>0</v>
      </c>
      <c r="Z72" s="23">
        <f>IF(R72&lt;=1,0,IF(Q72=Data!$E$12,Data!$G$32,IF(Q72=Data!$E$13,Data!$G$33,IF(Q72=Data!$E$14,Data!$G$34,IF(Q72=Data!$E$15,Data!$G$35,IF(Q72=Data!$E$16,Data!$G$36,IF(Q72=Data!$E$17,Data!$G$37,IF(Q72=Data!$E$18,Data!$G$38,0))))))))*K72*IF(R72&lt;AV72,R72,$AV$3)</f>
        <v>0</v>
      </c>
      <c r="AA72" s="23">
        <f>IF(R72&lt;=1,0,IF(Q72=Data!$E$12,Data!$H$32,IF(Q72=Data!$E$13,Data!$H$33,IF(Q72=Data!$E$14,Data!$H$34,IF(Q72=Data!$E$15,Data!$H$35,IF(Q72=Data!$E$16,Data!$H$36,IF(Q72=Data!$E$17,Data!$H$37,IF(Q72=Data!$E$18,Data!$H$38,0))))))))*K72*IF(R72&lt;AV72,R72,$AV$3)</f>
        <v>0</v>
      </c>
      <c r="AB72" s="22">
        <f t="shared" si="18"/>
        <v>0</v>
      </c>
      <c r="AC72" s="50">
        <f t="shared" si="19"/>
        <v>0</v>
      </c>
      <c r="AD72" s="46"/>
      <c r="AE72" s="21">
        <f t="shared" si="13"/>
        <v>0</v>
      </c>
      <c r="AF72" s="22">
        <f t="shared" si="14"/>
        <v>0</v>
      </c>
      <c r="AG72" s="50">
        <f t="shared" si="15"/>
        <v>0</v>
      </c>
      <c r="AH72" s="46"/>
      <c r="AI72" s="21">
        <f>IF(AZ72="No",0,IF(O72="NA",0,IF(Q72=O72,0,IF(O72=Data!$E$2,Data!$J$22,IF(O72=Data!$E$3,Data!$J$23,IF(O72=Data!$E$4,Data!$J$24,IF(O72=Data!$E$5,Data!$J$25,IF(O72=Data!$E$6,Data!$J$26,IF(O72=Data!$E$7,Data!$J$27,IF(O72=Data!$E$8,Data!$J$28,IF(O72=Data!$E$9,Data!$J$29,IF(O72=Data!$E$10,Data!$I$30,IF(O72=Data!$E$11,Data!$J$31,IF(O72=Data!$E$12,Data!$J$32,IF(O72=Data!$E$13,Data!$J$33,IF(O72=Data!$E$14,Data!$J$34,IF(O72=Data!$E$15,Data!$J$35,IF(O72=Data!$E$16,Data!$J$36,IF(O72=Data!$E$17,Data!J$37,IF(O72=Data!$E$18,Data!J$38,0))))))))))))))))))))*$AV$3</f>
        <v>0</v>
      </c>
      <c r="AJ72" s="23">
        <f>IF(AZ72="No",0,IF(O72="NA",0,IF(O72=Data!$E$2,Data!$K$22,IF(O72=Data!$E$3,Data!$K$23,IF(O72=Data!$E$4,Data!$K$24,IF(O72=Data!$E$5,Data!$K$25,IF(O72=Data!$E$6,Data!$K$26,IF(O72=Data!$E$7,Data!$K$27,IF(O72=Data!$E$8,Data!$K$28,IF(O72=Data!$E$9,Data!$K$29,IF(O72=Data!$E$10,Data!$K$30,IF(O72=Data!$E$11,Data!$K$31,IF(O72=Data!$E$12,Data!$K$32,IF(O72=Data!$E$13,Data!$K$33,IF(O72=Data!$E$14,Data!$K$34,IF(O72=Data!$E$15,Data!$K$35,IF(O72=Data!$E$16,Data!$K$36,IF(O72=Data!$E$17,Data!K$37,IF(O72=Data!$E$18,Data!K$38,0)))))))))))))))))))*$AV$3</f>
        <v>0</v>
      </c>
      <c r="AK72" s="23">
        <f t="shared" si="20"/>
        <v>0</v>
      </c>
      <c r="AL72" s="22">
        <f t="shared" si="21"/>
        <v>0</v>
      </c>
      <c r="AM72" s="22">
        <f t="shared" si="22"/>
        <v>0</v>
      </c>
      <c r="AN72" s="23"/>
      <c r="AO72" s="120"/>
      <c r="AP72" s="25"/>
      <c r="AQ72" s="25"/>
      <c r="AR72" s="9"/>
      <c r="AS72" s="9"/>
      <c r="AT72" s="5"/>
      <c r="AX72" s="168"/>
      <c r="AY72" s="143" t="str">
        <f t="shared" si="23"/>
        <v>No</v>
      </c>
      <c r="AZ72" s="144" t="str">
        <f t="shared" si="16"/>
        <v>No</v>
      </c>
      <c r="BA72" s="150"/>
      <c r="BB72" s="146">
        <f>IF(Q72="NA",0,IF(N72="No",0,IF(O72=Data!$E$2,Data!$L$22,IF(O72=Data!$E$3,Data!$L$23,IF(O72=Data!$E$4,Data!$L$24,IF(O72=Data!$E$5,Data!$L$25,IF(O72=Data!$E$6,Data!$L$26,IF(O72=Data!$E$7,Data!$L$27,IF(O72=Data!$E$8,Data!$L$28,IF(O72=Data!$E$9,Data!$L$29,IF(O72=Data!$E$10,Data!$L$30,IF(O72=Data!$E$11,Data!$L$31,IF(O72=Data!$E$12,Data!$L$32,IF(O72=Data!$E$13,Data!$L$33,IF(O72=Data!$E$14,Data!$L$34,IF(O72=Data!$E$15,Data!$L$35,IF(O72=Data!$E$16,Data!$L$36,IF(O72=Data!$E$17,Data!L$37,IF(O72=Data!$E$18,Data!L$38,0)))))))))))))))))))</f>
        <v>0</v>
      </c>
      <c r="BC72" s="147">
        <f>IF(Q72="NA",0,IF(AY72="No",0,IF(N72="Yes",0,IF(P72=Data!$E$2,Data!$L$22,IF(P72=Data!$E$3,Data!$L$23,IF(P72=Data!$E$4,Data!$L$24,IF(P72=Data!$E$5,Data!$L$25,IF(P72=Data!$E$6,Data!$L$26,IF(P72=Data!$E$7,Data!$L$27,IF(P72=Data!$E$8,Data!$L$28,IF(P72=Data!$E$9,Data!$L$29,IF(P72=Data!$E$10,Data!$L$30,IF(P72=Data!$E$11,Data!$L$31,IF(P72=Data!$E$12,Data!$L$32*(EXP(-29.6/R72)),IF(P72=Data!$E$13,Data!$L$33,IF(P72=Data!$E$14,Data!$L$34*(EXP(-29.6/R72)),IF(P72=Data!$E$15,Data!$L$35,IF(P72=Data!$E$16,Data!$L$36,IF(P72=Data!$E$17,Data!L$37,IF(P72=Data!$E$18,Data!L$38,0))))))))))))))))))))</f>
        <v>0</v>
      </c>
      <c r="BD72" s="148"/>
      <c r="BE72" s="146"/>
      <c r="BF72" s="148">
        <f t="shared" si="17"/>
        <v>0</v>
      </c>
      <c r="BG72" s="148">
        <f t="shared" si="24"/>
        <v>1</v>
      </c>
      <c r="BH72" s="148">
        <f t="shared" si="25"/>
        <v>1</v>
      </c>
      <c r="BI72" s="148">
        <f>IF(S72=0,0,IF(AND(Q72=Data!$E$12,S72-$AV$3&gt;0),(((Data!$M$32*(EXP(-29.6/S72)))-(Data!$M$32*(EXP(-29.6/(S72-$AV$3)))))),IF(AND(Q72=Data!$E$12,S72-$AV$3&lt;0.5),(Data!$M$32*(EXP(-29.6/S72))),IF(AND(Q72=Data!$E$12,S72&lt;=1),((Data!$M$32*(EXP(-29.6/S72)))),IF(Q72=Data!$E$13,(Data!$M$33),IF(AND(Q72=Data!$E$14,S72-$AV$3&gt;0),(((Data!$M$34*(EXP(-29.6/S72)))-(Data!$M$34*(EXP(-29.6/(S72-$AV$3)))))),IF(AND(Q72=Data!$E$14,S72-$AV$3&lt;1),(Data!$M$34*(EXP(-29.6/S72))),IF(AND(Q72=Data!$E$14,S72&lt;=1),((Data!$M$34*(EXP(-29.6/S72)))),IF(Q72=Data!$E$15,Data!$M$35,IF(Q72=Data!$E$16,Data!$M$36,IF(Q72=Data!$E$17,Data!$M$37,IF(Q72=Data!$E$18,Data!$M$38,0))))))))))))</f>
        <v>0</v>
      </c>
      <c r="BJ72" s="148">
        <f>IF(Q72=Data!$E$12,BI72*0.32,IF(Q72=Data!$E$13,0,IF(Q72=Data!$E$14,BI72*0.32,IF(Q72=Data!$E$15,0,IF(Q72=Data!$E$16,0,IF(Q72=Data!$E$17,0,IF(Q72=Data!$E$18,0,0)))))))</f>
        <v>0</v>
      </c>
      <c r="BK72" s="148">
        <f>IF(Q72=Data!$E$12,Data!$P$32*$AV$3,IF(Q72=Data!$E$13,Data!$P$33*$AV$3,IF(Q72=Data!$E$14,Data!$P$34*$AV$3,IF(Q72=Data!$E$15,Data!$P$35*$AV$3,IF(Q72=Data!$E$16,Data!$P$36*$AV$3,IF(Q72=Data!$E$17,Data!$P$37*$AV$3,IF(Q72=Data!$E$18,Data!$P$38*$AV$3,0)))))))</f>
        <v>0</v>
      </c>
      <c r="BL72" s="147">
        <f>IF(O72=Data!$E$2,Data!$O$22,IF(O72=Data!$E$3,Data!$O$23,IF(O72=Data!$E$4,Data!$O$24,IF(O72=Data!$E$5,Data!$O$25,IF(O72=Data!$E$6,Data!$O$26,IF(O72=Data!$E$7,Data!$O$27,IF(O72=Data!$E$8,Data!$O$28,IF(O72=Data!$E$9,Data!$O$29,IF(O72=Data!$E$10,Data!$O$30,IF(O72=Data!$E$11,Data!$O$31,IF(O72=Data!$E$12,Data!$O$32,IF(O72=Data!$E$13,Data!$O$33,IF(O72=Data!$E$14,Data!$O$34,IF(O72=Data!$E$15,Data!$O$35,IF(O72=Data!$E$16,Data!$O$36,IF(O72=Data!$E$17,Data!$O$37,IF(O72=Data!$E$18,Data!$O$38,0)))))))))))))))))</f>
        <v>0</v>
      </c>
      <c r="BM72" s="169"/>
      <c r="BN72" s="169"/>
      <c r="BO72" s="169"/>
      <c r="BP72" s="169"/>
    </row>
    <row r="73" spans="10:68" x14ac:dyDescent="0.3">
      <c r="J73" s="36" t="s">
        <v>84</v>
      </c>
      <c r="K73" s="108"/>
      <c r="L73" s="108"/>
      <c r="M73" s="108" t="s">
        <v>3</v>
      </c>
      <c r="N73" s="108" t="s">
        <v>1</v>
      </c>
      <c r="O73" s="109" t="s">
        <v>124</v>
      </c>
      <c r="P73" s="109" t="s">
        <v>124</v>
      </c>
      <c r="Q73" s="110" t="s">
        <v>124</v>
      </c>
      <c r="R73" s="111"/>
      <c r="S73" s="111"/>
      <c r="T73" s="112"/>
      <c r="U73" s="20"/>
      <c r="V73" s="21">
        <f>IF(AZ73="No",0,IF(O73="NA",0,IF(O73=Data!$E$2,Data!$F$22,IF(O73=Data!$E$3,Data!$F$23,IF(O73=Data!$E$4,Data!$F$24,IF(O73=Data!$E$5,Data!$F$25,IF(O73=Data!$E$6,Data!$F$26,IF(O73=Data!$E$7,Data!$F$27,IF(O73=Data!$E$8,Data!$F$28,IF(O73=Data!$E$9,Data!$F$29,IF(O73=Data!$E$10,Data!$F$30,IF(O73=Data!$E$11,Data!$F$31,IF(O73=Data!E82,Data!$F$32,IF(O73=Data!E83,Data!$F$33,IF(O73=Data!E84,Data!$F$34,IF(O73=Data!E85,Data!$F$35,IF(O73=Data!E86,Data!$F$36,IF(O73=Data!E87,Data!$F$37,IF(O73=Data!E88,Data!F$38,0)))))))))))))))))))*K73*$AV$3</f>
        <v>0</v>
      </c>
      <c r="W73" s="23">
        <f>IF(AZ73="No",0,IF(O73="NA",0,IF(O73=Data!$E$2,Data!$G$22,IF(O73=Data!$E$3,Data!$G$23,IF(O73=Data!$E$4,Data!$G$24,IF(O73=Data!$E$5,Data!$G$25,IF(O73=Data!$E$6,Data!$G$26,IF(O73=Data!$E$7,Data!$G$27,IF(O73=Data!$E$8,Data!$G$28,IF(O73=Data!$E$9,Data!$G$29,IF(O73=Data!$E$10,Data!$G$30,IF(O73=Data!$E$11,Data!$G$31,IF(O73=Data!$E$12,Data!$G$32,IF(O73=Data!$E$13,Data!$G$33,IF(O73=Data!$E$14,Data!$G$34,IF(O73=Data!$E$15,Data!$G$35,IF(O73=Data!$E$16,Data!$G$36,IF(O73=Data!$E$17,Data!G$37,IF(O73=Data!$E$18,Data!G$38,0)))))))))))))))))))*K73*$AV$3</f>
        <v>0</v>
      </c>
      <c r="X73" s="23">
        <f>IF(AZ73="No",0,IF(O73="NA",0,IF(O73=Data!$E$2,Data!$H$22,IF(O73=Data!$E$3,Data!$H$23,IF(O73=Data!$E$4,Data!$H$24,IF(O73=Data!$E$5,Data!$H$25,IF(O73=Data!$E$6,Data!$H$26,IF(O73=Data!$E$7,Data!$H$27,IF(O73=Data!$E$8,Data!$H$28,IF(O73=Data!$E$9,Data!$H$29,IF(O73=Data!$E$10,Data!$H$30,IF(O73=Data!$E$11,Data!$H$31,IF(O73=Data!$E$12,Data!$H$32,IF(O73=Data!$E$13,Data!$H$33,IF(O73=Data!$E$14,Data!$H$34,IF(O73=Data!$E$15,Data!$H$35,IF(O73=Data!$E$16,Data!$H$36,IF(O73=Data!$E$17,Data!H$37,IF(O73=Data!$E$18,Data!H$38,0)))))))))))))))))))*K73*$AV$3</f>
        <v>0</v>
      </c>
      <c r="Y73" s="23">
        <f>IF(R73&lt;=1,0,IF(Q73=Data!$E$12,Data!$F$32,IF(Q73=Data!$E$13,Data!$F$33,IF(Q73=Data!$E$14,Data!$F$34,IF(Q73=Data!$E$15,Data!$F$35,IF(Q73=Data!$E$16,Data!$F$36,IF(Q73=Data!$E$17,Data!$F$37,IF(Q73=Data!$E$18,Data!$F$38,0))))))))*K73*IF(R73&lt;AV73,R73,$AV$3)</f>
        <v>0</v>
      </c>
      <c r="Z73" s="23">
        <f>IF(R73&lt;=1,0,IF(Q73=Data!$E$12,Data!$G$32,IF(Q73=Data!$E$13,Data!$G$33,IF(Q73=Data!$E$14,Data!$G$34,IF(Q73=Data!$E$15,Data!$G$35,IF(Q73=Data!$E$16,Data!$G$36,IF(Q73=Data!$E$17,Data!$G$37,IF(Q73=Data!$E$18,Data!$G$38,0))))))))*K73*IF(R73&lt;AV73,R73,$AV$3)</f>
        <v>0</v>
      </c>
      <c r="AA73" s="23">
        <f>IF(R73&lt;=1,0,IF(Q73=Data!$E$12,Data!$H$32,IF(Q73=Data!$E$13,Data!$H$33,IF(Q73=Data!$E$14,Data!$H$34,IF(Q73=Data!$E$15,Data!$H$35,IF(Q73=Data!$E$16,Data!$H$36,IF(Q73=Data!$E$17,Data!$H$37,IF(Q73=Data!$E$18,Data!$H$38,0))))))))*K73*IF(R73&lt;AV73,R73,$AV$3)</f>
        <v>0</v>
      </c>
      <c r="AB73" s="22">
        <f t="shared" si="18"/>
        <v>0</v>
      </c>
      <c r="AC73" s="50">
        <f t="shared" si="19"/>
        <v>0</v>
      </c>
      <c r="AD73" s="46"/>
      <c r="AE73" s="21">
        <f t="shared" si="13"/>
        <v>0</v>
      </c>
      <c r="AF73" s="22">
        <f t="shared" si="14"/>
        <v>0</v>
      </c>
      <c r="AG73" s="50">
        <f t="shared" si="15"/>
        <v>0</v>
      </c>
      <c r="AH73" s="46"/>
      <c r="AI73" s="21">
        <f>IF(AZ73="No",0,IF(O73="NA",0,IF(Q73=O73,0,IF(O73=Data!$E$2,Data!$J$22,IF(O73=Data!$E$3,Data!$J$23,IF(O73=Data!$E$4,Data!$J$24,IF(O73=Data!$E$5,Data!$J$25,IF(O73=Data!$E$6,Data!$J$26,IF(O73=Data!$E$7,Data!$J$27,IF(O73=Data!$E$8,Data!$J$28,IF(O73=Data!$E$9,Data!$J$29,IF(O73=Data!$E$10,Data!$I$30,IF(O73=Data!$E$11,Data!$J$31,IF(O73=Data!$E$12,Data!$J$32,IF(O73=Data!$E$13,Data!$J$33,IF(O73=Data!$E$14,Data!$J$34,IF(O73=Data!$E$15,Data!$J$35,IF(O73=Data!$E$16,Data!$J$36,IF(O73=Data!$E$17,Data!J$37,IF(O73=Data!$E$18,Data!J$38,0))))))))))))))))))))*$AV$3</f>
        <v>0</v>
      </c>
      <c r="AJ73" s="23">
        <f>IF(AZ73="No",0,IF(O73="NA",0,IF(O73=Data!$E$2,Data!$K$22,IF(O73=Data!$E$3,Data!$K$23,IF(O73=Data!$E$4,Data!$K$24,IF(O73=Data!$E$5,Data!$K$25,IF(O73=Data!$E$6,Data!$K$26,IF(O73=Data!$E$7,Data!$K$27,IF(O73=Data!$E$8,Data!$K$28,IF(O73=Data!$E$9,Data!$K$29,IF(O73=Data!$E$10,Data!$K$30,IF(O73=Data!$E$11,Data!$K$31,IF(O73=Data!$E$12,Data!$K$32,IF(O73=Data!$E$13,Data!$K$33,IF(O73=Data!$E$14,Data!$K$34,IF(O73=Data!$E$15,Data!$K$35,IF(O73=Data!$E$16,Data!$K$36,IF(O73=Data!$E$17,Data!K$37,IF(O73=Data!$E$18,Data!K$38,0)))))))))))))))))))*$AV$3</f>
        <v>0</v>
      </c>
      <c r="AK73" s="23">
        <f t="shared" si="20"/>
        <v>0</v>
      </c>
      <c r="AL73" s="22">
        <f t="shared" si="21"/>
        <v>0</v>
      </c>
      <c r="AM73" s="22">
        <f t="shared" si="22"/>
        <v>0</v>
      </c>
      <c r="AN73" s="23"/>
      <c r="AO73" s="120"/>
      <c r="AP73" s="25"/>
      <c r="AQ73" s="25"/>
      <c r="AR73" s="9"/>
      <c r="AS73" s="9"/>
      <c r="AT73" s="5"/>
      <c r="AX73" s="168"/>
      <c r="AY73" s="143" t="str">
        <f t="shared" si="23"/>
        <v>No</v>
      </c>
      <c r="AZ73" s="144" t="str">
        <f t="shared" si="16"/>
        <v>No</v>
      </c>
      <c r="BA73" s="150"/>
      <c r="BB73" s="146">
        <f>IF(Q73="NA",0,IF(N73="No",0,IF(O73=Data!$E$2,Data!$L$22,IF(O73=Data!$E$3,Data!$L$23,IF(O73=Data!$E$4,Data!$L$24,IF(O73=Data!$E$5,Data!$L$25,IF(O73=Data!$E$6,Data!$L$26,IF(O73=Data!$E$7,Data!$L$27,IF(O73=Data!$E$8,Data!$L$28,IF(O73=Data!$E$9,Data!$L$29,IF(O73=Data!$E$10,Data!$L$30,IF(O73=Data!$E$11,Data!$L$31,IF(O73=Data!$E$12,Data!$L$32,IF(O73=Data!$E$13,Data!$L$33,IF(O73=Data!$E$14,Data!$L$34,IF(O73=Data!$E$15,Data!$L$35,IF(O73=Data!$E$16,Data!$L$36,IF(O73=Data!$E$17,Data!L$37,IF(O73=Data!$E$18,Data!L$38,0)))))))))))))))))))</f>
        <v>0</v>
      </c>
      <c r="BC73" s="147">
        <f>IF(Q73="NA",0,IF(AY73="No",0,IF(N73="Yes",0,IF(P73=Data!$E$2,Data!$L$22,IF(P73=Data!$E$3,Data!$L$23,IF(P73=Data!$E$4,Data!$L$24,IF(P73=Data!$E$5,Data!$L$25,IF(P73=Data!$E$6,Data!$L$26,IF(P73=Data!$E$7,Data!$L$27,IF(P73=Data!$E$8,Data!$L$28,IF(P73=Data!$E$9,Data!$L$29,IF(P73=Data!$E$10,Data!$L$30,IF(P73=Data!$E$11,Data!$L$31,IF(P73=Data!$E$12,Data!$L$32*(EXP(-29.6/R73)),IF(P73=Data!$E$13,Data!$L$33,IF(P73=Data!$E$14,Data!$L$34*(EXP(-29.6/R73)),IF(P73=Data!$E$15,Data!$L$35,IF(P73=Data!$E$16,Data!$L$36,IF(P73=Data!$E$17,Data!L$37,IF(P73=Data!$E$18,Data!L$38,0))))))))))))))))))))</f>
        <v>0</v>
      </c>
      <c r="BD73" s="148"/>
      <c r="BE73" s="146"/>
      <c r="BF73" s="148">
        <f t="shared" si="17"/>
        <v>0</v>
      </c>
      <c r="BG73" s="148">
        <f t="shared" si="24"/>
        <v>1</v>
      </c>
      <c r="BH73" s="148">
        <f t="shared" si="25"/>
        <v>1</v>
      </c>
      <c r="BI73" s="148">
        <f>IF(S73=0,0,IF(AND(Q73=Data!$E$12,S73-$AV$3&gt;0),(((Data!$M$32*(EXP(-29.6/S73)))-(Data!$M$32*(EXP(-29.6/(S73-$AV$3)))))),IF(AND(Q73=Data!$E$12,S73-$AV$3&lt;0.5),(Data!$M$32*(EXP(-29.6/S73))),IF(AND(Q73=Data!$E$12,S73&lt;=1),((Data!$M$32*(EXP(-29.6/S73)))),IF(Q73=Data!$E$13,(Data!$M$33),IF(AND(Q73=Data!$E$14,S73-$AV$3&gt;0),(((Data!$M$34*(EXP(-29.6/S73)))-(Data!$M$34*(EXP(-29.6/(S73-$AV$3)))))),IF(AND(Q73=Data!$E$14,S73-$AV$3&lt;1),(Data!$M$34*(EXP(-29.6/S73))),IF(AND(Q73=Data!$E$14,S73&lt;=1),((Data!$M$34*(EXP(-29.6/S73)))),IF(Q73=Data!$E$15,Data!$M$35,IF(Q73=Data!$E$16,Data!$M$36,IF(Q73=Data!$E$17,Data!$M$37,IF(Q73=Data!$E$18,Data!$M$38,0))))))))))))</f>
        <v>0</v>
      </c>
      <c r="BJ73" s="148">
        <f>IF(Q73=Data!$E$12,BI73*0.32,IF(Q73=Data!$E$13,0,IF(Q73=Data!$E$14,BI73*0.32,IF(Q73=Data!$E$15,0,IF(Q73=Data!$E$16,0,IF(Q73=Data!$E$17,0,IF(Q73=Data!$E$18,0,0)))))))</f>
        <v>0</v>
      </c>
      <c r="BK73" s="148">
        <f>IF(Q73=Data!$E$12,Data!$P$32*$AV$3,IF(Q73=Data!$E$13,Data!$P$33*$AV$3,IF(Q73=Data!$E$14,Data!$P$34*$AV$3,IF(Q73=Data!$E$15,Data!$P$35*$AV$3,IF(Q73=Data!$E$16,Data!$P$36*$AV$3,IF(Q73=Data!$E$17,Data!$P$37*$AV$3,IF(Q73=Data!$E$18,Data!$P$38*$AV$3,0)))))))</f>
        <v>0</v>
      </c>
      <c r="BL73" s="147">
        <f>IF(O73=Data!$E$2,Data!$O$22,IF(O73=Data!$E$3,Data!$O$23,IF(O73=Data!$E$4,Data!$O$24,IF(O73=Data!$E$5,Data!$O$25,IF(O73=Data!$E$6,Data!$O$26,IF(O73=Data!$E$7,Data!$O$27,IF(O73=Data!$E$8,Data!$O$28,IF(O73=Data!$E$9,Data!$O$29,IF(O73=Data!$E$10,Data!$O$30,IF(O73=Data!$E$11,Data!$O$31,IF(O73=Data!$E$12,Data!$O$32,IF(O73=Data!$E$13,Data!$O$33,IF(O73=Data!$E$14,Data!$O$34,IF(O73=Data!$E$15,Data!$O$35,IF(O73=Data!$E$16,Data!$O$36,IF(O73=Data!$E$17,Data!$O$37,IF(O73=Data!$E$18,Data!$O$38,0)))))))))))))))))</f>
        <v>0</v>
      </c>
      <c r="BM73" s="169"/>
      <c r="BN73" s="169"/>
      <c r="BO73" s="169"/>
      <c r="BP73" s="169"/>
    </row>
    <row r="74" spans="10:68" x14ac:dyDescent="0.3">
      <c r="J74" s="36" t="s">
        <v>85</v>
      </c>
      <c r="K74" s="108"/>
      <c r="L74" s="108"/>
      <c r="M74" s="108" t="s">
        <v>3</v>
      </c>
      <c r="N74" s="108" t="s">
        <v>1</v>
      </c>
      <c r="O74" s="109" t="s">
        <v>124</v>
      </c>
      <c r="P74" s="109" t="s">
        <v>124</v>
      </c>
      <c r="Q74" s="110" t="s">
        <v>124</v>
      </c>
      <c r="R74" s="111"/>
      <c r="S74" s="111"/>
      <c r="T74" s="112"/>
      <c r="U74" s="20"/>
      <c r="V74" s="21">
        <f>IF(AZ74="No",0,IF(O74="NA",0,IF(O74=Data!$E$2,Data!$F$22,IF(O74=Data!$E$3,Data!$F$23,IF(O74=Data!$E$4,Data!$F$24,IF(O74=Data!$E$5,Data!$F$25,IF(O74=Data!$E$6,Data!$F$26,IF(O74=Data!$E$7,Data!$F$27,IF(O74=Data!$E$8,Data!$F$28,IF(O74=Data!$E$9,Data!$F$29,IF(O74=Data!$E$10,Data!$F$30,IF(O74=Data!$E$11,Data!$F$31,IF(O74=Data!E83,Data!$F$32,IF(O74=Data!E84,Data!$F$33,IF(O74=Data!E85,Data!$F$34,IF(O74=Data!E86,Data!$F$35,IF(O74=Data!E87,Data!$F$36,IF(O74=Data!E88,Data!$F$37,IF(O74=Data!E89,Data!F$38,0)))))))))))))))))))*K74*$AV$3</f>
        <v>0</v>
      </c>
      <c r="W74" s="23">
        <f>IF(AZ74="No",0,IF(O74="NA",0,IF(O74=Data!$E$2,Data!$G$22,IF(O74=Data!$E$3,Data!$G$23,IF(O74=Data!$E$4,Data!$G$24,IF(O74=Data!$E$5,Data!$G$25,IF(O74=Data!$E$6,Data!$G$26,IF(O74=Data!$E$7,Data!$G$27,IF(O74=Data!$E$8,Data!$G$28,IF(O74=Data!$E$9,Data!$G$29,IF(O74=Data!$E$10,Data!$G$30,IF(O74=Data!$E$11,Data!$G$31,IF(O74=Data!$E$12,Data!$G$32,IF(O74=Data!$E$13,Data!$G$33,IF(O74=Data!$E$14,Data!$G$34,IF(O74=Data!$E$15,Data!$G$35,IF(O74=Data!$E$16,Data!$G$36,IF(O74=Data!$E$17,Data!G$37,IF(O74=Data!$E$18,Data!G$38,0)))))))))))))))))))*K74*$AV$3</f>
        <v>0</v>
      </c>
      <c r="X74" s="23">
        <f>IF(AZ74="No",0,IF(O74="NA",0,IF(O74=Data!$E$2,Data!$H$22,IF(O74=Data!$E$3,Data!$H$23,IF(O74=Data!$E$4,Data!$H$24,IF(O74=Data!$E$5,Data!$H$25,IF(O74=Data!$E$6,Data!$H$26,IF(O74=Data!$E$7,Data!$H$27,IF(O74=Data!$E$8,Data!$H$28,IF(O74=Data!$E$9,Data!$H$29,IF(O74=Data!$E$10,Data!$H$30,IF(O74=Data!$E$11,Data!$H$31,IF(O74=Data!$E$12,Data!$H$32,IF(O74=Data!$E$13,Data!$H$33,IF(O74=Data!$E$14,Data!$H$34,IF(O74=Data!$E$15,Data!$H$35,IF(O74=Data!$E$16,Data!$H$36,IF(O74=Data!$E$17,Data!H$37,IF(O74=Data!$E$18,Data!H$38,0)))))))))))))))))))*K74*$AV$3</f>
        <v>0</v>
      </c>
      <c r="Y74" s="23">
        <f>IF(R74&lt;=1,0,IF(Q74=Data!$E$12,Data!$F$32,IF(Q74=Data!$E$13,Data!$F$33,IF(Q74=Data!$E$14,Data!$F$34,IF(Q74=Data!$E$15,Data!$F$35,IF(Q74=Data!$E$16,Data!$F$36,IF(Q74=Data!$E$17,Data!$F$37,IF(Q74=Data!$E$18,Data!$F$38,0))))))))*K74*IF(R74&lt;AV74,R74,$AV$3)</f>
        <v>0</v>
      </c>
      <c r="Z74" s="23">
        <f>IF(R74&lt;=1,0,IF(Q74=Data!$E$12,Data!$G$32,IF(Q74=Data!$E$13,Data!$G$33,IF(Q74=Data!$E$14,Data!$G$34,IF(Q74=Data!$E$15,Data!$G$35,IF(Q74=Data!$E$16,Data!$G$36,IF(Q74=Data!$E$17,Data!$G$37,IF(Q74=Data!$E$18,Data!$G$38,0))))))))*K74*IF(R74&lt;AV74,R74,$AV$3)</f>
        <v>0</v>
      </c>
      <c r="AA74" s="23">
        <f>IF(R74&lt;=1,0,IF(Q74=Data!$E$12,Data!$H$32,IF(Q74=Data!$E$13,Data!$H$33,IF(Q74=Data!$E$14,Data!$H$34,IF(Q74=Data!$E$15,Data!$H$35,IF(Q74=Data!$E$16,Data!$H$36,IF(Q74=Data!$E$17,Data!$H$37,IF(Q74=Data!$E$18,Data!$H$38,0))))))))*K74*IF(R74&lt;AV74,R74,$AV$3)</f>
        <v>0</v>
      </c>
      <c r="AB74" s="22">
        <f t="shared" si="18"/>
        <v>0</v>
      </c>
      <c r="AC74" s="50">
        <f t="shared" si="19"/>
        <v>0</v>
      </c>
      <c r="AD74" s="46"/>
      <c r="AE74" s="21">
        <f t="shared" si="13"/>
        <v>0</v>
      </c>
      <c r="AF74" s="22">
        <f t="shared" si="14"/>
        <v>0</v>
      </c>
      <c r="AG74" s="50">
        <f t="shared" si="15"/>
        <v>0</v>
      </c>
      <c r="AH74" s="46"/>
      <c r="AI74" s="21">
        <f>IF(AZ74="No",0,IF(O74="NA",0,IF(Q74=O74,0,IF(O74=Data!$E$2,Data!$J$22,IF(O74=Data!$E$3,Data!$J$23,IF(O74=Data!$E$4,Data!$J$24,IF(O74=Data!$E$5,Data!$J$25,IF(O74=Data!$E$6,Data!$J$26,IF(O74=Data!$E$7,Data!$J$27,IF(O74=Data!$E$8,Data!$J$28,IF(O74=Data!$E$9,Data!$J$29,IF(O74=Data!$E$10,Data!$I$30,IF(O74=Data!$E$11,Data!$J$31,IF(O74=Data!$E$12,Data!$J$32,IF(O74=Data!$E$13,Data!$J$33,IF(O74=Data!$E$14,Data!$J$34,IF(O74=Data!$E$15,Data!$J$35,IF(O74=Data!$E$16,Data!$J$36,IF(O74=Data!$E$17,Data!J$37,IF(O74=Data!$E$18,Data!J$38,0))))))))))))))))))))*$AV$3</f>
        <v>0</v>
      </c>
      <c r="AJ74" s="23">
        <f>IF(AZ74="No",0,IF(O74="NA",0,IF(O74=Data!$E$2,Data!$K$22,IF(O74=Data!$E$3,Data!$K$23,IF(O74=Data!$E$4,Data!$K$24,IF(O74=Data!$E$5,Data!$K$25,IF(O74=Data!$E$6,Data!$K$26,IF(O74=Data!$E$7,Data!$K$27,IF(O74=Data!$E$8,Data!$K$28,IF(O74=Data!$E$9,Data!$K$29,IF(O74=Data!$E$10,Data!$K$30,IF(O74=Data!$E$11,Data!$K$31,IF(O74=Data!$E$12,Data!$K$32,IF(O74=Data!$E$13,Data!$K$33,IF(O74=Data!$E$14,Data!$K$34,IF(O74=Data!$E$15,Data!$K$35,IF(O74=Data!$E$16,Data!$K$36,IF(O74=Data!$E$17,Data!K$37,IF(O74=Data!$E$18,Data!K$38,0)))))))))))))))))))*$AV$3</f>
        <v>0</v>
      </c>
      <c r="AK74" s="23">
        <f t="shared" si="20"/>
        <v>0</v>
      </c>
      <c r="AL74" s="22">
        <f t="shared" si="21"/>
        <v>0</v>
      </c>
      <c r="AM74" s="22">
        <f t="shared" si="22"/>
        <v>0</v>
      </c>
      <c r="AN74" s="23"/>
      <c r="AO74" s="120"/>
      <c r="AP74" s="25"/>
      <c r="AQ74" s="25"/>
      <c r="AR74" s="9"/>
      <c r="AS74" s="9"/>
      <c r="AT74" s="5"/>
      <c r="AX74" s="168"/>
      <c r="AY74" s="143" t="str">
        <f t="shared" si="23"/>
        <v>No</v>
      </c>
      <c r="AZ74" s="144" t="str">
        <f t="shared" si="16"/>
        <v>No</v>
      </c>
      <c r="BA74" s="150"/>
      <c r="BB74" s="146">
        <f>IF(Q74="NA",0,IF(N74="No",0,IF(O74=Data!$E$2,Data!$L$22,IF(O74=Data!$E$3,Data!$L$23,IF(O74=Data!$E$4,Data!$L$24,IF(O74=Data!$E$5,Data!$L$25,IF(O74=Data!$E$6,Data!$L$26,IF(O74=Data!$E$7,Data!$L$27,IF(O74=Data!$E$8,Data!$L$28,IF(O74=Data!$E$9,Data!$L$29,IF(O74=Data!$E$10,Data!$L$30,IF(O74=Data!$E$11,Data!$L$31,IF(O74=Data!$E$12,Data!$L$32,IF(O74=Data!$E$13,Data!$L$33,IF(O74=Data!$E$14,Data!$L$34,IF(O74=Data!$E$15,Data!$L$35,IF(O74=Data!$E$16,Data!$L$36,IF(O74=Data!$E$17,Data!L$37,IF(O74=Data!$E$18,Data!L$38,0)))))))))))))))))))</f>
        <v>0</v>
      </c>
      <c r="BC74" s="147">
        <f>IF(Q74="NA",0,IF(AY74="No",0,IF(N74="Yes",0,IF(P74=Data!$E$2,Data!$L$22,IF(P74=Data!$E$3,Data!$L$23,IF(P74=Data!$E$4,Data!$L$24,IF(P74=Data!$E$5,Data!$L$25,IF(P74=Data!$E$6,Data!$L$26,IF(P74=Data!$E$7,Data!$L$27,IF(P74=Data!$E$8,Data!$L$28,IF(P74=Data!$E$9,Data!$L$29,IF(P74=Data!$E$10,Data!$L$30,IF(P74=Data!$E$11,Data!$L$31,IF(P74=Data!$E$12,Data!$L$32*(EXP(-29.6/R74)),IF(P74=Data!$E$13,Data!$L$33,IF(P74=Data!$E$14,Data!$L$34*(EXP(-29.6/R74)),IF(P74=Data!$E$15,Data!$L$35,IF(P74=Data!$E$16,Data!$L$36,IF(P74=Data!$E$17,Data!L$37,IF(P74=Data!$E$18,Data!L$38,0))))))))))))))))))))</f>
        <v>0</v>
      </c>
      <c r="BD74" s="148"/>
      <c r="BE74" s="146"/>
      <c r="BF74" s="148">
        <f t="shared" si="17"/>
        <v>0</v>
      </c>
      <c r="BG74" s="148">
        <f t="shared" si="24"/>
        <v>1</v>
      </c>
      <c r="BH74" s="148">
        <f t="shared" si="25"/>
        <v>1</v>
      </c>
      <c r="BI74" s="148">
        <f>IF(S74=0,0,IF(AND(Q74=Data!$E$12,S74-$AV$3&gt;0),(((Data!$M$32*(EXP(-29.6/S74)))-(Data!$M$32*(EXP(-29.6/(S74-$AV$3)))))),IF(AND(Q74=Data!$E$12,S74-$AV$3&lt;0.5),(Data!$M$32*(EXP(-29.6/S74))),IF(AND(Q74=Data!$E$12,S74&lt;=1),((Data!$M$32*(EXP(-29.6/S74)))),IF(Q74=Data!$E$13,(Data!$M$33),IF(AND(Q74=Data!$E$14,S74-$AV$3&gt;0),(((Data!$M$34*(EXP(-29.6/S74)))-(Data!$M$34*(EXP(-29.6/(S74-$AV$3)))))),IF(AND(Q74=Data!$E$14,S74-$AV$3&lt;1),(Data!$M$34*(EXP(-29.6/S74))),IF(AND(Q74=Data!$E$14,S74&lt;=1),((Data!$M$34*(EXP(-29.6/S74)))),IF(Q74=Data!$E$15,Data!$M$35,IF(Q74=Data!$E$16,Data!$M$36,IF(Q74=Data!$E$17,Data!$M$37,IF(Q74=Data!$E$18,Data!$M$38,0))))))))))))</f>
        <v>0</v>
      </c>
      <c r="BJ74" s="148">
        <f>IF(Q74=Data!$E$12,BI74*0.32,IF(Q74=Data!$E$13,0,IF(Q74=Data!$E$14,BI74*0.32,IF(Q74=Data!$E$15,0,IF(Q74=Data!$E$16,0,IF(Q74=Data!$E$17,0,IF(Q74=Data!$E$18,0,0)))))))</f>
        <v>0</v>
      </c>
      <c r="BK74" s="148">
        <f>IF(Q74=Data!$E$12,Data!$P$32*$AV$3,IF(Q74=Data!$E$13,Data!$P$33*$AV$3,IF(Q74=Data!$E$14,Data!$P$34*$AV$3,IF(Q74=Data!$E$15,Data!$P$35*$AV$3,IF(Q74=Data!$E$16,Data!$P$36*$AV$3,IF(Q74=Data!$E$17,Data!$P$37*$AV$3,IF(Q74=Data!$E$18,Data!$P$38*$AV$3,0)))))))</f>
        <v>0</v>
      </c>
      <c r="BL74" s="147">
        <f>IF(O74=Data!$E$2,Data!$O$22,IF(O74=Data!$E$3,Data!$O$23,IF(O74=Data!$E$4,Data!$O$24,IF(O74=Data!$E$5,Data!$O$25,IF(O74=Data!$E$6,Data!$O$26,IF(O74=Data!$E$7,Data!$O$27,IF(O74=Data!$E$8,Data!$O$28,IF(O74=Data!$E$9,Data!$O$29,IF(O74=Data!$E$10,Data!$O$30,IF(O74=Data!$E$11,Data!$O$31,IF(O74=Data!$E$12,Data!$O$32,IF(O74=Data!$E$13,Data!$O$33,IF(O74=Data!$E$14,Data!$O$34,IF(O74=Data!$E$15,Data!$O$35,IF(O74=Data!$E$16,Data!$O$36,IF(O74=Data!$E$17,Data!$O$37,IF(O74=Data!$E$18,Data!$O$38,0)))))))))))))))))</f>
        <v>0</v>
      </c>
      <c r="BM74" s="169"/>
      <c r="BN74" s="169"/>
      <c r="BO74" s="169"/>
      <c r="BP74" s="169"/>
    </row>
    <row r="75" spans="10:68" x14ac:dyDescent="0.3">
      <c r="J75" s="36" t="s">
        <v>86</v>
      </c>
      <c r="K75" s="108"/>
      <c r="L75" s="108"/>
      <c r="M75" s="108" t="s">
        <v>3</v>
      </c>
      <c r="N75" s="108" t="s">
        <v>1</v>
      </c>
      <c r="O75" s="109" t="s">
        <v>124</v>
      </c>
      <c r="P75" s="109" t="s">
        <v>124</v>
      </c>
      <c r="Q75" s="110" t="s">
        <v>124</v>
      </c>
      <c r="R75" s="111"/>
      <c r="S75" s="111"/>
      <c r="T75" s="112"/>
      <c r="U75" s="20"/>
      <c r="V75" s="21">
        <f>IF(AZ75="No",0,IF(O75="NA",0,IF(O75=Data!$E$2,Data!$F$22,IF(O75=Data!$E$3,Data!$F$23,IF(O75=Data!$E$4,Data!$F$24,IF(O75=Data!$E$5,Data!$F$25,IF(O75=Data!$E$6,Data!$F$26,IF(O75=Data!$E$7,Data!$F$27,IF(O75=Data!$E$8,Data!$F$28,IF(O75=Data!$E$9,Data!$F$29,IF(O75=Data!$E$10,Data!$F$30,IF(O75=Data!$E$11,Data!$F$31,IF(O75=Data!E84,Data!$F$32,IF(O75=Data!E85,Data!$F$33,IF(O75=Data!E86,Data!$F$34,IF(O75=Data!E87,Data!$F$35,IF(O75=Data!E88,Data!$F$36,IF(O75=Data!E89,Data!$F$37,IF(O75=Data!E90,Data!F$38,0)))))))))))))))))))*K75*$AV$3</f>
        <v>0</v>
      </c>
      <c r="W75" s="23">
        <f>IF(AZ75="No",0,IF(O75="NA",0,IF(O75=Data!$E$2,Data!$G$22,IF(O75=Data!$E$3,Data!$G$23,IF(O75=Data!$E$4,Data!$G$24,IF(O75=Data!$E$5,Data!$G$25,IF(O75=Data!$E$6,Data!$G$26,IF(O75=Data!$E$7,Data!$G$27,IF(O75=Data!$E$8,Data!$G$28,IF(O75=Data!$E$9,Data!$G$29,IF(O75=Data!$E$10,Data!$G$30,IF(O75=Data!$E$11,Data!$G$31,IF(O75=Data!$E$12,Data!$G$32,IF(O75=Data!$E$13,Data!$G$33,IF(O75=Data!$E$14,Data!$G$34,IF(O75=Data!$E$15,Data!$G$35,IF(O75=Data!$E$16,Data!$G$36,IF(O75=Data!$E$17,Data!G$37,IF(O75=Data!$E$18,Data!G$38,0)))))))))))))))))))*K75*$AV$3</f>
        <v>0</v>
      </c>
      <c r="X75" s="23">
        <f>IF(AZ75="No",0,IF(O75="NA",0,IF(O75=Data!$E$2,Data!$H$22,IF(O75=Data!$E$3,Data!$H$23,IF(O75=Data!$E$4,Data!$H$24,IF(O75=Data!$E$5,Data!$H$25,IF(O75=Data!$E$6,Data!$H$26,IF(O75=Data!$E$7,Data!$H$27,IF(O75=Data!$E$8,Data!$H$28,IF(O75=Data!$E$9,Data!$H$29,IF(O75=Data!$E$10,Data!$H$30,IF(O75=Data!$E$11,Data!$H$31,IF(O75=Data!$E$12,Data!$H$32,IF(O75=Data!$E$13,Data!$H$33,IF(O75=Data!$E$14,Data!$H$34,IF(O75=Data!$E$15,Data!$H$35,IF(O75=Data!$E$16,Data!$H$36,IF(O75=Data!$E$17,Data!H$37,IF(O75=Data!$E$18,Data!H$38,0)))))))))))))))))))*K75*$AV$3</f>
        <v>0</v>
      </c>
      <c r="Y75" s="23">
        <f>IF(R75&lt;=1,0,IF(Q75=Data!$E$12,Data!$F$32,IF(Q75=Data!$E$13,Data!$F$33,IF(Q75=Data!$E$14,Data!$F$34,IF(Q75=Data!$E$15,Data!$F$35,IF(Q75=Data!$E$16,Data!$F$36,IF(Q75=Data!$E$17,Data!$F$37,IF(Q75=Data!$E$18,Data!$F$38,0))))))))*K75*IF(R75&lt;AV75,R75,$AV$3)</f>
        <v>0</v>
      </c>
      <c r="Z75" s="23">
        <f>IF(R75&lt;=1,0,IF(Q75=Data!$E$12,Data!$G$32,IF(Q75=Data!$E$13,Data!$G$33,IF(Q75=Data!$E$14,Data!$G$34,IF(Q75=Data!$E$15,Data!$G$35,IF(Q75=Data!$E$16,Data!$G$36,IF(Q75=Data!$E$17,Data!$G$37,IF(Q75=Data!$E$18,Data!$G$38,0))))))))*K75*IF(R75&lt;AV75,R75,$AV$3)</f>
        <v>0</v>
      </c>
      <c r="AA75" s="23">
        <f>IF(R75&lt;=1,0,IF(Q75=Data!$E$12,Data!$H$32,IF(Q75=Data!$E$13,Data!$H$33,IF(Q75=Data!$E$14,Data!$H$34,IF(Q75=Data!$E$15,Data!$H$35,IF(Q75=Data!$E$16,Data!$H$36,IF(Q75=Data!$E$17,Data!$H$37,IF(Q75=Data!$E$18,Data!$H$38,0))))))))*K75*IF(R75&lt;AV75,R75,$AV$3)</f>
        <v>0</v>
      </c>
      <c r="AB75" s="22">
        <f t="shared" si="18"/>
        <v>0</v>
      </c>
      <c r="AC75" s="50">
        <f t="shared" si="19"/>
        <v>0</v>
      </c>
      <c r="AD75" s="46"/>
      <c r="AE75" s="21">
        <f t="shared" si="13"/>
        <v>0</v>
      </c>
      <c r="AF75" s="22">
        <f t="shared" si="14"/>
        <v>0</v>
      </c>
      <c r="AG75" s="50">
        <f t="shared" si="15"/>
        <v>0</v>
      </c>
      <c r="AH75" s="46"/>
      <c r="AI75" s="21">
        <f>IF(AZ75="No",0,IF(O75="NA",0,IF(Q75=O75,0,IF(O75=Data!$E$2,Data!$J$22,IF(O75=Data!$E$3,Data!$J$23,IF(O75=Data!$E$4,Data!$J$24,IF(O75=Data!$E$5,Data!$J$25,IF(O75=Data!$E$6,Data!$J$26,IF(O75=Data!$E$7,Data!$J$27,IF(O75=Data!$E$8,Data!$J$28,IF(O75=Data!$E$9,Data!$J$29,IF(O75=Data!$E$10,Data!$I$30,IF(O75=Data!$E$11,Data!$J$31,IF(O75=Data!$E$12,Data!$J$32,IF(O75=Data!$E$13,Data!$J$33,IF(O75=Data!$E$14,Data!$J$34,IF(O75=Data!$E$15,Data!$J$35,IF(O75=Data!$E$16,Data!$J$36,IF(O75=Data!$E$17,Data!J$37,IF(O75=Data!$E$18,Data!J$38,0))))))))))))))))))))*$AV$3</f>
        <v>0</v>
      </c>
      <c r="AJ75" s="23">
        <f>IF(AZ75="No",0,IF(O75="NA",0,IF(O75=Data!$E$2,Data!$K$22,IF(O75=Data!$E$3,Data!$K$23,IF(O75=Data!$E$4,Data!$K$24,IF(O75=Data!$E$5,Data!$K$25,IF(O75=Data!$E$6,Data!$K$26,IF(O75=Data!$E$7,Data!$K$27,IF(O75=Data!$E$8,Data!$K$28,IF(O75=Data!$E$9,Data!$K$29,IF(O75=Data!$E$10,Data!$K$30,IF(O75=Data!$E$11,Data!$K$31,IF(O75=Data!$E$12,Data!$K$32,IF(O75=Data!$E$13,Data!$K$33,IF(O75=Data!$E$14,Data!$K$34,IF(O75=Data!$E$15,Data!$K$35,IF(O75=Data!$E$16,Data!$K$36,IF(O75=Data!$E$17,Data!K$37,IF(O75=Data!$E$18,Data!K$38,0)))))))))))))))))))*$AV$3</f>
        <v>0</v>
      </c>
      <c r="AK75" s="23">
        <f t="shared" si="20"/>
        <v>0</v>
      </c>
      <c r="AL75" s="22">
        <f t="shared" si="21"/>
        <v>0</v>
      </c>
      <c r="AM75" s="22">
        <f t="shared" si="22"/>
        <v>0</v>
      </c>
      <c r="AN75" s="23"/>
      <c r="AO75" s="120"/>
      <c r="AP75" s="25"/>
      <c r="AQ75" s="25"/>
      <c r="AR75" s="9"/>
      <c r="AS75" s="9"/>
      <c r="AT75" s="5"/>
      <c r="AX75" s="168"/>
      <c r="AY75" s="143" t="str">
        <f t="shared" si="23"/>
        <v>No</v>
      </c>
      <c r="AZ75" s="144" t="str">
        <f t="shared" si="16"/>
        <v>No</v>
      </c>
      <c r="BA75" s="150"/>
      <c r="BB75" s="146">
        <f>IF(Q75="NA",0,IF(N75="No",0,IF(O75=Data!$E$2,Data!$L$22,IF(O75=Data!$E$3,Data!$L$23,IF(O75=Data!$E$4,Data!$L$24,IF(O75=Data!$E$5,Data!$L$25,IF(O75=Data!$E$6,Data!$L$26,IF(O75=Data!$E$7,Data!$L$27,IF(O75=Data!$E$8,Data!$L$28,IF(O75=Data!$E$9,Data!$L$29,IF(O75=Data!$E$10,Data!$L$30,IF(O75=Data!$E$11,Data!$L$31,IF(O75=Data!$E$12,Data!$L$32,IF(O75=Data!$E$13,Data!$L$33,IF(O75=Data!$E$14,Data!$L$34,IF(O75=Data!$E$15,Data!$L$35,IF(O75=Data!$E$16,Data!$L$36,IF(O75=Data!$E$17,Data!L$37,IF(O75=Data!$E$18,Data!L$38,0)))))))))))))))))))</f>
        <v>0</v>
      </c>
      <c r="BC75" s="147">
        <f>IF(Q75="NA",0,IF(AY75="No",0,IF(N75="Yes",0,IF(P75=Data!$E$2,Data!$L$22,IF(P75=Data!$E$3,Data!$L$23,IF(P75=Data!$E$4,Data!$L$24,IF(P75=Data!$E$5,Data!$L$25,IF(P75=Data!$E$6,Data!$L$26,IF(P75=Data!$E$7,Data!$L$27,IF(P75=Data!$E$8,Data!$L$28,IF(P75=Data!$E$9,Data!$L$29,IF(P75=Data!$E$10,Data!$L$30,IF(P75=Data!$E$11,Data!$L$31,IF(P75=Data!$E$12,Data!$L$32*(EXP(-29.6/R75)),IF(P75=Data!$E$13,Data!$L$33,IF(P75=Data!$E$14,Data!$L$34*(EXP(-29.6/R75)),IF(P75=Data!$E$15,Data!$L$35,IF(P75=Data!$E$16,Data!$L$36,IF(P75=Data!$E$17,Data!L$37,IF(P75=Data!$E$18,Data!L$38,0))))))))))))))))))))</f>
        <v>0</v>
      </c>
      <c r="BD75" s="148"/>
      <c r="BE75" s="146"/>
      <c r="BF75" s="148">
        <f t="shared" si="17"/>
        <v>0</v>
      </c>
      <c r="BG75" s="148">
        <f t="shared" si="24"/>
        <v>1</v>
      </c>
      <c r="BH75" s="148">
        <f t="shared" si="25"/>
        <v>1</v>
      </c>
      <c r="BI75" s="148">
        <f>IF(S75=0,0,IF(AND(Q75=Data!$E$12,S75-$AV$3&gt;0),(((Data!$M$32*(EXP(-29.6/S75)))-(Data!$M$32*(EXP(-29.6/(S75-$AV$3)))))),IF(AND(Q75=Data!$E$12,S75-$AV$3&lt;0.5),(Data!$M$32*(EXP(-29.6/S75))),IF(AND(Q75=Data!$E$12,S75&lt;=1),((Data!$M$32*(EXP(-29.6/S75)))),IF(Q75=Data!$E$13,(Data!$M$33),IF(AND(Q75=Data!$E$14,S75-$AV$3&gt;0),(((Data!$M$34*(EXP(-29.6/S75)))-(Data!$M$34*(EXP(-29.6/(S75-$AV$3)))))),IF(AND(Q75=Data!$E$14,S75-$AV$3&lt;1),(Data!$M$34*(EXP(-29.6/S75))),IF(AND(Q75=Data!$E$14,S75&lt;=1),((Data!$M$34*(EXP(-29.6/S75)))),IF(Q75=Data!$E$15,Data!$M$35,IF(Q75=Data!$E$16,Data!$M$36,IF(Q75=Data!$E$17,Data!$M$37,IF(Q75=Data!$E$18,Data!$M$38,0))))))))))))</f>
        <v>0</v>
      </c>
      <c r="BJ75" s="148">
        <f>IF(Q75=Data!$E$12,BI75*0.32,IF(Q75=Data!$E$13,0,IF(Q75=Data!$E$14,BI75*0.32,IF(Q75=Data!$E$15,0,IF(Q75=Data!$E$16,0,IF(Q75=Data!$E$17,0,IF(Q75=Data!$E$18,0,0)))))))</f>
        <v>0</v>
      </c>
      <c r="BK75" s="148">
        <f>IF(Q75=Data!$E$12,Data!$P$32*$AV$3,IF(Q75=Data!$E$13,Data!$P$33*$AV$3,IF(Q75=Data!$E$14,Data!$P$34*$AV$3,IF(Q75=Data!$E$15,Data!$P$35*$AV$3,IF(Q75=Data!$E$16,Data!$P$36*$AV$3,IF(Q75=Data!$E$17,Data!$P$37*$AV$3,IF(Q75=Data!$E$18,Data!$P$38*$AV$3,0)))))))</f>
        <v>0</v>
      </c>
      <c r="BL75" s="147">
        <f>IF(O75=Data!$E$2,Data!$O$22,IF(O75=Data!$E$3,Data!$O$23,IF(O75=Data!$E$4,Data!$O$24,IF(O75=Data!$E$5,Data!$O$25,IF(O75=Data!$E$6,Data!$O$26,IF(O75=Data!$E$7,Data!$O$27,IF(O75=Data!$E$8,Data!$O$28,IF(O75=Data!$E$9,Data!$O$29,IF(O75=Data!$E$10,Data!$O$30,IF(O75=Data!$E$11,Data!$O$31,IF(O75=Data!$E$12,Data!$O$32,IF(O75=Data!$E$13,Data!$O$33,IF(O75=Data!$E$14,Data!$O$34,IF(O75=Data!$E$15,Data!$O$35,IF(O75=Data!$E$16,Data!$O$36,IF(O75=Data!$E$17,Data!$O$37,IF(O75=Data!$E$18,Data!$O$38,0)))))))))))))))))</f>
        <v>0</v>
      </c>
      <c r="BM75" s="169"/>
      <c r="BN75" s="169"/>
      <c r="BO75" s="169"/>
      <c r="BP75" s="169"/>
    </row>
    <row r="76" spans="10:68" x14ac:dyDescent="0.3">
      <c r="J76" s="36" t="s">
        <v>87</v>
      </c>
      <c r="K76" s="108"/>
      <c r="L76" s="108"/>
      <c r="M76" s="108" t="s">
        <v>3</v>
      </c>
      <c r="N76" s="108" t="s">
        <v>1</v>
      </c>
      <c r="O76" s="109" t="s">
        <v>124</v>
      </c>
      <c r="P76" s="109" t="s">
        <v>124</v>
      </c>
      <c r="Q76" s="110" t="s">
        <v>124</v>
      </c>
      <c r="R76" s="111"/>
      <c r="S76" s="111"/>
      <c r="T76" s="112"/>
      <c r="U76" s="20"/>
      <c r="V76" s="21">
        <f>IF(AZ76="No",0,IF(O76="NA",0,IF(O76=Data!$E$2,Data!$F$22,IF(O76=Data!$E$3,Data!$F$23,IF(O76=Data!$E$4,Data!$F$24,IF(O76=Data!$E$5,Data!$F$25,IF(O76=Data!$E$6,Data!$F$26,IF(O76=Data!$E$7,Data!$F$27,IF(O76=Data!$E$8,Data!$F$28,IF(O76=Data!$E$9,Data!$F$29,IF(O76=Data!$E$10,Data!$F$30,IF(O76=Data!$E$11,Data!$F$31,IF(O76=Data!E85,Data!$F$32,IF(O76=Data!E86,Data!$F$33,IF(O76=Data!E87,Data!$F$34,IF(O76=Data!E88,Data!$F$35,IF(O76=Data!E89,Data!$F$36,IF(O76=Data!E90,Data!$F$37,IF(O76=Data!E91,Data!F$38,0)))))))))))))))))))*K76*$AV$3</f>
        <v>0</v>
      </c>
      <c r="W76" s="23">
        <f>IF(AZ76="No",0,IF(O76="NA",0,IF(O76=Data!$E$2,Data!$G$22,IF(O76=Data!$E$3,Data!$G$23,IF(O76=Data!$E$4,Data!$G$24,IF(O76=Data!$E$5,Data!$G$25,IF(O76=Data!$E$6,Data!$G$26,IF(O76=Data!$E$7,Data!$G$27,IF(O76=Data!$E$8,Data!$G$28,IF(O76=Data!$E$9,Data!$G$29,IF(O76=Data!$E$10,Data!$G$30,IF(O76=Data!$E$11,Data!$G$31,IF(O76=Data!$E$12,Data!$G$32,IF(O76=Data!$E$13,Data!$G$33,IF(O76=Data!$E$14,Data!$G$34,IF(O76=Data!$E$15,Data!$G$35,IF(O76=Data!$E$16,Data!$G$36,IF(O76=Data!$E$17,Data!G$37,IF(O76=Data!$E$18,Data!G$38,0)))))))))))))))))))*K76*$AV$3</f>
        <v>0</v>
      </c>
      <c r="X76" s="23">
        <f>IF(AZ76="No",0,IF(O76="NA",0,IF(O76=Data!$E$2,Data!$H$22,IF(O76=Data!$E$3,Data!$H$23,IF(O76=Data!$E$4,Data!$H$24,IF(O76=Data!$E$5,Data!$H$25,IF(O76=Data!$E$6,Data!$H$26,IF(O76=Data!$E$7,Data!$H$27,IF(O76=Data!$E$8,Data!$H$28,IF(O76=Data!$E$9,Data!$H$29,IF(O76=Data!$E$10,Data!$H$30,IF(O76=Data!$E$11,Data!$H$31,IF(O76=Data!$E$12,Data!$H$32,IF(O76=Data!$E$13,Data!$H$33,IF(O76=Data!$E$14,Data!$H$34,IF(O76=Data!$E$15,Data!$H$35,IF(O76=Data!$E$16,Data!$H$36,IF(O76=Data!$E$17,Data!H$37,IF(O76=Data!$E$18,Data!H$38,0)))))))))))))))))))*K76*$AV$3</f>
        <v>0</v>
      </c>
      <c r="Y76" s="23">
        <f>IF(R76&lt;=1,0,IF(Q76=Data!$E$12,Data!$F$32,IF(Q76=Data!$E$13,Data!$F$33,IF(Q76=Data!$E$14,Data!$F$34,IF(Q76=Data!$E$15,Data!$F$35,IF(Q76=Data!$E$16,Data!$F$36,IF(Q76=Data!$E$17,Data!$F$37,IF(Q76=Data!$E$18,Data!$F$38,0))))))))*K76*IF(R76&lt;AV76,R76,$AV$3)</f>
        <v>0</v>
      </c>
      <c r="Z76" s="23">
        <f>IF(R76&lt;=1,0,IF(Q76=Data!$E$12,Data!$G$32,IF(Q76=Data!$E$13,Data!$G$33,IF(Q76=Data!$E$14,Data!$G$34,IF(Q76=Data!$E$15,Data!$G$35,IF(Q76=Data!$E$16,Data!$G$36,IF(Q76=Data!$E$17,Data!$G$37,IF(Q76=Data!$E$18,Data!$G$38,0))))))))*K76*IF(R76&lt;AV76,R76,$AV$3)</f>
        <v>0</v>
      </c>
      <c r="AA76" s="23">
        <f>IF(R76&lt;=1,0,IF(Q76=Data!$E$12,Data!$H$32,IF(Q76=Data!$E$13,Data!$H$33,IF(Q76=Data!$E$14,Data!$H$34,IF(Q76=Data!$E$15,Data!$H$35,IF(Q76=Data!$E$16,Data!$H$36,IF(Q76=Data!$E$17,Data!$H$37,IF(Q76=Data!$E$18,Data!$H$38,0))))))))*K76*IF(R76&lt;AV76,R76,$AV$3)</f>
        <v>0</v>
      </c>
      <c r="AB76" s="22">
        <f t="shared" si="18"/>
        <v>0</v>
      </c>
      <c r="AC76" s="50">
        <f t="shared" si="19"/>
        <v>0</v>
      </c>
      <c r="AD76" s="46"/>
      <c r="AE76" s="21">
        <f t="shared" si="13"/>
        <v>0</v>
      </c>
      <c r="AF76" s="22">
        <f t="shared" si="14"/>
        <v>0</v>
      </c>
      <c r="AG76" s="50">
        <f t="shared" si="15"/>
        <v>0</v>
      </c>
      <c r="AH76" s="46"/>
      <c r="AI76" s="21">
        <f>IF(AZ76="No",0,IF(O76="NA",0,IF(Q76=O76,0,IF(O76=Data!$E$2,Data!$J$22,IF(O76=Data!$E$3,Data!$J$23,IF(O76=Data!$E$4,Data!$J$24,IF(O76=Data!$E$5,Data!$J$25,IF(O76=Data!$E$6,Data!$J$26,IF(O76=Data!$E$7,Data!$J$27,IF(O76=Data!$E$8,Data!$J$28,IF(O76=Data!$E$9,Data!$J$29,IF(O76=Data!$E$10,Data!$I$30,IF(O76=Data!$E$11,Data!$J$31,IF(O76=Data!$E$12,Data!$J$32,IF(O76=Data!$E$13,Data!$J$33,IF(O76=Data!$E$14,Data!$J$34,IF(O76=Data!$E$15,Data!$J$35,IF(O76=Data!$E$16,Data!$J$36,IF(O76=Data!$E$17,Data!J$37,IF(O76=Data!$E$18,Data!J$38,0))))))))))))))))))))*$AV$3</f>
        <v>0</v>
      </c>
      <c r="AJ76" s="23">
        <f>IF(AZ76="No",0,IF(O76="NA",0,IF(O76=Data!$E$2,Data!$K$22,IF(O76=Data!$E$3,Data!$K$23,IF(O76=Data!$E$4,Data!$K$24,IF(O76=Data!$E$5,Data!$K$25,IF(O76=Data!$E$6,Data!$K$26,IF(O76=Data!$E$7,Data!$K$27,IF(O76=Data!$E$8,Data!$K$28,IF(O76=Data!$E$9,Data!$K$29,IF(O76=Data!$E$10,Data!$K$30,IF(O76=Data!$E$11,Data!$K$31,IF(O76=Data!$E$12,Data!$K$32,IF(O76=Data!$E$13,Data!$K$33,IF(O76=Data!$E$14,Data!$K$34,IF(O76=Data!$E$15,Data!$K$35,IF(O76=Data!$E$16,Data!$K$36,IF(O76=Data!$E$17,Data!K$37,IF(O76=Data!$E$18,Data!K$38,0)))))))))))))))))))*$AV$3</f>
        <v>0</v>
      </c>
      <c r="AK76" s="23">
        <f t="shared" si="20"/>
        <v>0</v>
      </c>
      <c r="AL76" s="22">
        <f t="shared" si="21"/>
        <v>0</v>
      </c>
      <c r="AM76" s="22">
        <f t="shared" si="22"/>
        <v>0</v>
      </c>
      <c r="AN76" s="23"/>
      <c r="AO76" s="120"/>
      <c r="AP76" s="25"/>
      <c r="AQ76" s="25"/>
      <c r="AR76" s="9"/>
      <c r="AS76" s="9"/>
      <c r="AT76" s="5"/>
      <c r="AX76" s="168"/>
      <c r="AY76" s="143" t="str">
        <f t="shared" si="23"/>
        <v>No</v>
      </c>
      <c r="AZ76" s="144" t="str">
        <f t="shared" si="16"/>
        <v>No</v>
      </c>
      <c r="BA76" s="150"/>
      <c r="BB76" s="146">
        <f>IF(Q76="NA",0,IF(N76="No",0,IF(O76=Data!$E$2,Data!$L$22,IF(O76=Data!$E$3,Data!$L$23,IF(O76=Data!$E$4,Data!$L$24,IF(O76=Data!$E$5,Data!$L$25,IF(O76=Data!$E$6,Data!$L$26,IF(O76=Data!$E$7,Data!$L$27,IF(O76=Data!$E$8,Data!$L$28,IF(O76=Data!$E$9,Data!$L$29,IF(O76=Data!$E$10,Data!$L$30,IF(O76=Data!$E$11,Data!$L$31,IF(O76=Data!$E$12,Data!$L$32,IF(O76=Data!$E$13,Data!$L$33,IF(O76=Data!$E$14,Data!$L$34,IF(O76=Data!$E$15,Data!$L$35,IF(O76=Data!$E$16,Data!$L$36,IF(O76=Data!$E$17,Data!L$37,IF(O76=Data!$E$18,Data!L$38,0)))))))))))))))))))</f>
        <v>0</v>
      </c>
      <c r="BC76" s="147">
        <f>IF(Q76="NA",0,IF(AY76="No",0,IF(N76="Yes",0,IF(P76=Data!$E$2,Data!$L$22,IF(P76=Data!$E$3,Data!$L$23,IF(P76=Data!$E$4,Data!$L$24,IF(P76=Data!$E$5,Data!$L$25,IF(P76=Data!$E$6,Data!$L$26,IF(P76=Data!$E$7,Data!$L$27,IF(P76=Data!$E$8,Data!$L$28,IF(P76=Data!$E$9,Data!$L$29,IF(P76=Data!$E$10,Data!$L$30,IF(P76=Data!$E$11,Data!$L$31,IF(P76=Data!$E$12,Data!$L$32*(EXP(-29.6/R76)),IF(P76=Data!$E$13,Data!$L$33,IF(P76=Data!$E$14,Data!$L$34*(EXP(-29.6/R76)),IF(P76=Data!$E$15,Data!$L$35,IF(P76=Data!$E$16,Data!$L$36,IF(P76=Data!$E$17,Data!L$37,IF(P76=Data!$E$18,Data!L$38,0))))))))))))))))))))</f>
        <v>0</v>
      </c>
      <c r="BD76" s="148"/>
      <c r="BE76" s="146"/>
      <c r="BF76" s="148">
        <f t="shared" si="17"/>
        <v>0</v>
      </c>
      <c r="BG76" s="148">
        <f t="shared" si="24"/>
        <v>1</v>
      </c>
      <c r="BH76" s="148">
        <f t="shared" si="25"/>
        <v>1</v>
      </c>
      <c r="BI76" s="148">
        <f>IF(S76=0,0,IF(AND(Q76=Data!$E$12,S76-$AV$3&gt;0),(((Data!$M$32*(EXP(-29.6/S76)))-(Data!$M$32*(EXP(-29.6/(S76-$AV$3)))))),IF(AND(Q76=Data!$E$12,S76-$AV$3&lt;0.5),(Data!$M$32*(EXP(-29.6/S76))),IF(AND(Q76=Data!$E$12,S76&lt;=1),((Data!$M$32*(EXP(-29.6/S76)))),IF(Q76=Data!$E$13,(Data!$M$33),IF(AND(Q76=Data!$E$14,S76-$AV$3&gt;0),(((Data!$M$34*(EXP(-29.6/S76)))-(Data!$M$34*(EXP(-29.6/(S76-$AV$3)))))),IF(AND(Q76=Data!$E$14,S76-$AV$3&lt;1),(Data!$M$34*(EXP(-29.6/S76))),IF(AND(Q76=Data!$E$14,S76&lt;=1),((Data!$M$34*(EXP(-29.6/S76)))),IF(Q76=Data!$E$15,Data!$M$35,IF(Q76=Data!$E$16,Data!$M$36,IF(Q76=Data!$E$17,Data!$M$37,IF(Q76=Data!$E$18,Data!$M$38,0))))))))))))</f>
        <v>0</v>
      </c>
      <c r="BJ76" s="148">
        <f>IF(Q76=Data!$E$12,BI76*0.32,IF(Q76=Data!$E$13,0,IF(Q76=Data!$E$14,BI76*0.32,IF(Q76=Data!$E$15,0,IF(Q76=Data!$E$16,0,IF(Q76=Data!$E$17,0,IF(Q76=Data!$E$18,0,0)))))))</f>
        <v>0</v>
      </c>
      <c r="BK76" s="148">
        <f>IF(Q76=Data!$E$12,Data!$P$32*$AV$3,IF(Q76=Data!$E$13,Data!$P$33*$AV$3,IF(Q76=Data!$E$14,Data!$P$34*$AV$3,IF(Q76=Data!$E$15,Data!$P$35*$AV$3,IF(Q76=Data!$E$16,Data!$P$36*$AV$3,IF(Q76=Data!$E$17,Data!$P$37*$AV$3,IF(Q76=Data!$E$18,Data!$P$38*$AV$3,0)))))))</f>
        <v>0</v>
      </c>
      <c r="BL76" s="147">
        <f>IF(O76=Data!$E$2,Data!$O$22,IF(O76=Data!$E$3,Data!$O$23,IF(O76=Data!$E$4,Data!$O$24,IF(O76=Data!$E$5,Data!$O$25,IF(O76=Data!$E$6,Data!$O$26,IF(O76=Data!$E$7,Data!$O$27,IF(O76=Data!$E$8,Data!$O$28,IF(O76=Data!$E$9,Data!$O$29,IF(O76=Data!$E$10,Data!$O$30,IF(O76=Data!$E$11,Data!$O$31,IF(O76=Data!$E$12,Data!$O$32,IF(O76=Data!$E$13,Data!$O$33,IF(O76=Data!$E$14,Data!$O$34,IF(O76=Data!$E$15,Data!$O$35,IF(O76=Data!$E$16,Data!$O$36,IF(O76=Data!$E$17,Data!$O$37,IF(O76=Data!$E$18,Data!$O$38,0)))))))))))))))))</f>
        <v>0</v>
      </c>
      <c r="BM76" s="169"/>
      <c r="BN76" s="169"/>
      <c r="BO76" s="169"/>
      <c r="BP76" s="169"/>
    </row>
    <row r="77" spans="10:68" x14ac:dyDescent="0.3">
      <c r="J77" s="36" t="s">
        <v>88</v>
      </c>
      <c r="K77" s="108"/>
      <c r="L77" s="108"/>
      <c r="M77" s="108" t="s">
        <v>3</v>
      </c>
      <c r="N77" s="108" t="s">
        <v>1</v>
      </c>
      <c r="O77" s="109" t="s">
        <v>124</v>
      </c>
      <c r="P77" s="109" t="s">
        <v>124</v>
      </c>
      <c r="Q77" s="110" t="s">
        <v>124</v>
      </c>
      <c r="R77" s="111"/>
      <c r="S77" s="111"/>
      <c r="T77" s="112"/>
      <c r="U77" s="20"/>
      <c r="V77" s="21">
        <f>IF(AZ77="No",0,IF(O77="NA",0,IF(O77=Data!$E$2,Data!$F$22,IF(O77=Data!$E$3,Data!$F$23,IF(O77=Data!$E$4,Data!$F$24,IF(O77=Data!$E$5,Data!$F$25,IF(O77=Data!$E$6,Data!$F$26,IF(O77=Data!$E$7,Data!$F$27,IF(O77=Data!$E$8,Data!$F$28,IF(O77=Data!$E$9,Data!$F$29,IF(O77=Data!$E$10,Data!$F$30,IF(O77=Data!$E$11,Data!$F$31,IF(O77=Data!E86,Data!$F$32,IF(O77=Data!E87,Data!$F$33,IF(O77=Data!E88,Data!$F$34,IF(O77=Data!E89,Data!$F$35,IF(O77=Data!E90,Data!$F$36,IF(O77=Data!E91,Data!$F$37,IF(O77=Data!E92,Data!F$38,0)))))))))))))))))))*K77*$AV$3</f>
        <v>0</v>
      </c>
      <c r="W77" s="23">
        <f>IF(AZ77="No",0,IF(O77="NA",0,IF(O77=Data!$E$2,Data!$G$22,IF(O77=Data!$E$3,Data!$G$23,IF(O77=Data!$E$4,Data!$G$24,IF(O77=Data!$E$5,Data!$G$25,IF(O77=Data!$E$6,Data!$G$26,IF(O77=Data!$E$7,Data!$G$27,IF(O77=Data!$E$8,Data!$G$28,IF(O77=Data!$E$9,Data!$G$29,IF(O77=Data!$E$10,Data!$G$30,IF(O77=Data!$E$11,Data!$G$31,IF(O77=Data!$E$12,Data!$G$32,IF(O77=Data!$E$13,Data!$G$33,IF(O77=Data!$E$14,Data!$G$34,IF(O77=Data!$E$15,Data!$G$35,IF(O77=Data!$E$16,Data!$G$36,IF(O77=Data!$E$17,Data!G$37,IF(O77=Data!$E$18,Data!G$38,0)))))))))))))))))))*K77*$AV$3</f>
        <v>0</v>
      </c>
      <c r="X77" s="23">
        <f>IF(AZ77="No",0,IF(O77="NA",0,IF(O77=Data!$E$2,Data!$H$22,IF(O77=Data!$E$3,Data!$H$23,IF(O77=Data!$E$4,Data!$H$24,IF(O77=Data!$E$5,Data!$H$25,IF(O77=Data!$E$6,Data!$H$26,IF(O77=Data!$E$7,Data!$H$27,IF(O77=Data!$E$8,Data!$H$28,IF(O77=Data!$E$9,Data!$H$29,IF(O77=Data!$E$10,Data!$H$30,IF(O77=Data!$E$11,Data!$H$31,IF(O77=Data!$E$12,Data!$H$32,IF(O77=Data!$E$13,Data!$H$33,IF(O77=Data!$E$14,Data!$H$34,IF(O77=Data!$E$15,Data!$H$35,IF(O77=Data!$E$16,Data!$H$36,IF(O77=Data!$E$17,Data!H$37,IF(O77=Data!$E$18,Data!H$38,0)))))))))))))))))))*K77*$AV$3</f>
        <v>0</v>
      </c>
      <c r="Y77" s="23">
        <f>IF(R77&lt;=1,0,IF(Q77=Data!$E$12,Data!$F$32,IF(Q77=Data!$E$13,Data!$F$33,IF(Q77=Data!$E$14,Data!$F$34,IF(Q77=Data!$E$15,Data!$F$35,IF(Q77=Data!$E$16,Data!$F$36,IF(Q77=Data!$E$17,Data!$F$37,IF(Q77=Data!$E$18,Data!$F$38,0))))))))*K77*IF(R77&lt;AV77,R77,$AV$3)</f>
        <v>0</v>
      </c>
      <c r="Z77" s="23">
        <f>IF(R77&lt;=1,0,IF(Q77=Data!$E$12,Data!$G$32,IF(Q77=Data!$E$13,Data!$G$33,IF(Q77=Data!$E$14,Data!$G$34,IF(Q77=Data!$E$15,Data!$G$35,IF(Q77=Data!$E$16,Data!$G$36,IF(Q77=Data!$E$17,Data!$G$37,IF(Q77=Data!$E$18,Data!$G$38,0))))))))*K77*IF(R77&lt;AV77,R77,$AV$3)</f>
        <v>0</v>
      </c>
      <c r="AA77" s="23">
        <f>IF(R77&lt;=1,0,IF(Q77=Data!$E$12,Data!$H$32,IF(Q77=Data!$E$13,Data!$H$33,IF(Q77=Data!$E$14,Data!$H$34,IF(Q77=Data!$E$15,Data!$H$35,IF(Q77=Data!$E$16,Data!$H$36,IF(Q77=Data!$E$17,Data!$H$37,IF(Q77=Data!$E$18,Data!$H$38,0))))))))*K77*IF(R77&lt;AV77,R77,$AV$3)</f>
        <v>0</v>
      </c>
      <c r="AB77" s="22">
        <f t="shared" si="18"/>
        <v>0</v>
      </c>
      <c r="AC77" s="50">
        <f t="shared" si="19"/>
        <v>0</v>
      </c>
      <c r="AD77" s="46"/>
      <c r="AE77" s="21">
        <f t="shared" si="13"/>
        <v>0</v>
      </c>
      <c r="AF77" s="22">
        <f t="shared" si="14"/>
        <v>0</v>
      </c>
      <c r="AG77" s="50">
        <f t="shared" si="15"/>
        <v>0</v>
      </c>
      <c r="AH77" s="46"/>
      <c r="AI77" s="21">
        <f>IF(AZ77="No",0,IF(O77="NA",0,IF(Q77=O77,0,IF(O77=Data!$E$2,Data!$J$22,IF(O77=Data!$E$3,Data!$J$23,IF(O77=Data!$E$4,Data!$J$24,IF(O77=Data!$E$5,Data!$J$25,IF(O77=Data!$E$6,Data!$J$26,IF(O77=Data!$E$7,Data!$J$27,IF(O77=Data!$E$8,Data!$J$28,IF(O77=Data!$E$9,Data!$J$29,IF(O77=Data!$E$10,Data!$I$30,IF(O77=Data!$E$11,Data!$J$31,IF(O77=Data!$E$12,Data!$J$32,IF(O77=Data!$E$13,Data!$J$33,IF(O77=Data!$E$14,Data!$J$34,IF(O77=Data!$E$15,Data!$J$35,IF(O77=Data!$E$16,Data!$J$36,IF(O77=Data!$E$17,Data!J$37,IF(O77=Data!$E$18,Data!J$38,0))))))))))))))))))))*$AV$3</f>
        <v>0</v>
      </c>
      <c r="AJ77" s="23">
        <f>IF(AZ77="No",0,IF(O77="NA",0,IF(O77=Data!$E$2,Data!$K$22,IF(O77=Data!$E$3,Data!$K$23,IF(O77=Data!$E$4,Data!$K$24,IF(O77=Data!$E$5,Data!$K$25,IF(O77=Data!$E$6,Data!$K$26,IF(O77=Data!$E$7,Data!$K$27,IF(O77=Data!$E$8,Data!$K$28,IF(O77=Data!$E$9,Data!$K$29,IF(O77=Data!$E$10,Data!$K$30,IF(O77=Data!$E$11,Data!$K$31,IF(O77=Data!$E$12,Data!$K$32,IF(O77=Data!$E$13,Data!$K$33,IF(O77=Data!$E$14,Data!$K$34,IF(O77=Data!$E$15,Data!$K$35,IF(O77=Data!$E$16,Data!$K$36,IF(O77=Data!$E$17,Data!K$37,IF(O77=Data!$E$18,Data!K$38,0)))))))))))))))))))*$AV$3</f>
        <v>0</v>
      </c>
      <c r="AK77" s="23">
        <f t="shared" si="20"/>
        <v>0</v>
      </c>
      <c r="AL77" s="22">
        <f t="shared" si="21"/>
        <v>0</v>
      </c>
      <c r="AM77" s="22">
        <f t="shared" si="22"/>
        <v>0</v>
      </c>
      <c r="AN77" s="23"/>
      <c r="AO77" s="120"/>
      <c r="AP77" s="25"/>
      <c r="AQ77" s="25"/>
      <c r="AR77" s="9"/>
      <c r="AS77" s="9"/>
      <c r="AT77" s="5"/>
      <c r="AX77" s="168"/>
      <c r="AY77" s="143" t="str">
        <f t="shared" si="23"/>
        <v>No</v>
      </c>
      <c r="AZ77" s="144" t="str">
        <f t="shared" si="16"/>
        <v>No</v>
      </c>
      <c r="BA77" s="150"/>
      <c r="BB77" s="146">
        <f>IF(Q77="NA",0,IF(N77="No",0,IF(O77=Data!$E$2,Data!$L$22,IF(O77=Data!$E$3,Data!$L$23,IF(O77=Data!$E$4,Data!$L$24,IF(O77=Data!$E$5,Data!$L$25,IF(O77=Data!$E$6,Data!$L$26,IF(O77=Data!$E$7,Data!$L$27,IF(O77=Data!$E$8,Data!$L$28,IF(O77=Data!$E$9,Data!$L$29,IF(O77=Data!$E$10,Data!$L$30,IF(O77=Data!$E$11,Data!$L$31,IF(O77=Data!$E$12,Data!$L$32,IF(O77=Data!$E$13,Data!$L$33,IF(O77=Data!$E$14,Data!$L$34,IF(O77=Data!$E$15,Data!$L$35,IF(O77=Data!$E$16,Data!$L$36,IF(O77=Data!$E$17,Data!L$37,IF(O77=Data!$E$18,Data!L$38,0)))))))))))))))))))</f>
        <v>0</v>
      </c>
      <c r="BC77" s="147">
        <f>IF(Q77="NA",0,IF(AY77="No",0,IF(N77="Yes",0,IF(P77=Data!$E$2,Data!$L$22,IF(P77=Data!$E$3,Data!$L$23,IF(P77=Data!$E$4,Data!$L$24,IF(P77=Data!$E$5,Data!$L$25,IF(P77=Data!$E$6,Data!$L$26,IF(P77=Data!$E$7,Data!$L$27,IF(P77=Data!$E$8,Data!$L$28,IF(P77=Data!$E$9,Data!$L$29,IF(P77=Data!$E$10,Data!$L$30,IF(P77=Data!$E$11,Data!$L$31,IF(P77=Data!$E$12,Data!$L$32*(EXP(-29.6/R77)),IF(P77=Data!$E$13,Data!$L$33,IF(P77=Data!$E$14,Data!$L$34*(EXP(-29.6/R77)),IF(P77=Data!$E$15,Data!$L$35,IF(P77=Data!$E$16,Data!$L$36,IF(P77=Data!$E$17,Data!L$37,IF(P77=Data!$E$18,Data!L$38,0))))))))))))))))))))</f>
        <v>0</v>
      </c>
      <c r="BD77" s="148"/>
      <c r="BE77" s="146"/>
      <c r="BF77" s="148">
        <f t="shared" si="17"/>
        <v>0</v>
      </c>
      <c r="BG77" s="148">
        <f t="shared" si="24"/>
        <v>1</v>
      </c>
      <c r="BH77" s="148">
        <f t="shared" si="25"/>
        <v>1</v>
      </c>
      <c r="BI77" s="148">
        <f>IF(S77=0,0,IF(AND(Q77=Data!$E$12,S77-$AV$3&gt;0),(((Data!$M$32*(EXP(-29.6/S77)))-(Data!$M$32*(EXP(-29.6/(S77-$AV$3)))))),IF(AND(Q77=Data!$E$12,S77-$AV$3&lt;0.5),(Data!$M$32*(EXP(-29.6/S77))),IF(AND(Q77=Data!$E$12,S77&lt;=1),((Data!$M$32*(EXP(-29.6/S77)))),IF(Q77=Data!$E$13,(Data!$M$33),IF(AND(Q77=Data!$E$14,S77-$AV$3&gt;0),(((Data!$M$34*(EXP(-29.6/S77)))-(Data!$M$34*(EXP(-29.6/(S77-$AV$3)))))),IF(AND(Q77=Data!$E$14,S77-$AV$3&lt;1),(Data!$M$34*(EXP(-29.6/S77))),IF(AND(Q77=Data!$E$14,S77&lt;=1),((Data!$M$34*(EXP(-29.6/S77)))),IF(Q77=Data!$E$15,Data!$M$35,IF(Q77=Data!$E$16,Data!$M$36,IF(Q77=Data!$E$17,Data!$M$37,IF(Q77=Data!$E$18,Data!$M$38,0))))))))))))</f>
        <v>0</v>
      </c>
      <c r="BJ77" s="148">
        <f>IF(Q77=Data!$E$12,BI77*0.32,IF(Q77=Data!$E$13,0,IF(Q77=Data!$E$14,BI77*0.32,IF(Q77=Data!$E$15,0,IF(Q77=Data!$E$16,0,IF(Q77=Data!$E$17,0,IF(Q77=Data!$E$18,0,0)))))))</f>
        <v>0</v>
      </c>
      <c r="BK77" s="148">
        <f>IF(Q77=Data!$E$12,Data!$P$32*$AV$3,IF(Q77=Data!$E$13,Data!$P$33*$AV$3,IF(Q77=Data!$E$14,Data!$P$34*$AV$3,IF(Q77=Data!$E$15,Data!$P$35*$AV$3,IF(Q77=Data!$E$16,Data!$P$36*$AV$3,IF(Q77=Data!$E$17,Data!$P$37*$AV$3,IF(Q77=Data!$E$18,Data!$P$38*$AV$3,0)))))))</f>
        <v>0</v>
      </c>
      <c r="BL77" s="147">
        <f>IF(O77=Data!$E$2,Data!$O$22,IF(O77=Data!$E$3,Data!$O$23,IF(O77=Data!$E$4,Data!$O$24,IF(O77=Data!$E$5,Data!$O$25,IF(O77=Data!$E$6,Data!$O$26,IF(O77=Data!$E$7,Data!$O$27,IF(O77=Data!$E$8,Data!$O$28,IF(O77=Data!$E$9,Data!$O$29,IF(O77=Data!$E$10,Data!$O$30,IF(O77=Data!$E$11,Data!$O$31,IF(O77=Data!$E$12,Data!$O$32,IF(O77=Data!$E$13,Data!$O$33,IF(O77=Data!$E$14,Data!$O$34,IF(O77=Data!$E$15,Data!$O$35,IF(O77=Data!$E$16,Data!$O$36,IF(O77=Data!$E$17,Data!$O$37,IF(O77=Data!$E$18,Data!$O$38,0)))))))))))))))))</f>
        <v>0</v>
      </c>
      <c r="BM77" s="169"/>
      <c r="BN77" s="169"/>
      <c r="BO77" s="169"/>
      <c r="BP77" s="169"/>
    </row>
    <row r="78" spans="10:68" x14ac:dyDescent="0.3">
      <c r="J78" s="36" t="s">
        <v>89</v>
      </c>
      <c r="K78" s="108"/>
      <c r="L78" s="108"/>
      <c r="M78" s="108" t="s">
        <v>3</v>
      </c>
      <c r="N78" s="108" t="s">
        <v>1</v>
      </c>
      <c r="O78" s="109" t="s">
        <v>124</v>
      </c>
      <c r="P78" s="109" t="s">
        <v>124</v>
      </c>
      <c r="Q78" s="110" t="s">
        <v>124</v>
      </c>
      <c r="R78" s="111"/>
      <c r="S78" s="111"/>
      <c r="T78" s="112"/>
      <c r="U78" s="20"/>
      <c r="V78" s="21">
        <f>IF(AZ78="No",0,IF(O78="NA",0,IF(O78=Data!$E$2,Data!$F$22,IF(O78=Data!$E$3,Data!$F$23,IF(O78=Data!$E$4,Data!$F$24,IF(O78=Data!$E$5,Data!$F$25,IF(O78=Data!$E$6,Data!$F$26,IF(O78=Data!$E$7,Data!$F$27,IF(O78=Data!$E$8,Data!$F$28,IF(O78=Data!$E$9,Data!$F$29,IF(O78=Data!$E$10,Data!$F$30,IF(O78=Data!$E$11,Data!$F$31,IF(O78=Data!E87,Data!$F$32,IF(O78=Data!E88,Data!$F$33,IF(O78=Data!E89,Data!$F$34,IF(O78=Data!E90,Data!$F$35,IF(O78=Data!E91,Data!$F$36,IF(O78=Data!E92,Data!$F$37,IF(O78=Data!E93,Data!F$38,0)))))))))))))))))))*K78*$AV$3</f>
        <v>0</v>
      </c>
      <c r="W78" s="23">
        <f>IF(AZ78="No",0,IF(O78="NA",0,IF(O78=Data!$E$2,Data!$G$22,IF(O78=Data!$E$3,Data!$G$23,IF(O78=Data!$E$4,Data!$G$24,IF(O78=Data!$E$5,Data!$G$25,IF(O78=Data!$E$6,Data!$G$26,IF(O78=Data!$E$7,Data!$G$27,IF(O78=Data!$E$8,Data!$G$28,IF(O78=Data!$E$9,Data!$G$29,IF(O78=Data!$E$10,Data!$G$30,IF(O78=Data!$E$11,Data!$G$31,IF(O78=Data!$E$12,Data!$G$32,IF(O78=Data!$E$13,Data!$G$33,IF(O78=Data!$E$14,Data!$G$34,IF(O78=Data!$E$15,Data!$G$35,IF(O78=Data!$E$16,Data!$G$36,IF(O78=Data!$E$17,Data!G$37,IF(O78=Data!$E$18,Data!G$38,0)))))))))))))))))))*K78*$AV$3</f>
        <v>0</v>
      </c>
      <c r="X78" s="23">
        <f>IF(AZ78="No",0,IF(O78="NA",0,IF(O78=Data!$E$2,Data!$H$22,IF(O78=Data!$E$3,Data!$H$23,IF(O78=Data!$E$4,Data!$H$24,IF(O78=Data!$E$5,Data!$H$25,IF(O78=Data!$E$6,Data!$H$26,IF(O78=Data!$E$7,Data!$H$27,IF(O78=Data!$E$8,Data!$H$28,IF(O78=Data!$E$9,Data!$H$29,IF(O78=Data!$E$10,Data!$H$30,IF(O78=Data!$E$11,Data!$H$31,IF(O78=Data!$E$12,Data!$H$32,IF(O78=Data!$E$13,Data!$H$33,IF(O78=Data!$E$14,Data!$H$34,IF(O78=Data!$E$15,Data!$H$35,IF(O78=Data!$E$16,Data!$H$36,IF(O78=Data!$E$17,Data!H$37,IF(O78=Data!$E$18,Data!H$38,0)))))))))))))))))))*K78*$AV$3</f>
        <v>0</v>
      </c>
      <c r="Y78" s="23">
        <f>IF(R78&lt;=1,0,IF(Q78=Data!$E$12,Data!$F$32,IF(Q78=Data!$E$13,Data!$F$33,IF(Q78=Data!$E$14,Data!$F$34,IF(Q78=Data!$E$15,Data!$F$35,IF(Q78=Data!$E$16,Data!$F$36,IF(Q78=Data!$E$17,Data!$F$37,IF(Q78=Data!$E$18,Data!$F$38,0))))))))*K78*IF(R78&lt;AV78,R78,$AV$3)</f>
        <v>0</v>
      </c>
      <c r="Z78" s="23">
        <f>IF(R78&lt;=1,0,IF(Q78=Data!$E$12,Data!$G$32,IF(Q78=Data!$E$13,Data!$G$33,IF(Q78=Data!$E$14,Data!$G$34,IF(Q78=Data!$E$15,Data!$G$35,IF(Q78=Data!$E$16,Data!$G$36,IF(Q78=Data!$E$17,Data!$G$37,IF(Q78=Data!$E$18,Data!$G$38,0))))))))*K78*IF(R78&lt;AV78,R78,$AV$3)</f>
        <v>0</v>
      </c>
      <c r="AA78" s="23">
        <f>IF(R78&lt;=1,0,IF(Q78=Data!$E$12,Data!$H$32,IF(Q78=Data!$E$13,Data!$H$33,IF(Q78=Data!$E$14,Data!$H$34,IF(Q78=Data!$E$15,Data!$H$35,IF(Q78=Data!$E$16,Data!$H$36,IF(Q78=Data!$E$17,Data!$H$37,IF(Q78=Data!$E$18,Data!$H$38,0))))))))*K78*IF(R78&lt;AV78,R78,$AV$3)</f>
        <v>0</v>
      </c>
      <c r="AB78" s="22">
        <f t="shared" si="18"/>
        <v>0</v>
      </c>
      <c r="AC78" s="50">
        <f t="shared" si="19"/>
        <v>0</v>
      </c>
      <c r="AD78" s="46"/>
      <c r="AE78" s="21">
        <f t="shared" si="13"/>
        <v>0</v>
      </c>
      <c r="AF78" s="22">
        <f t="shared" si="14"/>
        <v>0</v>
      </c>
      <c r="AG78" s="50">
        <f t="shared" si="15"/>
        <v>0</v>
      </c>
      <c r="AH78" s="46"/>
      <c r="AI78" s="21">
        <f>IF(AZ78="No",0,IF(O78="NA",0,IF(Q78=O78,0,IF(O78=Data!$E$2,Data!$J$22,IF(O78=Data!$E$3,Data!$J$23,IF(O78=Data!$E$4,Data!$J$24,IF(O78=Data!$E$5,Data!$J$25,IF(O78=Data!$E$6,Data!$J$26,IF(O78=Data!$E$7,Data!$J$27,IF(O78=Data!$E$8,Data!$J$28,IF(O78=Data!$E$9,Data!$J$29,IF(O78=Data!$E$10,Data!$I$30,IF(O78=Data!$E$11,Data!$J$31,IF(O78=Data!$E$12,Data!$J$32,IF(O78=Data!$E$13,Data!$J$33,IF(O78=Data!$E$14,Data!$J$34,IF(O78=Data!$E$15,Data!$J$35,IF(O78=Data!$E$16,Data!$J$36,IF(O78=Data!$E$17,Data!J$37,IF(O78=Data!$E$18,Data!J$38,0))))))))))))))))))))*$AV$3</f>
        <v>0</v>
      </c>
      <c r="AJ78" s="23">
        <f>IF(AZ78="No",0,IF(O78="NA",0,IF(O78=Data!$E$2,Data!$K$22,IF(O78=Data!$E$3,Data!$K$23,IF(O78=Data!$E$4,Data!$K$24,IF(O78=Data!$E$5,Data!$K$25,IF(O78=Data!$E$6,Data!$K$26,IF(O78=Data!$E$7,Data!$K$27,IF(O78=Data!$E$8,Data!$K$28,IF(O78=Data!$E$9,Data!$K$29,IF(O78=Data!$E$10,Data!$K$30,IF(O78=Data!$E$11,Data!$K$31,IF(O78=Data!$E$12,Data!$K$32,IF(O78=Data!$E$13,Data!$K$33,IF(O78=Data!$E$14,Data!$K$34,IF(O78=Data!$E$15,Data!$K$35,IF(O78=Data!$E$16,Data!$K$36,IF(O78=Data!$E$17,Data!K$37,IF(O78=Data!$E$18,Data!K$38,0)))))))))))))))))))*$AV$3</f>
        <v>0</v>
      </c>
      <c r="AK78" s="23">
        <f t="shared" si="20"/>
        <v>0</v>
      </c>
      <c r="AL78" s="22">
        <f t="shared" si="21"/>
        <v>0</v>
      </c>
      <c r="AM78" s="22">
        <f t="shared" si="22"/>
        <v>0</v>
      </c>
      <c r="AN78" s="23"/>
      <c r="AO78" s="120"/>
      <c r="AP78" s="25"/>
      <c r="AQ78" s="25"/>
      <c r="AR78" s="9"/>
      <c r="AS78" s="9"/>
      <c r="AT78" s="5"/>
      <c r="AX78" s="168"/>
      <c r="AY78" s="143" t="str">
        <f t="shared" si="23"/>
        <v>No</v>
      </c>
      <c r="AZ78" s="144" t="str">
        <f t="shared" si="16"/>
        <v>No</v>
      </c>
      <c r="BA78" s="150"/>
      <c r="BB78" s="146">
        <f>IF(Q78="NA",0,IF(N78="No",0,IF(O78=Data!$E$2,Data!$L$22,IF(O78=Data!$E$3,Data!$L$23,IF(O78=Data!$E$4,Data!$L$24,IF(O78=Data!$E$5,Data!$L$25,IF(O78=Data!$E$6,Data!$L$26,IF(O78=Data!$E$7,Data!$L$27,IF(O78=Data!$E$8,Data!$L$28,IF(O78=Data!$E$9,Data!$L$29,IF(O78=Data!$E$10,Data!$L$30,IF(O78=Data!$E$11,Data!$L$31,IF(O78=Data!$E$12,Data!$L$32,IF(O78=Data!$E$13,Data!$L$33,IF(O78=Data!$E$14,Data!$L$34,IF(O78=Data!$E$15,Data!$L$35,IF(O78=Data!$E$16,Data!$L$36,IF(O78=Data!$E$17,Data!L$37,IF(O78=Data!$E$18,Data!L$38,0)))))))))))))))))))</f>
        <v>0</v>
      </c>
      <c r="BC78" s="147">
        <f>IF(Q78="NA",0,IF(AY78="No",0,IF(N78="Yes",0,IF(P78=Data!$E$2,Data!$L$22,IF(P78=Data!$E$3,Data!$L$23,IF(P78=Data!$E$4,Data!$L$24,IF(P78=Data!$E$5,Data!$L$25,IF(P78=Data!$E$6,Data!$L$26,IF(P78=Data!$E$7,Data!$L$27,IF(P78=Data!$E$8,Data!$L$28,IF(P78=Data!$E$9,Data!$L$29,IF(P78=Data!$E$10,Data!$L$30,IF(P78=Data!$E$11,Data!$L$31,IF(P78=Data!$E$12,Data!$L$32*(EXP(-29.6/R78)),IF(P78=Data!$E$13,Data!$L$33,IF(P78=Data!$E$14,Data!$L$34*(EXP(-29.6/R78)),IF(P78=Data!$E$15,Data!$L$35,IF(P78=Data!$E$16,Data!$L$36,IF(P78=Data!$E$17,Data!L$37,IF(P78=Data!$E$18,Data!L$38,0))))))))))))))))))))</f>
        <v>0</v>
      </c>
      <c r="BD78" s="148"/>
      <c r="BE78" s="146"/>
      <c r="BF78" s="148">
        <f t="shared" si="17"/>
        <v>0</v>
      </c>
      <c r="BG78" s="148">
        <f t="shared" si="24"/>
        <v>1</v>
      </c>
      <c r="BH78" s="148">
        <f t="shared" si="25"/>
        <v>1</v>
      </c>
      <c r="BI78" s="148">
        <f>IF(S78=0,0,IF(AND(Q78=Data!$E$12,S78-$AV$3&gt;0),(((Data!$M$32*(EXP(-29.6/S78)))-(Data!$M$32*(EXP(-29.6/(S78-$AV$3)))))),IF(AND(Q78=Data!$E$12,S78-$AV$3&lt;0.5),(Data!$M$32*(EXP(-29.6/S78))),IF(AND(Q78=Data!$E$12,S78&lt;=1),((Data!$M$32*(EXP(-29.6/S78)))),IF(Q78=Data!$E$13,(Data!$M$33),IF(AND(Q78=Data!$E$14,S78-$AV$3&gt;0),(((Data!$M$34*(EXP(-29.6/S78)))-(Data!$M$34*(EXP(-29.6/(S78-$AV$3)))))),IF(AND(Q78=Data!$E$14,S78-$AV$3&lt;1),(Data!$M$34*(EXP(-29.6/S78))),IF(AND(Q78=Data!$E$14,S78&lt;=1),((Data!$M$34*(EXP(-29.6/S78)))),IF(Q78=Data!$E$15,Data!$M$35,IF(Q78=Data!$E$16,Data!$M$36,IF(Q78=Data!$E$17,Data!$M$37,IF(Q78=Data!$E$18,Data!$M$38,0))))))))))))</f>
        <v>0</v>
      </c>
      <c r="BJ78" s="148">
        <f>IF(Q78=Data!$E$12,BI78*0.32,IF(Q78=Data!$E$13,0,IF(Q78=Data!$E$14,BI78*0.32,IF(Q78=Data!$E$15,0,IF(Q78=Data!$E$16,0,IF(Q78=Data!$E$17,0,IF(Q78=Data!$E$18,0,0)))))))</f>
        <v>0</v>
      </c>
      <c r="BK78" s="148">
        <f>IF(Q78=Data!$E$12,Data!$P$32*$AV$3,IF(Q78=Data!$E$13,Data!$P$33*$AV$3,IF(Q78=Data!$E$14,Data!$P$34*$AV$3,IF(Q78=Data!$E$15,Data!$P$35*$AV$3,IF(Q78=Data!$E$16,Data!$P$36*$AV$3,IF(Q78=Data!$E$17,Data!$P$37*$AV$3,IF(Q78=Data!$E$18,Data!$P$38*$AV$3,0)))))))</f>
        <v>0</v>
      </c>
      <c r="BL78" s="147">
        <f>IF(O78=Data!$E$2,Data!$O$22,IF(O78=Data!$E$3,Data!$O$23,IF(O78=Data!$E$4,Data!$O$24,IF(O78=Data!$E$5,Data!$O$25,IF(O78=Data!$E$6,Data!$O$26,IF(O78=Data!$E$7,Data!$O$27,IF(O78=Data!$E$8,Data!$O$28,IF(O78=Data!$E$9,Data!$O$29,IF(O78=Data!$E$10,Data!$O$30,IF(O78=Data!$E$11,Data!$O$31,IF(O78=Data!$E$12,Data!$O$32,IF(O78=Data!$E$13,Data!$O$33,IF(O78=Data!$E$14,Data!$O$34,IF(O78=Data!$E$15,Data!$O$35,IF(O78=Data!$E$16,Data!$O$36,IF(O78=Data!$E$17,Data!$O$37,IF(O78=Data!$E$18,Data!$O$38,0)))))))))))))))))</f>
        <v>0</v>
      </c>
      <c r="BM78" s="169"/>
      <c r="BN78" s="169"/>
      <c r="BO78" s="169"/>
      <c r="BP78" s="169"/>
    </row>
    <row r="79" spans="10:68" x14ac:dyDescent="0.3">
      <c r="J79" s="36" t="s">
        <v>90</v>
      </c>
      <c r="K79" s="108"/>
      <c r="L79" s="108"/>
      <c r="M79" s="108" t="s">
        <v>3</v>
      </c>
      <c r="N79" s="108" t="s">
        <v>1</v>
      </c>
      <c r="O79" s="109" t="s">
        <v>124</v>
      </c>
      <c r="P79" s="109" t="s">
        <v>124</v>
      </c>
      <c r="Q79" s="110" t="s">
        <v>124</v>
      </c>
      <c r="R79" s="111"/>
      <c r="S79" s="111"/>
      <c r="T79" s="112"/>
      <c r="U79" s="20"/>
      <c r="V79" s="21">
        <f>IF(AZ79="No",0,IF(O79="NA",0,IF(O79=Data!$E$2,Data!$F$22,IF(O79=Data!$E$3,Data!$F$23,IF(O79=Data!$E$4,Data!$F$24,IF(O79=Data!$E$5,Data!$F$25,IF(O79=Data!$E$6,Data!$F$26,IF(O79=Data!$E$7,Data!$F$27,IF(O79=Data!$E$8,Data!$F$28,IF(O79=Data!$E$9,Data!$F$29,IF(O79=Data!$E$10,Data!$F$30,IF(O79=Data!$E$11,Data!$F$31,IF(O79=Data!E88,Data!$F$32,IF(O79=Data!E89,Data!$F$33,IF(O79=Data!E90,Data!$F$34,IF(O79=Data!E91,Data!$F$35,IF(O79=Data!E92,Data!$F$36,IF(O79=Data!E93,Data!$F$37,IF(O79=Data!E94,Data!F$38,0)))))))))))))))))))*K79*$AV$3</f>
        <v>0</v>
      </c>
      <c r="W79" s="23">
        <f>IF(AZ79="No",0,IF(O79="NA",0,IF(O79=Data!$E$2,Data!$G$22,IF(O79=Data!$E$3,Data!$G$23,IF(O79=Data!$E$4,Data!$G$24,IF(O79=Data!$E$5,Data!$G$25,IF(O79=Data!$E$6,Data!$G$26,IF(O79=Data!$E$7,Data!$G$27,IF(O79=Data!$E$8,Data!$G$28,IF(O79=Data!$E$9,Data!$G$29,IF(O79=Data!$E$10,Data!$G$30,IF(O79=Data!$E$11,Data!$G$31,IF(O79=Data!$E$12,Data!$G$32,IF(O79=Data!$E$13,Data!$G$33,IF(O79=Data!$E$14,Data!$G$34,IF(O79=Data!$E$15,Data!$G$35,IF(O79=Data!$E$16,Data!$G$36,IF(O79=Data!$E$17,Data!G$37,IF(O79=Data!$E$18,Data!G$38,0)))))))))))))))))))*K79*$AV$3</f>
        <v>0</v>
      </c>
      <c r="X79" s="23">
        <f>IF(AZ79="No",0,IF(O79="NA",0,IF(O79=Data!$E$2,Data!$H$22,IF(O79=Data!$E$3,Data!$H$23,IF(O79=Data!$E$4,Data!$H$24,IF(O79=Data!$E$5,Data!$H$25,IF(O79=Data!$E$6,Data!$H$26,IF(O79=Data!$E$7,Data!$H$27,IF(O79=Data!$E$8,Data!$H$28,IF(O79=Data!$E$9,Data!$H$29,IF(O79=Data!$E$10,Data!$H$30,IF(O79=Data!$E$11,Data!$H$31,IF(O79=Data!$E$12,Data!$H$32,IF(O79=Data!$E$13,Data!$H$33,IF(O79=Data!$E$14,Data!$H$34,IF(O79=Data!$E$15,Data!$H$35,IF(O79=Data!$E$16,Data!$H$36,IF(O79=Data!$E$17,Data!H$37,IF(O79=Data!$E$18,Data!H$38,0)))))))))))))))))))*K79*$AV$3</f>
        <v>0</v>
      </c>
      <c r="Y79" s="23">
        <f>IF(R79&lt;=1,0,IF(Q79=Data!$E$12,Data!$F$32,IF(Q79=Data!$E$13,Data!$F$33,IF(Q79=Data!$E$14,Data!$F$34,IF(Q79=Data!$E$15,Data!$F$35,IF(Q79=Data!$E$16,Data!$F$36,IF(Q79=Data!$E$17,Data!$F$37,IF(Q79=Data!$E$18,Data!$F$38,0))))))))*K79*IF(R79&lt;AV79,R79,$AV$3)</f>
        <v>0</v>
      </c>
      <c r="Z79" s="23">
        <f>IF(R79&lt;=1,0,IF(Q79=Data!$E$12,Data!$G$32,IF(Q79=Data!$E$13,Data!$G$33,IF(Q79=Data!$E$14,Data!$G$34,IF(Q79=Data!$E$15,Data!$G$35,IF(Q79=Data!$E$16,Data!$G$36,IF(Q79=Data!$E$17,Data!$G$37,IF(Q79=Data!$E$18,Data!$G$38,0))))))))*K79*IF(R79&lt;AV79,R79,$AV$3)</f>
        <v>0</v>
      </c>
      <c r="AA79" s="23">
        <f>IF(R79&lt;=1,0,IF(Q79=Data!$E$12,Data!$H$32,IF(Q79=Data!$E$13,Data!$H$33,IF(Q79=Data!$E$14,Data!$H$34,IF(Q79=Data!$E$15,Data!$H$35,IF(Q79=Data!$E$16,Data!$H$36,IF(Q79=Data!$E$17,Data!$H$37,IF(Q79=Data!$E$18,Data!$H$38,0))))))))*K79*IF(R79&lt;AV79,R79,$AV$3)</f>
        <v>0</v>
      </c>
      <c r="AB79" s="22">
        <f t="shared" si="18"/>
        <v>0</v>
      </c>
      <c r="AC79" s="50">
        <f t="shared" si="19"/>
        <v>0</v>
      </c>
      <c r="AD79" s="46"/>
      <c r="AE79" s="21">
        <f t="shared" si="13"/>
        <v>0</v>
      </c>
      <c r="AF79" s="22">
        <f t="shared" si="14"/>
        <v>0</v>
      </c>
      <c r="AG79" s="50">
        <f t="shared" si="15"/>
        <v>0</v>
      </c>
      <c r="AH79" s="46"/>
      <c r="AI79" s="21">
        <f>IF(AZ79="No",0,IF(O79="NA",0,IF(Q79=O79,0,IF(O79=Data!$E$2,Data!$J$22,IF(O79=Data!$E$3,Data!$J$23,IF(O79=Data!$E$4,Data!$J$24,IF(O79=Data!$E$5,Data!$J$25,IF(O79=Data!$E$6,Data!$J$26,IF(O79=Data!$E$7,Data!$J$27,IF(O79=Data!$E$8,Data!$J$28,IF(O79=Data!$E$9,Data!$J$29,IF(O79=Data!$E$10,Data!$I$30,IF(O79=Data!$E$11,Data!$J$31,IF(O79=Data!$E$12,Data!$J$32,IF(O79=Data!$E$13,Data!$J$33,IF(O79=Data!$E$14,Data!$J$34,IF(O79=Data!$E$15,Data!$J$35,IF(O79=Data!$E$16,Data!$J$36,IF(O79=Data!$E$17,Data!J$37,IF(O79=Data!$E$18,Data!J$38,0))))))))))))))))))))*$AV$3</f>
        <v>0</v>
      </c>
      <c r="AJ79" s="23">
        <f>IF(AZ79="No",0,IF(O79="NA",0,IF(O79=Data!$E$2,Data!$K$22,IF(O79=Data!$E$3,Data!$K$23,IF(O79=Data!$E$4,Data!$K$24,IF(O79=Data!$E$5,Data!$K$25,IF(O79=Data!$E$6,Data!$K$26,IF(O79=Data!$E$7,Data!$K$27,IF(O79=Data!$E$8,Data!$K$28,IF(O79=Data!$E$9,Data!$K$29,IF(O79=Data!$E$10,Data!$K$30,IF(O79=Data!$E$11,Data!$K$31,IF(O79=Data!$E$12,Data!$K$32,IF(O79=Data!$E$13,Data!$K$33,IF(O79=Data!$E$14,Data!$K$34,IF(O79=Data!$E$15,Data!$K$35,IF(O79=Data!$E$16,Data!$K$36,IF(O79=Data!$E$17,Data!K$37,IF(O79=Data!$E$18,Data!K$38,0)))))))))))))))))))*$AV$3</f>
        <v>0</v>
      </c>
      <c r="AK79" s="23">
        <f t="shared" si="20"/>
        <v>0</v>
      </c>
      <c r="AL79" s="22">
        <f t="shared" si="21"/>
        <v>0</v>
      </c>
      <c r="AM79" s="22">
        <f t="shared" si="22"/>
        <v>0</v>
      </c>
      <c r="AN79" s="23"/>
      <c r="AO79" s="120"/>
      <c r="AP79" s="25"/>
      <c r="AQ79" s="25"/>
      <c r="AR79" s="9"/>
      <c r="AS79" s="9"/>
      <c r="AT79" s="5"/>
      <c r="AX79" s="168"/>
      <c r="AY79" s="143" t="str">
        <f t="shared" si="23"/>
        <v>No</v>
      </c>
      <c r="AZ79" s="144" t="str">
        <f t="shared" si="16"/>
        <v>No</v>
      </c>
      <c r="BA79" s="150"/>
      <c r="BB79" s="146">
        <f>IF(Q79="NA",0,IF(N79="No",0,IF(O79=Data!$E$2,Data!$L$22,IF(O79=Data!$E$3,Data!$L$23,IF(O79=Data!$E$4,Data!$L$24,IF(O79=Data!$E$5,Data!$L$25,IF(O79=Data!$E$6,Data!$L$26,IF(O79=Data!$E$7,Data!$L$27,IF(O79=Data!$E$8,Data!$L$28,IF(O79=Data!$E$9,Data!$L$29,IF(O79=Data!$E$10,Data!$L$30,IF(O79=Data!$E$11,Data!$L$31,IF(O79=Data!$E$12,Data!$L$32,IF(O79=Data!$E$13,Data!$L$33,IF(O79=Data!$E$14,Data!$L$34,IF(O79=Data!$E$15,Data!$L$35,IF(O79=Data!$E$16,Data!$L$36,IF(O79=Data!$E$17,Data!L$37,IF(O79=Data!$E$18,Data!L$38,0)))))))))))))))))))</f>
        <v>0</v>
      </c>
      <c r="BC79" s="147">
        <f>IF(Q79="NA",0,IF(AY79="No",0,IF(N79="Yes",0,IF(P79=Data!$E$2,Data!$L$22,IF(P79=Data!$E$3,Data!$L$23,IF(P79=Data!$E$4,Data!$L$24,IF(P79=Data!$E$5,Data!$L$25,IF(P79=Data!$E$6,Data!$L$26,IF(P79=Data!$E$7,Data!$L$27,IF(P79=Data!$E$8,Data!$L$28,IF(P79=Data!$E$9,Data!$L$29,IF(P79=Data!$E$10,Data!$L$30,IF(P79=Data!$E$11,Data!$L$31,IF(P79=Data!$E$12,Data!$L$32*(EXP(-29.6/R79)),IF(P79=Data!$E$13,Data!$L$33,IF(P79=Data!$E$14,Data!$L$34*(EXP(-29.6/R79)),IF(P79=Data!$E$15,Data!$L$35,IF(P79=Data!$E$16,Data!$L$36,IF(P79=Data!$E$17,Data!L$37,IF(P79=Data!$E$18,Data!L$38,0))))))))))))))))))))</f>
        <v>0</v>
      </c>
      <c r="BD79" s="148"/>
      <c r="BE79" s="146"/>
      <c r="BF79" s="148">
        <f t="shared" si="17"/>
        <v>0</v>
      </c>
      <c r="BG79" s="148">
        <f t="shared" si="24"/>
        <v>1</v>
      </c>
      <c r="BH79" s="148">
        <f t="shared" si="25"/>
        <v>1</v>
      </c>
      <c r="BI79" s="148">
        <f>IF(S79=0,0,IF(AND(Q79=Data!$E$12,S79-$AV$3&gt;0),(((Data!$M$32*(EXP(-29.6/S79)))-(Data!$M$32*(EXP(-29.6/(S79-$AV$3)))))),IF(AND(Q79=Data!$E$12,S79-$AV$3&lt;0.5),(Data!$M$32*(EXP(-29.6/S79))),IF(AND(Q79=Data!$E$12,S79&lt;=1),((Data!$M$32*(EXP(-29.6/S79)))),IF(Q79=Data!$E$13,(Data!$M$33),IF(AND(Q79=Data!$E$14,S79-$AV$3&gt;0),(((Data!$M$34*(EXP(-29.6/S79)))-(Data!$M$34*(EXP(-29.6/(S79-$AV$3)))))),IF(AND(Q79=Data!$E$14,S79-$AV$3&lt;1),(Data!$M$34*(EXP(-29.6/S79))),IF(AND(Q79=Data!$E$14,S79&lt;=1),((Data!$M$34*(EXP(-29.6/S79)))),IF(Q79=Data!$E$15,Data!$M$35,IF(Q79=Data!$E$16,Data!$M$36,IF(Q79=Data!$E$17,Data!$M$37,IF(Q79=Data!$E$18,Data!$M$38,0))))))))))))</f>
        <v>0</v>
      </c>
      <c r="BJ79" s="148">
        <f>IF(Q79=Data!$E$12,BI79*0.32,IF(Q79=Data!$E$13,0,IF(Q79=Data!$E$14,BI79*0.32,IF(Q79=Data!$E$15,0,IF(Q79=Data!$E$16,0,IF(Q79=Data!$E$17,0,IF(Q79=Data!$E$18,0,0)))))))</f>
        <v>0</v>
      </c>
      <c r="BK79" s="148">
        <f>IF(Q79=Data!$E$12,Data!$P$32*$AV$3,IF(Q79=Data!$E$13,Data!$P$33*$AV$3,IF(Q79=Data!$E$14,Data!$P$34*$AV$3,IF(Q79=Data!$E$15,Data!$P$35*$AV$3,IF(Q79=Data!$E$16,Data!$P$36*$AV$3,IF(Q79=Data!$E$17,Data!$P$37*$AV$3,IF(Q79=Data!$E$18,Data!$P$38*$AV$3,0)))))))</f>
        <v>0</v>
      </c>
      <c r="BL79" s="147">
        <f>IF(O79=Data!$E$2,Data!$O$22,IF(O79=Data!$E$3,Data!$O$23,IF(O79=Data!$E$4,Data!$O$24,IF(O79=Data!$E$5,Data!$O$25,IF(O79=Data!$E$6,Data!$O$26,IF(O79=Data!$E$7,Data!$O$27,IF(O79=Data!$E$8,Data!$O$28,IF(O79=Data!$E$9,Data!$O$29,IF(O79=Data!$E$10,Data!$O$30,IF(O79=Data!$E$11,Data!$O$31,IF(O79=Data!$E$12,Data!$O$32,IF(O79=Data!$E$13,Data!$O$33,IF(O79=Data!$E$14,Data!$O$34,IF(O79=Data!$E$15,Data!$O$35,IF(O79=Data!$E$16,Data!$O$36,IF(O79=Data!$E$17,Data!$O$37,IF(O79=Data!$E$18,Data!$O$38,0)))))))))))))))))</f>
        <v>0</v>
      </c>
      <c r="BM79" s="169"/>
      <c r="BN79" s="169"/>
      <c r="BO79" s="169"/>
      <c r="BP79" s="169"/>
    </row>
    <row r="80" spans="10:68" x14ac:dyDescent="0.3">
      <c r="J80" s="36" t="s">
        <v>91</v>
      </c>
      <c r="K80" s="108"/>
      <c r="L80" s="108"/>
      <c r="M80" s="108" t="s">
        <v>3</v>
      </c>
      <c r="N80" s="108" t="s">
        <v>1</v>
      </c>
      <c r="O80" s="109" t="s">
        <v>124</v>
      </c>
      <c r="P80" s="109" t="s">
        <v>124</v>
      </c>
      <c r="Q80" s="110" t="s">
        <v>124</v>
      </c>
      <c r="R80" s="111"/>
      <c r="S80" s="111"/>
      <c r="T80" s="112"/>
      <c r="U80" s="20"/>
      <c r="V80" s="21">
        <f>IF(AZ80="No",0,IF(O80="NA",0,IF(O80=Data!$E$2,Data!$F$22,IF(O80=Data!$E$3,Data!$F$23,IF(O80=Data!$E$4,Data!$F$24,IF(O80=Data!$E$5,Data!$F$25,IF(O80=Data!$E$6,Data!$F$26,IF(O80=Data!$E$7,Data!$F$27,IF(O80=Data!$E$8,Data!$F$28,IF(O80=Data!$E$9,Data!$F$29,IF(O80=Data!$E$10,Data!$F$30,IF(O80=Data!$E$11,Data!$F$31,IF(O80=Data!E89,Data!$F$32,IF(O80=Data!E90,Data!$F$33,IF(O80=Data!E91,Data!$F$34,IF(O80=Data!E92,Data!$F$35,IF(O80=Data!E93,Data!$F$36,IF(O80=Data!E94,Data!$F$37,IF(O80=Data!E95,Data!F$38,0)))))))))))))))))))*K80*$AV$3</f>
        <v>0</v>
      </c>
      <c r="W80" s="23">
        <f>IF(AZ80="No",0,IF(O80="NA",0,IF(O80=Data!$E$2,Data!$G$22,IF(O80=Data!$E$3,Data!$G$23,IF(O80=Data!$E$4,Data!$G$24,IF(O80=Data!$E$5,Data!$G$25,IF(O80=Data!$E$6,Data!$G$26,IF(O80=Data!$E$7,Data!$G$27,IF(O80=Data!$E$8,Data!$G$28,IF(O80=Data!$E$9,Data!$G$29,IF(O80=Data!$E$10,Data!$G$30,IF(O80=Data!$E$11,Data!$G$31,IF(O80=Data!$E$12,Data!$G$32,IF(O80=Data!$E$13,Data!$G$33,IF(O80=Data!$E$14,Data!$G$34,IF(O80=Data!$E$15,Data!$G$35,IF(O80=Data!$E$16,Data!$G$36,IF(O80=Data!$E$17,Data!G$37,IF(O80=Data!$E$18,Data!G$38,0)))))))))))))))))))*K80*$AV$3</f>
        <v>0</v>
      </c>
      <c r="X80" s="23">
        <f>IF(AZ80="No",0,IF(O80="NA",0,IF(O80=Data!$E$2,Data!$H$22,IF(O80=Data!$E$3,Data!$H$23,IF(O80=Data!$E$4,Data!$H$24,IF(O80=Data!$E$5,Data!$H$25,IF(O80=Data!$E$6,Data!$H$26,IF(O80=Data!$E$7,Data!$H$27,IF(O80=Data!$E$8,Data!$H$28,IF(O80=Data!$E$9,Data!$H$29,IF(O80=Data!$E$10,Data!$H$30,IF(O80=Data!$E$11,Data!$H$31,IF(O80=Data!$E$12,Data!$H$32,IF(O80=Data!$E$13,Data!$H$33,IF(O80=Data!$E$14,Data!$H$34,IF(O80=Data!$E$15,Data!$H$35,IF(O80=Data!$E$16,Data!$H$36,IF(O80=Data!$E$17,Data!H$37,IF(O80=Data!$E$18,Data!H$38,0)))))))))))))))))))*K80*$AV$3</f>
        <v>0</v>
      </c>
      <c r="Y80" s="23">
        <f>IF(R80&lt;=1,0,IF(Q80=Data!$E$12,Data!$F$32,IF(Q80=Data!$E$13,Data!$F$33,IF(Q80=Data!$E$14,Data!$F$34,IF(Q80=Data!$E$15,Data!$F$35,IF(Q80=Data!$E$16,Data!$F$36,IF(Q80=Data!$E$17,Data!$F$37,IF(Q80=Data!$E$18,Data!$F$38,0))))))))*K80*IF(R80&lt;AV80,R80,$AV$3)</f>
        <v>0</v>
      </c>
      <c r="Z80" s="23">
        <f>IF(R80&lt;=1,0,IF(Q80=Data!$E$12,Data!$G$32,IF(Q80=Data!$E$13,Data!$G$33,IF(Q80=Data!$E$14,Data!$G$34,IF(Q80=Data!$E$15,Data!$G$35,IF(Q80=Data!$E$16,Data!$G$36,IF(Q80=Data!$E$17,Data!$G$37,IF(Q80=Data!$E$18,Data!$G$38,0))))))))*K80*IF(R80&lt;AV80,R80,$AV$3)</f>
        <v>0</v>
      </c>
      <c r="AA80" s="23">
        <f>IF(R80&lt;=1,0,IF(Q80=Data!$E$12,Data!$H$32,IF(Q80=Data!$E$13,Data!$H$33,IF(Q80=Data!$E$14,Data!$H$34,IF(Q80=Data!$E$15,Data!$H$35,IF(Q80=Data!$E$16,Data!$H$36,IF(Q80=Data!$E$17,Data!$H$37,IF(Q80=Data!$E$18,Data!$H$38,0))))))))*K80*IF(R80&lt;AV80,R80,$AV$3)</f>
        <v>0</v>
      </c>
      <c r="AB80" s="22">
        <f t="shared" si="18"/>
        <v>0</v>
      </c>
      <c r="AC80" s="50">
        <f t="shared" si="19"/>
        <v>0</v>
      </c>
      <c r="AD80" s="46"/>
      <c r="AE80" s="21">
        <f t="shared" si="13"/>
        <v>0</v>
      </c>
      <c r="AF80" s="22">
        <f t="shared" si="14"/>
        <v>0</v>
      </c>
      <c r="AG80" s="50">
        <f t="shared" si="15"/>
        <v>0</v>
      </c>
      <c r="AH80" s="46"/>
      <c r="AI80" s="21">
        <f>IF(AZ80="No",0,IF(O80="NA",0,IF(Q80=O80,0,IF(O80=Data!$E$2,Data!$J$22,IF(O80=Data!$E$3,Data!$J$23,IF(O80=Data!$E$4,Data!$J$24,IF(O80=Data!$E$5,Data!$J$25,IF(O80=Data!$E$6,Data!$J$26,IF(O80=Data!$E$7,Data!$J$27,IF(O80=Data!$E$8,Data!$J$28,IF(O80=Data!$E$9,Data!$J$29,IF(O80=Data!$E$10,Data!$I$30,IF(O80=Data!$E$11,Data!$J$31,IF(O80=Data!$E$12,Data!$J$32,IF(O80=Data!$E$13,Data!$J$33,IF(O80=Data!$E$14,Data!$J$34,IF(O80=Data!$E$15,Data!$J$35,IF(O80=Data!$E$16,Data!$J$36,IF(O80=Data!$E$17,Data!J$37,IF(O80=Data!$E$18,Data!J$38,0))))))))))))))))))))*$AV$3</f>
        <v>0</v>
      </c>
      <c r="AJ80" s="23">
        <f>IF(AZ80="No",0,IF(O80="NA",0,IF(O80=Data!$E$2,Data!$K$22,IF(O80=Data!$E$3,Data!$K$23,IF(O80=Data!$E$4,Data!$K$24,IF(O80=Data!$E$5,Data!$K$25,IF(O80=Data!$E$6,Data!$K$26,IF(O80=Data!$E$7,Data!$K$27,IF(O80=Data!$E$8,Data!$K$28,IF(O80=Data!$E$9,Data!$K$29,IF(O80=Data!$E$10,Data!$K$30,IF(O80=Data!$E$11,Data!$K$31,IF(O80=Data!$E$12,Data!$K$32,IF(O80=Data!$E$13,Data!$K$33,IF(O80=Data!$E$14,Data!$K$34,IF(O80=Data!$E$15,Data!$K$35,IF(O80=Data!$E$16,Data!$K$36,IF(O80=Data!$E$17,Data!K$37,IF(O80=Data!$E$18,Data!K$38,0)))))))))))))))))))*$AV$3</f>
        <v>0</v>
      </c>
      <c r="AK80" s="23">
        <f t="shared" si="20"/>
        <v>0</v>
      </c>
      <c r="AL80" s="22">
        <f t="shared" si="21"/>
        <v>0</v>
      </c>
      <c r="AM80" s="22">
        <f t="shared" si="22"/>
        <v>0</v>
      </c>
      <c r="AN80" s="23"/>
      <c r="AO80" s="120"/>
      <c r="AP80" s="25"/>
      <c r="AQ80" s="25"/>
      <c r="AR80" s="9"/>
      <c r="AS80" s="9"/>
      <c r="AT80" s="5"/>
      <c r="AX80" s="168"/>
      <c r="AY80" s="143" t="str">
        <f t="shared" si="23"/>
        <v>No</v>
      </c>
      <c r="AZ80" s="144" t="str">
        <f t="shared" si="16"/>
        <v>No</v>
      </c>
      <c r="BA80" s="150"/>
      <c r="BB80" s="146">
        <f>IF(Q80="NA",0,IF(N80="No",0,IF(O80=Data!$E$2,Data!$L$22,IF(O80=Data!$E$3,Data!$L$23,IF(O80=Data!$E$4,Data!$L$24,IF(O80=Data!$E$5,Data!$L$25,IF(O80=Data!$E$6,Data!$L$26,IF(O80=Data!$E$7,Data!$L$27,IF(O80=Data!$E$8,Data!$L$28,IF(O80=Data!$E$9,Data!$L$29,IF(O80=Data!$E$10,Data!$L$30,IF(O80=Data!$E$11,Data!$L$31,IF(O80=Data!$E$12,Data!$L$32,IF(O80=Data!$E$13,Data!$L$33,IF(O80=Data!$E$14,Data!$L$34,IF(O80=Data!$E$15,Data!$L$35,IF(O80=Data!$E$16,Data!$L$36,IF(O80=Data!$E$17,Data!L$37,IF(O80=Data!$E$18,Data!L$38,0)))))))))))))))))))</f>
        <v>0</v>
      </c>
      <c r="BC80" s="147">
        <f>IF(Q80="NA",0,IF(AY80="No",0,IF(N80="Yes",0,IF(P80=Data!$E$2,Data!$L$22,IF(P80=Data!$E$3,Data!$L$23,IF(P80=Data!$E$4,Data!$L$24,IF(P80=Data!$E$5,Data!$L$25,IF(P80=Data!$E$6,Data!$L$26,IF(P80=Data!$E$7,Data!$L$27,IF(P80=Data!$E$8,Data!$L$28,IF(P80=Data!$E$9,Data!$L$29,IF(P80=Data!$E$10,Data!$L$30,IF(P80=Data!$E$11,Data!$L$31,IF(P80=Data!$E$12,Data!$L$32*(EXP(-29.6/R80)),IF(P80=Data!$E$13,Data!$L$33,IF(P80=Data!$E$14,Data!$L$34*(EXP(-29.6/R80)),IF(P80=Data!$E$15,Data!$L$35,IF(P80=Data!$E$16,Data!$L$36,IF(P80=Data!$E$17,Data!L$37,IF(P80=Data!$E$18,Data!L$38,0))))))))))))))))))))</f>
        <v>0</v>
      </c>
      <c r="BD80" s="148"/>
      <c r="BE80" s="146"/>
      <c r="BF80" s="148">
        <f t="shared" si="17"/>
        <v>0</v>
      </c>
      <c r="BG80" s="148">
        <f t="shared" si="24"/>
        <v>1</v>
      </c>
      <c r="BH80" s="148">
        <f t="shared" si="25"/>
        <v>1</v>
      </c>
      <c r="BI80" s="148">
        <f>IF(S80=0,0,IF(AND(Q80=Data!$E$12,S80-$AV$3&gt;0),(((Data!$M$32*(EXP(-29.6/S80)))-(Data!$M$32*(EXP(-29.6/(S80-$AV$3)))))),IF(AND(Q80=Data!$E$12,S80-$AV$3&lt;0.5),(Data!$M$32*(EXP(-29.6/S80))),IF(AND(Q80=Data!$E$12,S80&lt;=1),((Data!$M$32*(EXP(-29.6/S80)))),IF(Q80=Data!$E$13,(Data!$M$33),IF(AND(Q80=Data!$E$14,S80-$AV$3&gt;0),(((Data!$M$34*(EXP(-29.6/S80)))-(Data!$M$34*(EXP(-29.6/(S80-$AV$3)))))),IF(AND(Q80=Data!$E$14,S80-$AV$3&lt;1),(Data!$M$34*(EXP(-29.6/S80))),IF(AND(Q80=Data!$E$14,S80&lt;=1),((Data!$M$34*(EXP(-29.6/S80)))),IF(Q80=Data!$E$15,Data!$M$35,IF(Q80=Data!$E$16,Data!$M$36,IF(Q80=Data!$E$17,Data!$M$37,IF(Q80=Data!$E$18,Data!$M$38,0))))))))))))</f>
        <v>0</v>
      </c>
      <c r="BJ80" s="148">
        <f>IF(Q80=Data!$E$12,BI80*0.32,IF(Q80=Data!$E$13,0,IF(Q80=Data!$E$14,BI80*0.32,IF(Q80=Data!$E$15,0,IF(Q80=Data!$E$16,0,IF(Q80=Data!$E$17,0,IF(Q80=Data!$E$18,0,0)))))))</f>
        <v>0</v>
      </c>
      <c r="BK80" s="148">
        <f>IF(Q80=Data!$E$12,Data!$P$32*$AV$3,IF(Q80=Data!$E$13,Data!$P$33*$AV$3,IF(Q80=Data!$E$14,Data!$P$34*$AV$3,IF(Q80=Data!$E$15,Data!$P$35*$AV$3,IF(Q80=Data!$E$16,Data!$P$36*$AV$3,IF(Q80=Data!$E$17,Data!$P$37*$AV$3,IF(Q80=Data!$E$18,Data!$P$38*$AV$3,0)))))))</f>
        <v>0</v>
      </c>
      <c r="BL80" s="147">
        <f>IF(O80=Data!$E$2,Data!$O$22,IF(O80=Data!$E$3,Data!$O$23,IF(O80=Data!$E$4,Data!$O$24,IF(O80=Data!$E$5,Data!$O$25,IF(O80=Data!$E$6,Data!$O$26,IF(O80=Data!$E$7,Data!$O$27,IF(O80=Data!$E$8,Data!$O$28,IF(O80=Data!$E$9,Data!$O$29,IF(O80=Data!$E$10,Data!$O$30,IF(O80=Data!$E$11,Data!$O$31,IF(O80=Data!$E$12,Data!$O$32,IF(O80=Data!$E$13,Data!$O$33,IF(O80=Data!$E$14,Data!$O$34,IF(O80=Data!$E$15,Data!$O$35,IF(O80=Data!$E$16,Data!$O$36,IF(O80=Data!$E$17,Data!$O$37,IF(O80=Data!$E$18,Data!$O$38,0)))))))))))))))))</f>
        <v>0</v>
      </c>
      <c r="BM80" s="169"/>
      <c r="BN80" s="169"/>
      <c r="BO80" s="169"/>
      <c r="BP80" s="169"/>
    </row>
    <row r="81" spans="10:68" x14ac:dyDescent="0.3">
      <c r="J81" s="36" t="s">
        <v>92</v>
      </c>
      <c r="K81" s="108"/>
      <c r="L81" s="108"/>
      <c r="M81" s="108" t="s">
        <v>3</v>
      </c>
      <c r="N81" s="108" t="s">
        <v>1</v>
      </c>
      <c r="O81" s="109" t="s">
        <v>124</v>
      </c>
      <c r="P81" s="109" t="s">
        <v>124</v>
      </c>
      <c r="Q81" s="110" t="s">
        <v>124</v>
      </c>
      <c r="R81" s="111"/>
      <c r="S81" s="111"/>
      <c r="T81" s="112"/>
      <c r="U81" s="20"/>
      <c r="V81" s="21">
        <f>IF(AZ81="No",0,IF(O81="NA",0,IF(O81=Data!$E$2,Data!$F$22,IF(O81=Data!$E$3,Data!$F$23,IF(O81=Data!$E$4,Data!$F$24,IF(O81=Data!$E$5,Data!$F$25,IF(O81=Data!$E$6,Data!$F$26,IF(O81=Data!$E$7,Data!$F$27,IF(O81=Data!$E$8,Data!$F$28,IF(O81=Data!$E$9,Data!$F$29,IF(O81=Data!$E$10,Data!$F$30,IF(O81=Data!$E$11,Data!$F$31,IF(O81=Data!E90,Data!$F$32,IF(O81=Data!E91,Data!$F$33,IF(O81=Data!E92,Data!$F$34,IF(O81=Data!E93,Data!$F$35,IF(O81=Data!E94,Data!$F$36,IF(O81=Data!E95,Data!$F$37,IF(O81=Data!E96,Data!F$38,0)))))))))))))))))))*K81*$AV$3</f>
        <v>0</v>
      </c>
      <c r="W81" s="23">
        <f>IF(AZ81="No",0,IF(O81="NA",0,IF(O81=Data!$E$2,Data!$G$22,IF(O81=Data!$E$3,Data!$G$23,IF(O81=Data!$E$4,Data!$G$24,IF(O81=Data!$E$5,Data!$G$25,IF(O81=Data!$E$6,Data!$G$26,IF(O81=Data!$E$7,Data!$G$27,IF(O81=Data!$E$8,Data!$G$28,IF(O81=Data!$E$9,Data!$G$29,IF(O81=Data!$E$10,Data!$G$30,IF(O81=Data!$E$11,Data!$G$31,IF(O81=Data!$E$12,Data!$G$32,IF(O81=Data!$E$13,Data!$G$33,IF(O81=Data!$E$14,Data!$G$34,IF(O81=Data!$E$15,Data!$G$35,IF(O81=Data!$E$16,Data!$G$36,IF(O81=Data!$E$17,Data!G$37,IF(O81=Data!$E$18,Data!G$38,0)))))))))))))))))))*K81*$AV$3</f>
        <v>0</v>
      </c>
      <c r="X81" s="23">
        <f>IF(AZ81="No",0,IF(O81="NA",0,IF(O81=Data!$E$2,Data!$H$22,IF(O81=Data!$E$3,Data!$H$23,IF(O81=Data!$E$4,Data!$H$24,IF(O81=Data!$E$5,Data!$H$25,IF(O81=Data!$E$6,Data!$H$26,IF(O81=Data!$E$7,Data!$H$27,IF(O81=Data!$E$8,Data!$H$28,IF(O81=Data!$E$9,Data!$H$29,IF(O81=Data!$E$10,Data!$H$30,IF(O81=Data!$E$11,Data!$H$31,IF(O81=Data!$E$12,Data!$H$32,IF(O81=Data!$E$13,Data!$H$33,IF(O81=Data!$E$14,Data!$H$34,IF(O81=Data!$E$15,Data!$H$35,IF(O81=Data!$E$16,Data!$H$36,IF(O81=Data!$E$17,Data!H$37,IF(O81=Data!$E$18,Data!H$38,0)))))))))))))))))))*K81*$AV$3</f>
        <v>0</v>
      </c>
      <c r="Y81" s="23">
        <f>IF(R81&lt;=1,0,IF(Q81=Data!$E$12,Data!$F$32,IF(Q81=Data!$E$13,Data!$F$33,IF(Q81=Data!$E$14,Data!$F$34,IF(Q81=Data!$E$15,Data!$F$35,IF(Q81=Data!$E$16,Data!$F$36,IF(Q81=Data!$E$17,Data!$F$37,IF(Q81=Data!$E$18,Data!$F$38,0))))))))*K81*IF(R81&lt;AV81,R81,$AV$3)</f>
        <v>0</v>
      </c>
      <c r="Z81" s="23">
        <f>IF(R81&lt;=1,0,IF(Q81=Data!$E$12,Data!$G$32,IF(Q81=Data!$E$13,Data!$G$33,IF(Q81=Data!$E$14,Data!$G$34,IF(Q81=Data!$E$15,Data!$G$35,IF(Q81=Data!$E$16,Data!$G$36,IF(Q81=Data!$E$17,Data!$G$37,IF(Q81=Data!$E$18,Data!$G$38,0))))))))*K81*IF(R81&lt;AV81,R81,$AV$3)</f>
        <v>0</v>
      </c>
      <c r="AA81" s="23">
        <f>IF(R81&lt;=1,0,IF(Q81=Data!$E$12,Data!$H$32,IF(Q81=Data!$E$13,Data!$H$33,IF(Q81=Data!$E$14,Data!$H$34,IF(Q81=Data!$E$15,Data!$H$35,IF(Q81=Data!$E$16,Data!$H$36,IF(Q81=Data!$E$17,Data!$H$37,IF(Q81=Data!$E$18,Data!$H$38,0))))))))*K81*IF(R81&lt;AV81,R81,$AV$3)</f>
        <v>0</v>
      </c>
      <c r="AB81" s="22">
        <f t="shared" si="18"/>
        <v>0</v>
      </c>
      <c r="AC81" s="50">
        <f t="shared" si="19"/>
        <v>0</v>
      </c>
      <c r="AD81" s="46"/>
      <c r="AE81" s="21">
        <f t="shared" si="13"/>
        <v>0</v>
      </c>
      <c r="AF81" s="22">
        <f t="shared" si="14"/>
        <v>0</v>
      </c>
      <c r="AG81" s="50">
        <f t="shared" si="15"/>
        <v>0</v>
      </c>
      <c r="AH81" s="46"/>
      <c r="AI81" s="21">
        <f>IF(AZ81="No",0,IF(O81="NA",0,IF(Q81=O81,0,IF(O81=Data!$E$2,Data!$J$22,IF(O81=Data!$E$3,Data!$J$23,IF(O81=Data!$E$4,Data!$J$24,IF(O81=Data!$E$5,Data!$J$25,IF(O81=Data!$E$6,Data!$J$26,IF(O81=Data!$E$7,Data!$J$27,IF(O81=Data!$E$8,Data!$J$28,IF(O81=Data!$E$9,Data!$J$29,IF(O81=Data!$E$10,Data!$I$30,IF(O81=Data!$E$11,Data!$J$31,IF(O81=Data!$E$12,Data!$J$32,IF(O81=Data!$E$13,Data!$J$33,IF(O81=Data!$E$14,Data!$J$34,IF(O81=Data!$E$15,Data!$J$35,IF(O81=Data!$E$16,Data!$J$36,IF(O81=Data!$E$17,Data!J$37,IF(O81=Data!$E$18,Data!J$38,0))))))))))))))))))))*$AV$3</f>
        <v>0</v>
      </c>
      <c r="AJ81" s="23">
        <f>IF(AZ81="No",0,IF(O81="NA",0,IF(O81=Data!$E$2,Data!$K$22,IF(O81=Data!$E$3,Data!$K$23,IF(O81=Data!$E$4,Data!$K$24,IF(O81=Data!$E$5,Data!$K$25,IF(O81=Data!$E$6,Data!$K$26,IF(O81=Data!$E$7,Data!$K$27,IF(O81=Data!$E$8,Data!$K$28,IF(O81=Data!$E$9,Data!$K$29,IF(O81=Data!$E$10,Data!$K$30,IF(O81=Data!$E$11,Data!$K$31,IF(O81=Data!$E$12,Data!$K$32,IF(O81=Data!$E$13,Data!$K$33,IF(O81=Data!$E$14,Data!$K$34,IF(O81=Data!$E$15,Data!$K$35,IF(O81=Data!$E$16,Data!$K$36,IF(O81=Data!$E$17,Data!K$37,IF(O81=Data!$E$18,Data!K$38,0)))))))))))))))))))*$AV$3</f>
        <v>0</v>
      </c>
      <c r="AK81" s="23">
        <f t="shared" si="20"/>
        <v>0</v>
      </c>
      <c r="AL81" s="22">
        <f t="shared" si="21"/>
        <v>0</v>
      </c>
      <c r="AM81" s="22">
        <f t="shared" si="22"/>
        <v>0</v>
      </c>
      <c r="AN81" s="23"/>
      <c r="AO81" s="120"/>
      <c r="AP81" s="25"/>
      <c r="AQ81" s="25"/>
      <c r="AR81" s="9"/>
      <c r="AS81" s="9"/>
      <c r="AT81" s="5"/>
      <c r="AX81" s="168"/>
      <c r="AY81" s="143" t="str">
        <f t="shared" si="23"/>
        <v>No</v>
      </c>
      <c r="AZ81" s="144" t="str">
        <f t="shared" si="16"/>
        <v>No</v>
      </c>
      <c r="BA81" s="150"/>
      <c r="BB81" s="146">
        <f>IF(Q81="NA",0,IF(N81="No",0,IF(O81=Data!$E$2,Data!$L$22,IF(O81=Data!$E$3,Data!$L$23,IF(O81=Data!$E$4,Data!$L$24,IF(O81=Data!$E$5,Data!$L$25,IF(O81=Data!$E$6,Data!$L$26,IF(O81=Data!$E$7,Data!$L$27,IF(O81=Data!$E$8,Data!$L$28,IF(O81=Data!$E$9,Data!$L$29,IF(O81=Data!$E$10,Data!$L$30,IF(O81=Data!$E$11,Data!$L$31,IF(O81=Data!$E$12,Data!$L$32,IF(O81=Data!$E$13,Data!$L$33,IF(O81=Data!$E$14,Data!$L$34,IF(O81=Data!$E$15,Data!$L$35,IF(O81=Data!$E$16,Data!$L$36,IF(O81=Data!$E$17,Data!L$37,IF(O81=Data!$E$18,Data!L$38,0)))))))))))))))))))</f>
        <v>0</v>
      </c>
      <c r="BC81" s="147">
        <f>IF(Q81="NA",0,IF(AY81="No",0,IF(N81="Yes",0,IF(P81=Data!$E$2,Data!$L$22,IF(P81=Data!$E$3,Data!$L$23,IF(P81=Data!$E$4,Data!$L$24,IF(P81=Data!$E$5,Data!$L$25,IF(P81=Data!$E$6,Data!$L$26,IF(P81=Data!$E$7,Data!$L$27,IF(P81=Data!$E$8,Data!$L$28,IF(P81=Data!$E$9,Data!$L$29,IF(P81=Data!$E$10,Data!$L$30,IF(P81=Data!$E$11,Data!$L$31,IF(P81=Data!$E$12,Data!$L$32*(EXP(-29.6/R81)),IF(P81=Data!$E$13,Data!$L$33,IF(P81=Data!$E$14,Data!$L$34*(EXP(-29.6/R81)),IF(P81=Data!$E$15,Data!$L$35,IF(P81=Data!$E$16,Data!$L$36,IF(P81=Data!$E$17,Data!L$37,IF(P81=Data!$E$18,Data!L$38,0))))))))))))))))))))</f>
        <v>0</v>
      </c>
      <c r="BD81" s="148"/>
      <c r="BE81" s="146"/>
      <c r="BF81" s="148">
        <f t="shared" si="17"/>
        <v>0</v>
      </c>
      <c r="BG81" s="148">
        <f t="shared" si="24"/>
        <v>1</v>
      </c>
      <c r="BH81" s="148">
        <f t="shared" si="25"/>
        <v>1</v>
      </c>
      <c r="BI81" s="148">
        <f>IF(S81=0,0,IF(AND(Q81=Data!$E$12,S81-$AV$3&gt;0),(((Data!$M$32*(EXP(-29.6/S81)))-(Data!$M$32*(EXP(-29.6/(S81-$AV$3)))))),IF(AND(Q81=Data!$E$12,S81-$AV$3&lt;0.5),(Data!$M$32*(EXP(-29.6/S81))),IF(AND(Q81=Data!$E$12,S81&lt;=1),((Data!$M$32*(EXP(-29.6/S81)))),IF(Q81=Data!$E$13,(Data!$M$33),IF(AND(Q81=Data!$E$14,S81-$AV$3&gt;0),(((Data!$M$34*(EXP(-29.6/S81)))-(Data!$M$34*(EXP(-29.6/(S81-$AV$3)))))),IF(AND(Q81=Data!$E$14,S81-$AV$3&lt;1),(Data!$M$34*(EXP(-29.6/S81))),IF(AND(Q81=Data!$E$14,S81&lt;=1),((Data!$M$34*(EXP(-29.6/S81)))),IF(Q81=Data!$E$15,Data!$M$35,IF(Q81=Data!$E$16,Data!$M$36,IF(Q81=Data!$E$17,Data!$M$37,IF(Q81=Data!$E$18,Data!$M$38,0))))))))))))</f>
        <v>0</v>
      </c>
      <c r="BJ81" s="148">
        <f>IF(Q81=Data!$E$12,BI81*0.32,IF(Q81=Data!$E$13,0,IF(Q81=Data!$E$14,BI81*0.32,IF(Q81=Data!$E$15,0,IF(Q81=Data!$E$16,0,IF(Q81=Data!$E$17,0,IF(Q81=Data!$E$18,0,0)))))))</f>
        <v>0</v>
      </c>
      <c r="BK81" s="148">
        <f>IF(Q81=Data!$E$12,Data!$P$32*$AV$3,IF(Q81=Data!$E$13,Data!$P$33*$AV$3,IF(Q81=Data!$E$14,Data!$P$34*$AV$3,IF(Q81=Data!$E$15,Data!$P$35*$AV$3,IF(Q81=Data!$E$16,Data!$P$36*$AV$3,IF(Q81=Data!$E$17,Data!$P$37*$AV$3,IF(Q81=Data!$E$18,Data!$P$38*$AV$3,0)))))))</f>
        <v>0</v>
      </c>
      <c r="BL81" s="147">
        <f>IF(O81=Data!$E$2,Data!$O$22,IF(O81=Data!$E$3,Data!$O$23,IF(O81=Data!$E$4,Data!$O$24,IF(O81=Data!$E$5,Data!$O$25,IF(O81=Data!$E$6,Data!$O$26,IF(O81=Data!$E$7,Data!$O$27,IF(O81=Data!$E$8,Data!$O$28,IF(O81=Data!$E$9,Data!$O$29,IF(O81=Data!$E$10,Data!$O$30,IF(O81=Data!$E$11,Data!$O$31,IF(O81=Data!$E$12,Data!$O$32,IF(O81=Data!$E$13,Data!$O$33,IF(O81=Data!$E$14,Data!$O$34,IF(O81=Data!$E$15,Data!$O$35,IF(O81=Data!$E$16,Data!$O$36,IF(O81=Data!$E$17,Data!$O$37,IF(O81=Data!$E$18,Data!$O$38,0)))))))))))))))))</f>
        <v>0</v>
      </c>
      <c r="BM81" s="169"/>
      <c r="BN81" s="169"/>
      <c r="BO81" s="169"/>
      <c r="BP81" s="169"/>
    </row>
    <row r="82" spans="10:68" x14ac:dyDescent="0.3">
      <c r="J82" s="36" t="s">
        <v>93</v>
      </c>
      <c r="K82" s="108"/>
      <c r="L82" s="108"/>
      <c r="M82" s="108" t="s">
        <v>3</v>
      </c>
      <c r="N82" s="108" t="s">
        <v>1</v>
      </c>
      <c r="O82" s="109" t="s">
        <v>124</v>
      </c>
      <c r="P82" s="109" t="s">
        <v>124</v>
      </c>
      <c r="Q82" s="110" t="s">
        <v>124</v>
      </c>
      <c r="R82" s="111"/>
      <c r="S82" s="111"/>
      <c r="T82" s="112"/>
      <c r="U82" s="20"/>
      <c r="V82" s="21">
        <f>IF(AZ82="No",0,IF(O82="NA",0,IF(O82=Data!$E$2,Data!$F$22,IF(O82=Data!$E$3,Data!$F$23,IF(O82=Data!$E$4,Data!$F$24,IF(O82=Data!$E$5,Data!$F$25,IF(O82=Data!$E$6,Data!$F$26,IF(O82=Data!$E$7,Data!$F$27,IF(O82=Data!$E$8,Data!$F$28,IF(O82=Data!$E$9,Data!$F$29,IF(O82=Data!$E$10,Data!$F$30,IF(O82=Data!$E$11,Data!$F$31,IF(O82=Data!E91,Data!$F$32,IF(O82=Data!E92,Data!$F$33,IF(O82=Data!E93,Data!$F$34,IF(O82=Data!E94,Data!$F$35,IF(O82=Data!E95,Data!$F$36,IF(O82=Data!E96,Data!$F$37,IF(O82=Data!E97,Data!F$38,0)))))))))))))))))))*K82*$AV$3</f>
        <v>0</v>
      </c>
      <c r="W82" s="23">
        <f>IF(AZ82="No",0,IF(O82="NA",0,IF(O82=Data!$E$2,Data!$G$22,IF(O82=Data!$E$3,Data!$G$23,IF(O82=Data!$E$4,Data!$G$24,IF(O82=Data!$E$5,Data!$G$25,IF(O82=Data!$E$6,Data!$G$26,IF(O82=Data!$E$7,Data!$G$27,IF(O82=Data!$E$8,Data!$G$28,IF(O82=Data!$E$9,Data!$G$29,IF(O82=Data!$E$10,Data!$G$30,IF(O82=Data!$E$11,Data!$G$31,IF(O82=Data!$E$12,Data!$G$32,IF(O82=Data!$E$13,Data!$G$33,IF(O82=Data!$E$14,Data!$G$34,IF(O82=Data!$E$15,Data!$G$35,IF(O82=Data!$E$16,Data!$G$36,IF(O82=Data!$E$17,Data!G$37,IF(O82=Data!$E$18,Data!G$38,0)))))))))))))))))))*K82*$AV$3</f>
        <v>0</v>
      </c>
      <c r="X82" s="23">
        <f>IF(AZ82="No",0,IF(O82="NA",0,IF(O82=Data!$E$2,Data!$H$22,IF(O82=Data!$E$3,Data!$H$23,IF(O82=Data!$E$4,Data!$H$24,IF(O82=Data!$E$5,Data!$H$25,IF(O82=Data!$E$6,Data!$H$26,IF(O82=Data!$E$7,Data!$H$27,IF(O82=Data!$E$8,Data!$H$28,IF(O82=Data!$E$9,Data!$H$29,IF(O82=Data!$E$10,Data!$H$30,IF(O82=Data!$E$11,Data!$H$31,IF(O82=Data!$E$12,Data!$H$32,IF(O82=Data!$E$13,Data!$H$33,IF(O82=Data!$E$14,Data!$H$34,IF(O82=Data!$E$15,Data!$H$35,IF(O82=Data!$E$16,Data!$H$36,IF(O82=Data!$E$17,Data!H$37,IF(O82=Data!$E$18,Data!H$38,0)))))))))))))))))))*K82*$AV$3</f>
        <v>0</v>
      </c>
      <c r="Y82" s="23">
        <f>IF(R82&lt;=1,0,IF(Q82=Data!$E$12,Data!$F$32,IF(Q82=Data!$E$13,Data!$F$33,IF(Q82=Data!$E$14,Data!$F$34,IF(Q82=Data!$E$15,Data!$F$35,IF(Q82=Data!$E$16,Data!$F$36,IF(Q82=Data!$E$17,Data!$F$37,IF(Q82=Data!$E$18,Data!$F$38,0))))))))*K82*IF(R82&lt;AV82,R82,$AV$3)</f>
        <v>0</v>
      </c>
      <c r="Z82" s="23">
        <f>IF(R82&lt;=1,0,IF(Q82=Data!$E$12,Data!$G$32,IF(Q82=Data!$E$13,Data!$G$33,IF(Q82=Data!$E$14,Data!$G$34,IF(Q82=Data!$E$15,Data!$G$35,IF(Q82=Data!$E$16,Data!$G$36,IF(Q82=Data!$E$17,Data!$G$37,IF(Q82=Data!$E$18,Data!$G$38,0))))))))*K82*IF(R82&lt;AV82,R82,$AV$3)</f>
        <v>0</v>
      </c>
      <c r="AA82" s="23">
        <f>IF(R82&lt;=1,0,IF(Q82=Data!$E$12,Data!$H$32,IF(Q82=Data!$E$13,Data!$H$33,IF(Q82=Data!$E$14,Data!$H$34,IF(Q82=Data!$E$15,Data!$H$35,IF(Q82=Data!$E$16,Data!$H$36,IF(Q82=Data!$E$17,Data!$H$37,IF(Q82=Data!$E$18,Data!$H$38,0))))))))*K82*IF(R82&lt;AV82,R82,$AV$3)</f>
        <v>0</v>
      </c>
      <c r="AB82" s="22">
        <f t="shared" si="18"/>
        <v>0</v>
      </c>
      <c r="AC82" s="50">
        <f t="shared" si="19"/>
        <v>0</v>
      </c>
      <c r="AD82" s="46"/>
      <c r="AE82" s="21">
        <f t="shared" si="13"/>
        <v>0</v>
      </c>
      <c r="AF82" s="22">
        <f t="shared" si="14"/>
        <v>0</v>
      </c>
      <c r="AG82" s="50">
        <f t="shared" si="15"/>
        <v>0</v>
      </c>
      <c r="AH82" s="46"/>
      <c r="AI82" s="21">
        <f>IF(AZ82="No",0,IF(O82="NA",0,IF(Q82=O82,0,IF(O82=Data!$E$2,Data!$J$22,IF(O82=Data!$E$3,Data!$J$23,IF(O82=Data!$E$4,Data!$J$24,IF(O82=Data!$E$5,Data!$J$25,IF(O82=Data!$E$6,Data!$J$26,IF(O82=Data!$E$7,Data!$J$27,IF(O82=Data!$E$8,Data!$J$28,IF(O82=Data!$E$9,Data!$J$29,IF(O82=Data!$E$10,Data!$I$30,IF(O82=Data!$E$11,Data!$J$31,IF(O82=Data!$E$12,Data!$J$32,IF(O82=Data!$E$13,Data!$J$33,IF(O82=Data!$E$14,Data!$J$34,IF(O82=Data!$E$15,Data!$J$35,IF(O82=Data!$E$16,Data!$J$36,IF(O82=Data!$E$17,Data!J$37,IF(O82=Data!$E$18,Data!J$38,0))))))))))))))))))))*$AV$3</f>
        <v>0</v>
      </c>
      <c r="AJ82" s="23">
        <f>IF(AZ82="No",0,IF(O82="NA",0,IF(O82=Data!$E$2,Data!$K$22,IF(O82=Data!$E$3,Data!$K$23,IF(O82=Data!$E$4,Data!$K$24,IF(O82=Data!$E$5,Data!$K$25,IF(O82=Data!$E$6,Data!$K$26,IF(O82=Data!$E$7,Data!$K$27,IF(O82=Data!$E$8,Data!$K$28,IF(O82=Data!$E$9,Data!$K$29,IF(O82=Data!$E$10,Data!$K$30,IF(O82=Data!$E$11,Data!$K$31,IF(O82=Data!$E$12,Data!$K$32,IF(O82=Data!$E$13,Data!$K$33,IF(O82=Data!$E$14,Data!$K$34,IF(O82=Data!$E$15,Data!$K$35,IF(O82=Data!$E$16,Data!$K$36,IF(O82=Data!$E$17,Data!K$37,IF(O82=Data!$E$18,Data!K$38,0)))))))))))))))))))*$AV$3</f>
        <v>0</v>
      </c>
      <c r="AK82" s="23">
        <f t="shared" si="20"/>
        <v>0</v>
      </c>
      <c r="AL82" s="22">
        <f t="shared" si="21"/>
        <v>0</v>
      </c>
      <c r="AM82" s="22">
        <f t="shared" si="22"/>
        <v>0</v>
      </c>
      <c r="AN82" s="23"/>
      <c r="AO82" s="120"/>
      <c r="AP82" s="25"/>
      <c r="AQ82" s="25"/>
      <c r="AR82" s="9"/>
      <c r="AS82" s="9"/>
      <c r="AT82" s="5"/>
      <c r="AX82" s="168"/>
      <c r="AY82" s="143" t="str">
        <f t="shared" si="23"/>
        <v>No</v>
      </c>
      <c r="AZ82" s="144" t="str">
        <f t="shared" si="16"/>
        <v>No</v>
      </c>
      <c r="BA82" s="150"/>
      <c r="BB82" s="146">
        <f>IF(Q82="NA",0,IF(N82="No",0,IF(O82=Data!$E$2,Data!$L$22,IF(O82=Data!$E$3,Data!$L$23,IF(O82=Data!$E$4,Data!$L$24,IF(O82=Data!$E$5,Data!$L$25,IF(O82=Data!$E$6,Data!$L$26,IF(O82=Data!$E$7,Data!$L$27,IF(O82=Data!$E$8,Data!$L$28,IF(O82=Data!$E$9,Data!$L$29,IF(O82=Data!$E$10,Data!$L$30,IF(O82=Data!$E$11,Data!$L$31,IF(O82=Data!$E$12,Data!$L$32,IF(O82=Data!$E$13,Data!$L$33,IF(O82=Data!$E$14,Data!$L$34,IF(O82=Data!$E$15,Data!$L$35,IF(O82=Data!$E$16,Data!$L$36,IF(O82=Data!$E$17,Data!L$37,IF(O82=Data!$E$18,Data!L$38,0)))))))))))))))))))</f>
        <v>0</v>
      </c>
      <c r="BC82" s="147">
        <f>IF(Q82="NA",0,IF(AY82="No",0,IF(N82="Yes",0,IF(P82=Data!$E$2,Data!$L$22,IF(P82=Data!$E$3,Data!$L$23,IF(P82=Data!$E$4,Data!$L$24,IF(P82=Data!$E$5,Data!$L$25,IF(P82=Data!$E$6,Data!$L$26,IF(P82=Data!$E$7,Data!$L$27,IF(P82=Data!$E$8,Data!$L$28,IF(P82=Data!$E$9,Data!$L$29,IF(P82=Data!$E$10,Data!$L$30,IF(P82=Data!$E$11,Data!$L$31,IF(P82=Data!$E$12,Data!$L$32*(EXP(-29.6/R82)),IF(P82=Data!$E$13,Data!$L$33,IF(P82=Data!$E$14,Data!$L$34*(EXP(-29.6/R82)),IF(P82=Data!$E$15,Data!$L$35,IF(P82=Data!$E$16,Data!$L$36,IF(P82=Data!$E$17,Data!L$37,IF(P82=Data!$E$18,Data!L$38,0))))))))))))))))))))</f>
        <v>0</v>
      </c>
      <c r="BD82" s="148"/>
      <c r="BE82" s="146"/>
      <c r="BF82" s="148">
        <f t="shared" si="17"/>
        <v>0</v>
      </c>
      <c r="BG82" s="148">
        <f t="shared" si="24"/>
        <v>1</v>
      </c>
      <c r="BH82" s="148">
        <f t="shared" si="25"/>
        <v>1</v>
      </c>
      <c r="BI82" s="148">
        <f>IF(S82=0,0,IF(AND(Q82=Data!$E$12,S82-$AV$3&gt;0),(((Data!$M$32*(EXP(-29.6/S82)))-(Data!$M$32*(EXP(-29.6/(S82-$AV$3)))))),IF(AND(Q82=Data!$E$12,S82-$AV$3&lt;0.5),(Data!$M$32*(EXP(-29.6/S82))),IF(AND(Q82=Data!$E$12,S82&lt;=1),((Data!$M$32*(EXP(-29.6/S82)))),IF(Q82=Data!$E$13,(Data!$M$33),IF(AND(Q82=Data!$E$14,S82-$AV$3&gt;0),(((Data!$M$34*(EXP(-29.6/S82)))-(Data!$M$34*(EXP(-29.6/(S82-$AV$3)))))),IF(AND(Q82=Data!$E$14,S82-$AV$3&lt;1),(Data!$M$34*(EXP(-29.6/S82))),IF(AND(Q82=Data!$E$14,S82&lt;=1),((Data!$M$34*(EXP(-29.6/S82)))),IF(Q82=Data!$E$15,Data!$M$35,IF(Q82=Data!$E$16,Data!$M$36,IF(Q82=Data!$E$17,Data!$M$37,IF(Q82=Data!$E$18,Data!$M$38,0))))))))))))</f>
        <v>0</v>
      </c>
      <c r="BJ82" s="148">
        <f>IF(Q82=Data!$E$12,BI82*0.32,IF(Q82=Data!$E$13,0,IF(Q82=Data!$E$14,BI82*0.32,IF(Q82=Data!$E$15,0,IF(Q82=Data!$E$16,0,IF(Q82=Data!$E$17,0,IF(Q82=Data!$E$18,0,0)))))))</f>
        <v>0</v>
      </c>
      <c r="BK82" s="148">
        <f>IF(Q82=Data!$E$12,Data!$P$32*$AV$3,IF(Q82=Data!$E$13,Data!$P$33*$AV$3,IF(Q82=Data!$E$14,Data!$P$34*$AV$3,IF(Q82=Data!$E$15,Data!$P$35*$AV$3,IF(Q82=Data!$E$16,Data!$P$36*$AV$3,IF(Q82=Data!$E$17,Data!$P$37*$AV$3,IF(Q82=Data!$E$18,Data!$P$38*$AV$3,0)))))))</f>
        <v>0</v>
      </c>
      <c r="BL82" s="147">
        <f>IF(O82=Data!$E$2,Data!$O$22,IF(O82=Data!$E$3,Data!$O$23,IF(O82=Data!$E$4,Data!$O$24,IF(O82=Data!$E$5,Data!$O$25,IF(O82=Data!$E$6,Data!$O$26,IF(O82=Data!$E$7,Data!$O$27,IF(O82=Data!$E$8,Data!$O$28,IF(O82=Data!$E$9,Data!$O$29,IF(O82=Data!$E$10,Data!$O$30,IF(O82=Data!$E$11,Data!$O$31,IF(O82=Data!$E$12,Data!$O$32,IF(O82=Data!$E$13,Data!$O$33,IF(O82=Data!$E$14,Data!$O$34,IF(O82=Data!$E$15,Data!$O$35,IF(O82=Data!$E$16,Data!$O$36,IF(O82=Data!$E$17,Data!$O$37,IF(O82=Data!$E$18,Data!$O$38,0)))))))))))))))))</f>
        <v>0</v>
      </c>
      <c r="BM82" s="169"/>
      <c r="BN82" s="169"/>
      <c r="BO82" s="169"/>
      <c r="BP82" s="169"/>
    </row>
    <row r="83" spans="10:68" x14ac:dyDescent="0.3">
      <c r="J83" s="36" t="s">
        <v>94</v>
      </c>
      <c r="K83" s="108"/>
      <c r="L83" s="108"/>
      <c r="M83" s="108" t="s">
        <v>3</v>
      </c>
      <c r="N83" s="108" t="s">
        <v>1</v>
      </c>
      <c r="O83" s="109" t="s">
        <v>124</v>
      </c>
      <c r="P83" s="109" t="s">
        <v>124</v>
      </c>
      <c r="Q83" s="110" t="s">
        <v>124</v>
      </c>
      <c r="R83" s="111"/>
      <c r="S83" s="111"/>
      <c r="T83" s="112"/>
      <c r="U83" s="20"/>
      <c r="V83" s="21">
        <f>IF(AZ83="No",0,IF(O83="NA",0,IF(O83=Data!$E$2,Data!$F$22,IF(O83=Data!$E$3,Data!$F$23,IF(O83=Data!$E$4,Data!$F$24,IF(O83=Data!$E$5,Data!$F$25,IF(O83=Data!$E$6,Data!$F$26,IF(O83=Data!$E$7,Data!$F$27,IF(O83=Data!$E$8,Data!$F$28,IF(O83=Data!$E$9,Data!$F$29,IF(O83=Data!$E$10,Data!$F$30,IF(O83=Data!$E$11,Data!$F$31,IF(O83=Data!E92,Data!$F$32,IF(O83=Data!E93,Data!$F$33,IF(O83=Data!E94,Data!$F$34,IF(O83=Data!E95,Data!$F$35,IF(O83=Data!E96,Data!$F$36,IF(O83=Data!E97,Data!$F$37,IF(O83=Data!E98,Data!F$38,0)))))))))))))))))))*K83*$AV$3</f>
        <v>0</v>
      </c>
      <c r="W83" s="23">
        <f>IF(AZ83="No",0,IF(O83="NA",0,IF(O83=Data!$E$2,Data!$G$22,IF(O83=Data!$E$3,Data!$G$23,IF(O83=Data!$E$4,Data!$G$24,IF(O83=Data!$E$5,Data!$G$25,IF(O83=Data!$E$6,Data!$G$26,IF(O83=Data!$E$7,Data!$G$27,IF(O83=Data!$E$8,Data!$G$28,IF(O83=Data!$E$9,Data!$G$29,IF(O83=Data!$E$10,Data!$G$30,IF(O83=Data!$E$11,Data!$G$31,IF(O83=Data!$E$12,Data!$G$32,IF(O83=Data!$E$13,Data!$G$33,IF(O83=Data!$E$14,Data!$G$34,IF(O83=Data!$E$15,Data!$G$35,IF(O83=Data!$E$16,Data!$G$36,IF(O83=Data!$E$17,Data!G$37,IF(O83=Data!$E$18,Data!G$38,0)))))))))))))))))))*K83*$AV$3</f>
        <v>0</v>
      </c>
      <c r="X83" s="23">
        <f>IF(AZ83="No",0,IF(O83="NA",0,IF(O83=Data!$E$2,Data!$H$22,IF(O83=Data!$E$3,Data!$H$23,IF(O83=Data!$E$4,Data!$H$24,IF(O83=Data!$E$5,Data!$H$25,IF(O83=Data!$E$6,Data!$H$26,IF(O83=Data!$E$7,Data!$H$27,IF(O83=Data!$E$8,Data!$H$28,IF(O83=Data!$E$9,Data!$H$29,IF(O83=Data!$E$10,Data!$H$30,IF(O83=Data!$E$11,Data!$H$31,IF(O83=Data!$E$12,Data!$H$32,IF(O83=Data!$E$13,Data!$H$33,IF(O83=Data!$E$14,Data!$H$34,IF(O83=Data!$E$15,Data!$H$35,IF(O83=Data!$E$16,Data!$H$36,IF(O83=Data!$E$17,Data!H$37,IF(O83=Data!$E$18,Data!H$38,0)))))))))))))))))))*K83*$AV$3</f>
        <v>0</v>
      </c>
      <c r="Y83" s="23">
        <f>IF(R83&lt;=1,0,IF(Q83=Data!$E$12,Data!$F$32,IF(Q83=Data!$E$13,Data!$F$33,IF(Q83=Data!$E$14,Data!$F$34,IF(Q83=Data!$E$15,Data!$F$35,IF(Q83=Data!$E$16,Data!$F$36,IF(Q83=Data!$E$17,Data!$F$37,IF(Q83=Data!$E$18,Data!$F$38,0))))))))*K83*IF(R83&lt;AV83,R83,$AV$3)</f>
        <v>0</v>
      </c>
      <c r="Z83" s="23">
        <f>IF(R83&lt;=1,0,IF(Q83=Data!$E$12,Data!$G$32,IF(Q83=Data!$E$13,Data!$G$33,IF(Q83=Data!$E$14,Data!$G$34,IF(Q83=Data!$E$15,Data!$G$35,IF(Q83=Data!$E$16,Data!$G$36,IF(Q83=Data!$E$17,Data!$G$37,IF(Q83=Data!$E$18,Data!$G$38,0))))))))*K83*IF(R83&lt;AV83,R83,$AV$3)</f>
        <v>0</v>
      </c>
      <c r="AA83" s="23">
        <f>IF(R83&lt;=1,0,IF(Q83=Data!$E$12,Data!$H$32,IF(Q83=Data!$E$13,Data!$H$33,IF(Q83=Data!$E$14,Data!$H$34,IF(Q83=Data!$E$15,Data!$H$35,IF(Q83=Data!$E$16,Data!$H$36,IF(Q83=Data!$E$17,Data!$H$37,IF(Q83=Data!$E$18,Data!$H$38,0))))))))*K83*IF(R83&lt;AV83,R83,$AV$3)</f>
        <v>0</v>
      </c>
      <c r="AB83" s="22">
        <f t="shared" si="18"/>
        <v>0</v>
      </c>
      <c r="AC83" s="50">
        <f t="shared" si="19"/>
        <v>0</v>
      </c>
      <c r="AD83" s="46"/>
      <c r="AE83" s="21">
        <f t="shared" si="13"/>
        <v>0</v>
      </c>
      <c r="AF83" s="22">
        <f t="shared" si="14"/>
        <v>0</v>
      </c>
      <c r="AG83" s="50">
        <f t="shared" si="15"/>
        <v>0</v>
      </c>
      <c r="AH83" s="46"/>
      <c r="AI83" s="21">
        <f>IF(AZ83="No",0,IF(O83="NA",0,IF(Q83=O83,0,IF(O83=Data!$E$2,Data!$J$22,IF(O83=Data!$E$3,Data!$J$23,IF(O83=Data!$E$4,Data!$J$24,IF(O83=Data!$E$5,Data!$J$25,IF(O83=Data!$E$6,Data!$J$26,IF(O83=Data!$E$7,Data!$J$27,IF(O83=Data!$E$8,Data!$J$28,IF(O83=Data!$E$9,Data!$J$29,IF(O83=Data!$E$10,Data!$I$30,IF(O83=Data!$E$11,Data!$J$31,IF(O83=Data!$E$12,Data!$J$32,IF(O83=Data!$E$13,Data!$J$33,IF(O83=Data!$E$14,Data!$J$34,IF(O83=Data!$E$15,Data!$J$35,IF(O83=Data!$E$16,Data!$J$36,IF(O83=Data!$E$17,Data!J$37,IF(O83=Data!$E$18,Data!J$38,0))))))))))))))))))))*$AV$3</f>
        <v>0</v>
      </c>
      <c r="AJ83" s="23">
        <f>IF(AZ83="No",0,IF(O83="NA",0,IF(O83=Data!$E$2,Data!$K$22,IF(O83=Data!$E$3,Data!$K$23,IF(O83=Data!$E$4,Data!$K$24,IF(O83=Data!$E$5,Data!$K$25,IF(O83=Data!$E$6,Data!$K$26,IF(O83=Data!$E$7,Data!$K$27,IF(O83=Data!$E$8,Data!$K$28,IF(O83=Data!$E$9,Data!$K$29,IF(O83=Data!$E$10,Data!$K$30,IF(O83=Data!$E$11,Data!$K$31,IF(O83=Data!$E$12,Data!$K$32,IF(O83=Data!$E$13,Data!$K$33,IF(O83=Data!$E$14,Data!$K$34,IF(O83=Data!$E$15,Data!$K$35,IF(O83=Data!$E$16,Data!$K$36,IF(O83=Data!$E$17,Data!K$37,IF(O83=Data!$E$18,Data!K$38,0)))))))))))))))))))*$AV$3</f>
        <v>0</v>
      </c>
      <c r="AK83" s="23">
        <f t="shared" si="20"/>
        <v>0</v>
      </c>
      <c r="AL83" s="22">
        <f t="shared" si="21"/>
        <v>0</v>
      </c>
      <c r="AM83" s="22">
        <f t="shared" si="22"/>
        <v>0</v>
      </c>
      <c r="AN83" s="23"/>
      <c r="AO83" s="120"/>
      <c r="AP83" s="25"/>
      <c r="AQ83" s="25"/>
      <c r="AR83" s="9"/>
      <c r="AS83" s="9"/>
      <c r="AT83" s="5"/>
      <c r="AX83" s="168"/>
      <c r="AY83" s="143" t="str">
        <f t="shared" si="23"/>
        <v>No</v>
      </c>
      <c r="AZ83" s="144" t="str">
        <f t="shared" si="16"/>
        <v>No</v>
      </c>
      <c r="BA83" s="150"/>
      <c r="BB83" s="146">
        <f>IF(Q83="NA",0,IF(N83="No",0,IF(O83=Data!$E$2,Data!$L$22,IF(O83=Data!$E$3,Data!$L$23,IF(O83=Data!$E$4,Data!$L$24,IF(O83=Data!$E$5,Data!$L$25,IF(O83=Data!$E$6,Data!$L$26,IF(O83=Data!$E$7,Data!$L$27,IF(O83=Data!$E$8,Data!$L$28,IF(O83=Data!$E$9,Data!$L$29,IF(O83=Data!$E$10,Data!$L$30,IF(O83=Data!$E$11,Data!$L$31,IF(O83=Data!$E$12,Data!$L$32,IF(O83=Data!$E$13,Data!$L$33,IF(O83=Data!$E$14,Data!$L$34,IF(O83=Data!$E$15,Data!$L$35,IF(O83=Data!$E$16,Data!$L$36,IF(O83=Data!$E$17,Data!L$37,IF(O83=Data!$E$18,Data!L$38,0)))))))))))))))))))</f>
        <v>0</v>
      </c>
      <c r="BC83" s="147">
        <f>IF(Q83="NA",0,IF(AY83="No",0,IF(N83="Yes",0,IF(P83=Data!$E$2,Data!$L$22,IF(P83=Data!$E$3,Data!$L$23,IF(P83=Data!$E$4,Data!$L$24,IF(P83=Data!$E$5,Data!$L$25,IF(P83=Data!$E$6,Data!$L$26,IF(P83=Data!$E$7,Data!$L$27,IF(P83=Data!$E$8,Data!$L$28,IF(P83=Data!$E$9,Data!$L$29,IF(P83=Data!$E$10,Data!$L$30,IF(P83=Data!$E$11,Data!$L$31,IF(P83=Data!$E$12,Data!$L$32*(EXP(-29.6/R83)),IF(P83=Data!$E$13,Data!$L$33,IF(P83=Data!$E$14,Data!$L$34*(EXP(-29.6/R83)),IF(P83=Data!$E$15,Data!$L$35,IF(P83=Data!$E$16,Data!$L$36,IF(P83=Data!$E$17,Data!L$37,IF(P83=Data!$E$18,Data!L$38,0))))))))))))))))))))</f>
        <v>0</v>
      </c>
      <c r="BD83" s="148"/>
      <c r="BE83" s="146"/>
      <c r="BF83" s="148">
        <f t="shared" si="17"/>
        <v>0</v>
      </c>
      <c r="BG83" s="148">
        <f t="shared" si="24"/>
        <v>1</v>
      </c>
      <c r="BH83" s="148">
        <f t="shared" si="25"/>
        <v>1</v>
      </c>
      <c r="BI83" s="148">
        <f>IF(S83=0,0,IF(AND(Q83=Data!$E$12,S83-$AV$3&gt;0),(((Data!$M$32*(EXP(-29.6/S83)))-(Data!$M$32*(EXP(-29.6/(S83-$AV$3)))))),IF(AND(Q83=Data!$E$12,S83-$AV$3&lt;0.5),(Data!$M$32*(EXP(-29.6/S83))),IF(AND(Q83=Data!$E$12,S83&lt;=1),((Data!$M$32*(EXP(-29.6/S83)))),IF(Q83=Data!$E$13,(Data!$M$33),IF(AND(Q83=Data!$E$14,S83-$AV$3&gt;0),(((Data!$M$34*(EXP(-29.6/S83)))-(Data!$M$34*(EXP(-29.6/(S83-$AV$3)))))),IF(AND(Q83=Data!$E$14,S83-$AV$3&lt;1),(Data!$M$34*(EXP(-29.6/S83))),IF(AND(Q83=Data!$E$14,S83&lt;=1),((Data!$M$34*(EXP(-29.6/S83)))),IF(Q83=Data!$E$15,Data!$M$35,IF(Q83=Data!$E$16,Data!$M$36,IF(Q83=Data!$E$17,Data!$M$37,IF(Q83=Data!$E$18,Data!$M$38,0))))))))))))</f>
        <v>0</v>
      </c>
      <c r="BJ83" s="148">
        <f>IF(Q83=Data!$E$12,BI83*0.32,IF(Q83=Data!$E$13,0,IF(Q83=Data!$E$14,BI83*0.32,IF(Q83=Data!$E$15,0,IF(Q83=Data!$E$16,0,IF(Q83=Data!$E$17,0,IF(Q83=Data!$E$18,0,0)))))))</f>
        <v>0</v>
      </c>
      <c r="BK83" s="148">
        <f>IF(Q83=Data!$E$12,Data!$P$32*$AV$3,IF(Q83=Data!$E$13,Data!$P$33*$AV$3,IF(Q83=Data!$E$14,Data!$P$34*$AV$3,IF(Q83=Data!$E$15,Data!$P$35*$AV$3,IF(Q83=Data!$E$16,Data!$P$36*$AV$3,IF(Q83=Data!$E$17,Data!$P$37*$AV$3,IF(Q83=Data!$E$18,Data!$P$38*$AV$3,0)))))))</f>
        <v>0</v>
      </c>
      <c r="BL83" s="147">
        <f>IF(O83=Data!$E$2,Data!$O$22,IF(O83=Data!$E$3,Data!$O$23,IF(O83=Data!$E$4,Data!$O$24,IF(O83=Data!$E$5,Data!$O$25,IF(O83=Data!$E$6,Data!$O$26,IF(O83=Data!$E$7,Data!$O$27,IF(O83=Data!$E$8,Data!$O$28,IF(O83=Data!$E$9,Data!$O$29,IF(O83=Data!$E$10,Data!$O$30,IF(O83=Data!$E$11,Data!$O$31,IF(O83=Data!$E$12,Data!$O$32,IF(O83=Data!$E$13,Data!$O$33,IF(O83=Data!$E$14,Data!$O$34,IF(O83=Data!$E$15,Data!$O$35,IF(O83=Data!$E$16,Data!$O$36,IF(O83=Data!$E$17,Data!$O$37,IF(O83=Data!$E$18,Data!$O$38,0)))))))))))))))))</f>
        <v>0</v>
      </c>
      <c r="BM83" s="169"/>
      <c r="BN83" s="169"/>
      <c r="BO83" s="169"/>
      <c r="BP83" s="169"/>
    </row>
    <row r="84" spans="10:68" x14ac:dyDescent="0.3">
      <c r="J84" s="36" t="s">
        <v>95</v>
      </c>
      <c r="K84" s="108"/>
      <c r="L84" s="108"/>
      <c r="M84" s="108" t="s">
        <v>3</v>
      </c>
      <c r="N84" s="108" t="s">
        <v>1</v>
      </c>
      <c r="O84" s="109" t="s">
        <v>124</v>
      </c>
      <c r="P84" s="109" t="s">
        <v>124</v>
      </c>
      <c r="Q84" s="110" t="s">
        <v>124</v>
      </c>
      <c r="R84" s="111"/>
      <c r="S84" s="111"/>
      <c r="T84" s="112"/>
      <c r="U84" s="20"/>
      <c r="V84" s="21">
        <f>IF(AZ84="No",0,IF(O84="NA",0,IF(O84=Data!$E$2,Data!$F$22,IF(O84=Data!$E$3,Data!$F$23,IF(O84=Data!$E$4,Data!$F$24,IF(O84=Data!$E$5,Data!$F$25,IF(O84=Data!$E$6,Data!$F$26,IF(O84=Data!$E$7,Data!$F$27,IF(O84=Data!$E$8,Data!$F$28,IF(O84=Data!$E$9,Data!$F$29,IF(O84=Data!$E$10,Data!$F$30,IF(O84=Data!$E$11,Data!$F$31,IF(O84=Data!E93,Data!$F$32,IF(O84=Data!E94,Data!$F$33,IF(O84=Data!E95,Data!$F$34,IF(O84=Data!E96,Data!$F$35,IF(O84=Data!E97,Data!$F$36,IF(O84=Data!E98,Data!$F$37,IF(O84=Data!E99,Data!F$38,0)))))))))))))))))))*K84*$AV$3</f>
        <v>0</v>
      </c>
      <c r="W84" s="23">
        <f>IF(AZ84="No",0,IF(O84="NA",0,IF(O84=Data!$E$2,Data!$G$22,IF(O84=Data!$E$3,Data!$G$23,IF(O84=Data!$E$4,Data!$G$24,IF(O84=Data!$E$5,Data!$G$25,IF(O84=Data!$E$6,Data!$G$26,IF(O84=Data!$E$7,Data!$G$27,IF(O84=Data!$E$8,Data!$G$28,IF(O84=Data!$E$9,Data!$G$29,IF(O84=Data!$E$10,Data!$G$30,IF(O84=Data!$E$11,Data!$G$31,IF(O84=Data!$E$12,Data!$G$32,IF(O84=Data!$E$13,Data!$G$33,IF(O84=Data!$E$14,Data!$G$34,IF(O84=Data!$E$15,Data!$G$35,IF(O84=Data!$E$16,Data!$G$36,IF(O84=Data!$E$17,Data!G$37,IF(O84=Data!$E$18,Data!G$38,0)))))))))))))))))))*K84*$AV$3</f>
        <v>0</v>
      </c>
      <c r="X84" s="23">
        <f>IF(AZ84="No",0,IF(O84="NA",0,IF(O84=Data!$E$2,Data!$H$22,IF(O84=Data!$E$3,Data!$H$23,IF(O84=Data!$E$4,Data!$H$24,IF(O84=Data!$E$5,Data!$H$25,IF(O84=Data!$E$6,Data!$H$26,IF(O84=Data!$E$7,Data!$H$27,IF(O84=Data!$E$8,Data!$H$28,IF(O84=Data!$E$9,Data!$H$29,IF(O84=Data!$E$10,Data!$H$30,IF(O84=Data!$E$11,Data!$H$31,IF(O84=Data!$E$12,Data!$H$32,IF(O84=Data!$E$13,Data!$H$33,IF(O84=Data!$E$14,Data!$H$34,IF(O84=Data!$E$15,Data!$H$35,IF(O84=Data!$E$16,Data!$H$36,IF(O84=Data!$E$17,Data!H$37,IF(O84=Data!$E$18,Data!H$38,0)))))))))))))))))))*K84*$AV$3</f>
        <v>0</v>
      </c>
      <c r="Y84" s="23">
        <f>IF(R84&lt;=1,0,IF(Q84=Data!$E$12,Data!$F$32,IF(Q84=Data!$E$13,Data!$F$33,IF(Q84=Data!$E$14,Data!$F$34,IF(Q84=Data!$E$15,Data!$F$35,IF(Q84=Data!$E$16,Data!$F$36,IF(Q84=Data!$E$17,Data!$F$37,IF(Q84=Data!$E$18,Data!$F$38,0))))))))*K84*IF(R84&lt;AV84,R84,$AV$3)</f>
        <v>0</v>
      </c>
      <c r="Z84" s="23">
        <f>IF(R84&lt;=1,0,IF(Q84=Data!$E$12,Data!$G$32,IF(Q84=Data!$E$13,Data!$G$33,IF(Q84=Data!$E$14,Data!$G$34,IF(Q84=Data!$E$15,Data!$G$35,IF(Q84=Data!$E$16,Data!$G$36,IF(Q84=Data!$E$17,Data!$G$37,IF(Q84=Data!$E$18,Data!$G$38,0))))))))*K84*IF(R84&lt;AV84,R84,$AV$3)</f>
        <v>0</v>
      </c>
      <c r="AA84" s="23">
        <f>IF(R84&lt;=1,0,IF(Q84=Data!$E$12,Data!$H$32,IF(Q84=Data!$E$13,Data!$H$33,IF(Q84=Data!$E$14,Data!$H$34,IF(Q84=Data!$E$15,Data!$H$35,IF(Q84=Data!$E$16,Data!$H$36,IF(Q84=Data!$E$17,Data!$H$37,IF(Q84=Data!$E$18,Data!$H$38,0))))))))*K84*IF(R84&lt;AV84,R84,$AV$3)</f>
        <v>0</v>
      </c>
      <c r="AB84" s="22">
        <f t="shared" si="18"/>
        <v>0</v>
      </c>
      <c r="AC84" s="50">
        <f t="shared" si="19"/>
        <v>0</v>
      </c>
      <c r="AD84" s="46"/>
      <c r="AE84" s="21">
        <f t="shared" si="13"/>
        <v>0</v>
      </c>
      <c r="AF84" s="22">
        <f t="shared" si="14"/>
        <v>0</v>
      </c>
      <c r="AG84" s="50">
        <f t="shared" si="15"/>
        <v>0</v>
      </c>
      <c r="AH84" s="46"/>
      <c r="AI84" s="21">
        <f>IF(AZ84="No",0,IF(O84="NA",0,IF(Q84=O84,0,IF(O84=Data!$E$2,Data!$J$22,IF(O84=Data!$E$3,Data!$J$23,IF(O84=Data!$E$4,Data!$J$24,IF(O84=Data!$E$5,Data!$J$25,IF(O84=Data!$E$6,Data!$J$26,IF(O84=Data!$E$7,Data!$J$27,IF(O84=Data!$E$8,Data!$J$28,IF(O84=Data!$E$9,Data!$J$29,IF(O84=Data!$E$10,Data!$I$30,IF(O84=Data!$E$11,Data!$J$31,IF(O84=Data!$E$12,Data!$J$32,IF(O84=Data!$E$13,Data!$J$33,IF(O84=Data!$E$14,Data!$J$34,IF(O84=Data!$E$15,Data!$J$35,IF(O84=Data!$E$16,Data!$J$36,IF(O84=Data!$E$17,Data!J$37,IF(O84=Data!$E$18,Data!J$38,0))))))))))))))))))))*$AV$3</f>
        <v>0</v>
      </c>
      <c r="AJ84" s="23">
        <f>IF(AZ84="No",0,IF(O84="NA",0,IF(O84=Data!$E$2,Data!$K$22,IF(O84=Data!$E$3,Data!$K$23,IF(O84=Data!$E$4,Data!$K$24,IF(O84=Data!$E$5,Data!$K$25,IF(O84=Data!$E$6,Data!$K$26,IF(O84=Data!$E$7,Data!$K$27,IF(O84=Data!$E$8,Data!$K$28,IF(O84=Data!$E$9,Data!$K$29,IF(O84=Data!$E$10,Data!$K$30,IF(O84=Data!$E$11,Data!$K$31,IF(O84=Data!$E$12,Data!$K$32,IF(O84=Data!$E$13,Data!$K$33,IF(O84=Data!$E$14,Data!$K$34,IF(O84=Data!$E$15,Data!$K$35,IF(O84=Data!$E$16,Data!$K$36,IF(O84=Data!$E$17,Data!K$37,IF(O84=Data!$E$18,Data!K$38,0)))))))))))))))))))*$AV$3</f>
        <v>0</v>
      </c>
      <c r="AK84" s="23">
        <f t="shared" si="20"/>
        <v>0</v>
      </c>
      <c r="AL84" s="22">
        <f t="shared" si="21"/>
        <v>0</v>
      </c>
      <c r="AM84" s="22">
        <f t="shared" si="22"/>
        <v>0</v>
      </c>
      <c r="AN84" s="23"/>
      <c r="AO84" s="120"/>
      <c r="AP84" s="25"/>
      <c r="AQ84" s="25"/>
      <c r="AR84" s="9"/>
      <c r="AS84" s="9"/>
      <c r="AT84" s="5"/>
      <c r="AX84" s="168"/>
      <c r="AY84" s="143" t="str">
        <f t="shared" si="23"/>
        <v>No</v>
      </c>
      <c r="AZ84" s="144" t="str">
        <f t="shared" si="16"/>
        <v>No</v>
      </c>
      <c r="BA84" s="150"/>
      <c r="BB84" s="146">
        <f>IF(Q84="NA",0,IF(N84="No",0,IF(O84=Data!$E$2,Data!$L$22,IF(O84=Data!$E$3,Data!$L$23,IF(O84=Data!$E$4,Data!$L$24,IF(O84=Data!$E$5,Data!$L$25,IF(O84=Data!$E$6,Data!$L$26,IF(O84=Data!$E$7,Data!$L$27,IF(O84=Data!$E$8,Data!$L$28,IF(O84=Data!$E$9,Data!$L$29,IF(O84=Data!$E$10,Data!$L$30,IF(O84=Data!$E$11,Data!$L$31,IF(O84=Data!$E$12,Data!$L$32,IF(O84=Data!$E$13,Data!$L$33,IF(O84=Data!$E$14,Data!$L$34,IF(O84=Data!$E$15,Data!$L$35,IF(O84=Data!$E$16,Data!$L$36,IF(O84=Data!$E$17,Data!L$37,IF(O84=Data!$E$18,Data!L$38,0)))))))))))))))))))</f>
        <v>0</v>
      </c>
      <c r="BC84" s="147">
        <f>IF(Q84="NA",0,IF(AY84="No",0,IF(N84="Yes",0,IF(P84=Data!$E$2,Data!$L$22,IF(P84=Data!$E$3,Data!$L$23,IF(P84=Data!$E$4,Data!$L$24,IF(P84=Data!$E$5,Data!$L$25,IF(P84=Data!$E$6,Data!$L$26,IF(P84=Data!$E$7,Data!$L$27,IF(P84=Data!$E$8,Data!$L$28,IF(P84=Data!$E$9,Data!$L$29,IF(P84=Data!$E$10,Data!$L$30,IF(P84=Data!$E$11,Data!$L$31,IF(P84=Data!$E$12,Data!$L$32*(EXP(-29.6/R84)),IF(P84=Data!$E$13,Data!$L$33,IF(P84=Data!$E$14,Data!$L$34*(EXP(-29.6/R84)),IF(P84=Data!$E$15,Data!$L$35,IF(P84=Data!$E$16,Data!$L$36,IF(P84=Data!$E$17,Data!L$37,IF(P84=Data!$E$18,Data!L$38,0))))))))))))))))))))</f>
        <v>0</v>
      </c>
      <c r="BD84" s="148"/>
      <c r="BE84" s="146"/>
      <c r="BF84" s="148">
        <f t="shared" si="17"/>
        <v>0</v>
      </c>
      <c r="BG84" s="148">
        <f t="shared" si="24"/>
        <v>1</v>
      </c>
      <c r="BH84" s="148">
        <f t="shared" si="25"/>
        <v>1</v>
      </c>
      <c r="BI84" s="148">
        <f>IF(S84=0,0,IF(AND(Q84=Data!$E$12,S84-$AV$3&gt;0),(((Data!$M$32*(EXP(-29.6/S84)))-(Data!$M$32*(EXP(-29.6/(S84-$AV$3)))))),IF(AND(Q84=Data!$E$12,S84-$AV$3&lt;0.5),(Data!$M$32*(EXP(-29.6/S84))),IF(AND(Q84=Data!$E$12,S84&lt;=1),((Data!$M$32*(EXP(-29.6/S84)))),IF(Q84=Data!$E$13,(Data!$M$33),IF(AND(Q84=Data!$E$14,S84-$AV$3&gt;0),(((Data!$M$34*(EXP(-29.6/S84)))-(Data!$M$34*(EXP(-29.6/(S84-$AV$3)))))),IF(AND(Q84=Data!$E$14,S84-$AV$3&lt;1),(Data!$M$34*(EXP(-29.6/S84))),IF(AND(Q84=Data!$E$14,S84&lt;=1),((Data!$M$34*(EXP(-29.6/S84)))),IF(Q84=Data!$E$15,Data!$M$35,IF(Q84=Data!$E$16,Data!$M$36,IF(Q84=Data!$E$17,Data!$M$37,IF(Q84=Data!$E$18,Data!$M$38,0))))))))))))</f>
        <v>0</v>
      </c>
      <c r="BJ84" s="148">
        <f>IF(Q84=Data!$E$12,BI84*0.32,IF(Q84=Data!$E$13,0,IF(Q84=Data!$E$14,BI84*0.32,IF(Q84=Data!$E$15,0,IF(Q84=Data!$E$16,0,IF(Q84=Data!$E$17,0,IF(Q84=Data!$E$18,0,0)))))))</f>
        <v>0</v>
      </c>
      <c r="BK84" s="148">
        <f>IF(Q84=Data!$E$12,Data!$P$32*$AV$3,IF(Q84=Data!$E$13,Data!$P$33*$AV$3,IF(Q84=Data!$E$14,Data!$P$34*$AV$3,IF(Q84=Data!$E$15,Data!$P$35*$AV$3,IF(Q84=Data!$E$16,Data!$P$36*$AV$3,IF(Q84=Data!$E$17,Data!$P$37*$AV$3,IF(Q84=Data!$E$18,Data!$P$38*$AV$3,0)))))))</f>
        <v>0</v>
      </c>
      <c r="BL84" s="147">
        <f>IF(O84=Data!$E$2,Data!$O$22,IF(O84=Data!$E$3,Data!$O$23,IF(O84=Data!$E$4,Data!$O$24,IF(O84=Data!$E$5,Data!$O$25,IF(O84=Data!$E$6,Data!$O$26,IF(O84=Data!$E$7,Data!$O$27,IF(O84=Data!$E$8,Data!$O$28,IF(O84=Data!$E$9,Data!$O$29,IF(O84=Data!$E$10,Data!$O$30,IF(O84=Data!$E$11,Data!$O$31,IF(O84=Data!$E$12,Data!$O$32,IF(O84=Data!$E$13,Data!$O$33,IF(O84=Data!$E$14,Data!$O$34,IF(O84=Data!$E$15,Data!$O$35,IF(O84=Data!$E$16,Data!$O$36,IF(O84=Data!$E$17,Data!$O$37,IF(O84=Data!$E$18,Data!$O$38,0)))))))))))))))))</f>
        <v>0</v>
      </c>
      <c r="BM84" s="169"/>
      <c r="BN84" s="169"/>
      <c r="BO84" s="169"/>
      <c r="BP84" s="169"/>
    </row>
    <row r="85" spans="10:68" x14ac:dyDescent="0.3">
      <c r="J85" s="36" t="s">
        <v>96</v>
      </c>
      <c r="K85" s="108"/>
      <c r="L85" s="108"/>
      <c r="M85" s="108" t="s">
        <v>3</v>
      </c>
      <c r="N85" s="108" t="s">
        <v>1</v>
      </c>
      <c r="O85" s="109" t="s">
        <v>124</v>
      </c>
      <c r="P85" s="109" t="s">
        <v>124</v>
      </c>
      <c r="Q85" s="110" t="s">
        <v>124</v>
      </c>
      <c r="R85" s="111"/>
      <c r="S85" s="111"/>
      <c r="T85" s="112"/>
      <c r="U85" s="20"/>
      <c r="V85" s="21">
        <f>IF(AZ85="No",0,IF(O85="NA",0,IF(O85=Data!$E$2,Data!$F$22,IF(O85=Data!$E$3,Data!$F$23,IF(O85=Data!$E$4,Data!$F$24,IF(O85=Data!$E$5,Data!$F$25,IF(O85=Data!$E$6,Data!$F$26,IF(O85=Data!$E$7,Data!$F$27,IF(O85=Data!$E$8,Data!$F$28,IF(O85=Data!$E$9,Data!$F$29,IF(O85=Data!$E$10,Data!$F$30,IF(O85=Data!$E$11,Data!$F$31,IF(O85=Data!E94,Data!$F$32,IF(O85=Data!E95,Data!$F$33,IF(O85=Data!E96,Data!$F$34,IF(O85=Data!E97,Data!$F$35,IF(O85=Data!E98,Data!$F$36,IF(O85=Data!E99,Data!$F$37,IF(O85=Data!E100,Data!F$38,0)))))))))))))))))))*K85*$AV$3</f>
        <v>0</v>
      </c>
      <c r="W85" s="23">
        <f>IF(AZ85="No",0,IF(O85="NA",0,IF(O85=Data!$E$2,Data!$G$22,IF(O85=Data!$E$3,Data!$G$23,IF(O85=Data!$E$4,Data!$G$24,IF(O85=Data!$E$5,Data!$G$25,IF(O85=Data!$E$6,Data!$G$26,IF(O85=Data!$E$7,Data!$G$27,IF(O85=Data!$E$8,Data!$G$28,IF(O85=Data!$E$9,Data!$G$29,IF(O85=Data!$E$10,Data!$G$30,IF(O85=Data!$E$11,Data!$G$31,IF(O85=Data!$E$12,Data!$G$32,IF(O85=Data!$E$13,Data!$G$33,IF(O85=Data!$E$14,Data!$G$34,IF(O85=Data!$E$15,Data!$G$35,IF(O85=Data!$E$16,Data!$G$36,IF(O85=Data!$E$17,Data!G$37,IF(O85=Data!$E$18,Data!G$38,0)))))))))))))))))))*K85*$AV$3</f>
        <v>0</v>
      </c>
      <c r="X85" s="23">
        <f>IF(AZ85="No",0,IF(O85="NA",0,IF(O85=Data!$E$2,Data!$H$22,IF(O85=Data!$E$3,Data!$H$23,IF(O85=Data!$E$4,Data!$H$24,IF(O85=Data!$E$5,Data!$H$25,IF(O85=Data!$E$6,Data!$H$26,IF(O85=Data!$E$7,Data!$H$27,IF(O85=Data!$E$8,Data!$H$28,IF(O85=Data!$E$9,Data!$H$29,IF(O85=Data!$E$10,Data!$H$30,IF(O85=Data!$E$11,Data!$H$31,IF(O85=Data!$E$12,Data!$H$32,IF(O85=Data!$E$13,Data!$H$33,IF(O85=Data!$E$14,Data!$H$34,IF(O85=Data!$E$15,Data!$H$35,IF(O85=Data!$E$16,Data!$H$36,IF(O85=Data!$E$17,Data!H$37,IF(O85=Data!$E$18,Data!H$38,0)))))))))))))))))))*K85*$AV$3</f>
        <v>0</v>
      </c>
      <c r="Y85" s="23">
        <f>IF(R85&lt;=1,0,IF(Q85=Data!$E$12,Data!$F$32,IF(Q85=Data!$E$13,Data!$F$33,IF(Q85=Data!$E$14,Data!$F$34,IF(Q85=Data!$E$15,Data!$F$35,IF(Q85=Data!$E$16,Data!$F$36,IF(Q85=Data!$E$17,Data!$F$37,IF(Q85=Data!$E$18,Data!$F$38,0))))))))*K85*IF(R85&lt;AV85,R85,$AV$3)</f>
        <v>0</v>
      </c>
      <c r="Z85" s="23">
        <f>IF(R85&lt;=1,0,IF(Q85=Data!$E$12,Data!$G$32,IF(Q85=Data!$E$13,Data!$G$33,IF(Q85=Data!$E$14,Data!$G$34,IF(Q85=Data!$E$15,Data!$G$35,IF(Q85=Data!$E$16,Data!$G$36,IF(Q85=Data!$E$17,Data!$G$37,IF(Q85=Data!$E$18,Data!$G$38,0))))))))*K85*IF(R85&lt;AV85,R85,$AV$3)</f>
        <v>0</v>
      </c>
      <c r="AA85" s="23">
        <f>IF(R85&lt;=1,0,IF(Q85=Data!$E$12,Data!$H$32,IF(Q85=Data!$E$13,Data!$H$33,IF(Q85=Data!$E$14,Data!$H$34,IF(Q85=Data!$E$15,Data!$H$35,IF(Q85=Data!$E$16,Data!$H$36,IF(Q85=Data!$E$17,Data!$H$37,IF(Q85=Data!$E$18,Data!$H$38,0))))))))*K85*IF(R85&lt;AV85,R85,$AV$3)</f>
        <v>0</v>
      </c>
      <c r="AB85" s="22">
        <f t="shared" si="18"/>
        <v>0</v>
      </c>
      <c r="AC85" s="50">
        <f t="shared" si="19"/>
        <v>0</v>
      </c>
      <c r="AD85" s="46"/>
      <c r="AE85" s="21">
        <f t="shared" si="13"/>
        <v>0</v>
      </c>
      <c r="AF85" s="22">
        <f t="shared" si="14"/>
        <v>0</v>
      </c>
      <c r="AG85" s="50">
        <f t="shared" si="15"/>
        <v>0</v>
      </c>
      <c r="AH85" s="46"/>
      <c r="AI85" s="21">
        <f>IF(AZ85="No",0,IF(O85="NA",0,IF(Q85=O85,0,IF(O85=Data!$E$2,Data!$J$22,IF(O85=Data!$E$3,Data!$J$23,IF(O85=Data!$E$4,Data!$J$24,IF(O85=Data!$E$5,Data!$J$25,IF(O85=Data!$E$6,Data!$J$26,IF(O85=Data!$E$7,Data!$J$27,IF(O85=Data!$E$8,Data!$J$28,IF(O85=Data!$E$9,Data!$J$29,IF(O85=Data!$E$10,Data!$I$30,IF(O85=Data!$E$11,Data!$J$31,IF(O85=Data!$E$12,Data!$J$32,IF(O85=Data!$E$13,Data!$J$33,IF(O85=Data!$E$14,Data!$J$34,IF(O85=Data!$E$15,Data!$J$35,IF(O85=Data!$E$16,Data!$J$36,IF(O85=Data!$E$17,Data!J$37,IF(O85=Data!$E$18,Data!J$38,0))))))))))))))))))))*$AV$3</f>
        <v>0</v>
      </c>
      <c r="AJ85" s="23">
        <f>IF(AZ85="No",0,IF(O85="NA",0,IF(O85=Data!$E$2,Data!$K$22,IF(O85=Data!$E$3,Data!$K$23,IF(O85=Data!$E$4,Data!$K$24,IF(O85=Data!$E$5,Data!$K$25,IF(O85=Data!$E$6,Data!$K$26,IF(O85=Data!$E$7,Data!$K$27,IF(O85=Data!$E$8,Data!$K$28,IF(O85=Data!$E$9,Data!$K$29,IF(O85=Data!$E$10,Data!$K$30,IF(O85=Data!$E$11,Data!$K$31,IF(O85=Data!$E$12,Data!$K$32,IF(O85=Data!$E$13,Data!$K$33,IF(O85=Data!$E$14,Data!$K$34,IF(O85=Data!$E$15,Data!$K$35,IF(O85=Data!$E$16,Data!$K$36,IF(O85=Data!$E$17,Data!K$37,IF(O85=Data!$E$18,Data!K$38,0)))))))))))))))))))*$AV$3</f>
        <v>0</v>
      </c>
      <c r="AK85" s="23">
        <f t="shared" si="20"/>
        <v>0</v>
      </c>
      <c r="AL85" s="22">
        <f t="shared" si="21"/>
        <v>0</v>
      </c>
      <c r="AM85" s="22">
        <f t="shared" si="22"/>
        <v>0</v>
      </c>
      <c r="AN85" s="23"/>
      <c r="AO85" s="120"/>
      <c r="AP85" s="25"/>
      <c r="AQ85" s="25"/>
      <c r="AR85" s="9"/>
      <c r="AS85" s="9"/>
      <c r="AT85" s="5"/>
      <c r="AX85" s="168"/>
      <c r="AY85" s="143" t="str">
        <f t="shared" si="23"/>
        <v>No</v>
      </c>
      <c r="AZ85" s="144" t="str">
        <f t="shared" si="16"/>
        <v>No</v>
      </c>
      <c r="BA85" s="150"/>
      <c r="BB85" s="146">
        <f>IF(Q85="NA",0,IF(N85="No",0,IF(O85=Data!$E$2,Data!$L$22,IF(O85=Data!$E$3,Data!$L$23,IF(O85=Data!$E$4,Data!$L$24,IF(O85=Data!$E$5,Data!$L$25,IF(O85=Data!$E$6,Data!$L$26,IF(O85=Data!$E$7,Data!$L$27,IF(O85=Data!$E$8,Data!$L$28,IF(O85=Data!$E$9,Data!$L$29,IF(O85=Data!$E$10,Data!$L$30,IF(O85=Data!$E$11,Data!$L$31,IF(O85=Data!$E$12,Data!$L$32,IF(O85=Data!$E$13,Data!$L$33,IF(O85=Data!$E$14,Data!$L$34,IF(O85=Data!$E$15,Data!$L$35,IF(O85=Data!$E$16,Data!$L$36,IF(O85=Data!$E$17,Data!L$37,IF(O85=Data!$E$18,Data!L$38,0)))))))))))))))))))</f>
        <v>0</v>
      </c>
      <c r="BC85" s="147">
        <f>IF(Q85="NA",0,IF(AY85="No",0,IF(N85="Yes",0,IF(P85=Data!$E$2,Data!$L$22,IF(P85=Data!$E$3,Data!$L$23,IF(P85=Data!$E$4,Data!$L$24,IF(P85=Data!$E$5,Data!$L$25,IF(P85=Data!$E$6,Data!$L$26,IF(P85=Data!$E$7,Data!$L$27,IF(P85=Data!$E$8,Data!$L$28,IF(P85=Data!$E$9,Data!$L$29,IF(P85=Data!$E$10,Data!$L$30,IF(P85=Data!$E$11,Data!$L$31,IF(P85=Data!$E$12,Data!$L$32*(EXP(-29.6/R85)),IF(P85=Data!$E$13,Data!$L$33,IF(P85=Data!$E$14,Data!$L$34*(EXP(-29.6/R85)),IF(P85=Data!$E$15,Data!$L$35,IF(P85=Data!$E$16,Data!$L$36,IF(P85=Data!$E$17,Data!L$37,IF(P85=Data!$E$18,Data!L$38,0))))))))))))))))))))</f>
        <v>0</v>
      </c>
      <c r="BD85" s="148"/>
      <c r="BE85" s="146"/>
      <c r="BF85" s="148">
        <f t="shared" si="17"/>
        <v>0</v>
      </c>
      <c r="BG85" s="148">
        <f t="shared" si="24"/>
        <v>1</v>
      </c>
      <c r="BH85" s="148">
        <f t="shared" si="25"/>
        <v>1</v>
      </c>
      <c r="BI85" s="148">
        <f>IF(S85=0,0,IF(AND(Q85=Data!$E$12,S85-$AV$3&gt;0),(((Data!$M$32*(EXP(-29.6/S85)))-(Data!$M$32*(EXP(-29.6/(S85-$AV$3)))))),IF(AND(Q85=Data!$E$12,S85-$AV$3&lt;0.5),(Data!$M$32*(EXP(-29.6/S85))),IF(AND(Q85=Data!$E$12,S85&lt;=1),((Data!$M$32*(EXP(-29.6/S85)))),IF(Q85=Data!$E$13,(Data!$M$33),IF(AND(Q85=Data!$E$14,S85-$AV$3&gt;0),(((Data!$M$34*(EXP(-29.6/S85)))-(Data!$M$34*(EXP(-29.6/(S85-$AV$3)))))),IF(AND(Q85=Data!$E$14,S85-$AV$3&lt;1),(Data!$M$34*(EXP(-29.6/S85))),IF(AND(Q85=Data!$E$14,S85&lt;=1),((Data!$M$34*(EXP(-29.6/S85)))),IF(Q85=Data!$E$15,Data!$M$35,IF(Q85=Data!$E$16,Data!$M$36,IF(Q85=Data!$E$17,Data!$M$37,IF(Q85=Data!$E$18,Data!$M$38,0))))))))))))</f>
        <v>0</v>
      </c>
      <c r="BJ85" s="148">
        <f>IF(Q85=Data!$E$12,BI85*0.32,IF(Q85=Data!$E$13,0,IF(Q85=Data!$E$14,BI85*0.32,IF(Q85=Data!$E$15,0,IF(Q85=Data!$E$16,0,IF(Q85=Data!$E$17,0,IF(Q85=Data!$E$18,0,0)))))))</f>
        <v>0</v>
      </c>
      <c r="BK85" s="148">
        <f>IF(Q85=Data!$E$12,Data!$P$32*$AV$3,IF(Q85=Data!$E$13,Data!$P$33*$AV$3,IF(Q85=Data!$E$14,Data!$P$34*$AV$3,IF(Q85=Data!$E$15,Data!$P$35*$AV$3,IF(Q85=Data!$E$16,Data!$P$36*$AV$3,IF(Q85=Data!$E$17,Data!$P$37*$AV$3,IF(Q85=Data!$E$18,Data!$P$38*$AV$3,0)))))))</f>
        <v>0</v>
      </c>
      <c r="BL85" s="147">
        <f>IF(O85=Data!$E$2,Data!$O$22,IF(O85=Data!$E$3,Data!$O$23,IF(O85=Data!$E$4,Data!$O$24,IF(O85=Data!$E$5,Data!$O$25,IF(O85=Data!$E$6,Data!$O$26,IF(O85=Data!$E$7,Data!$O$27,IF(O85=Data!$E$8,Data!$O$28,IF(O85=Data!$E$9,Data!$O$29,IF(O85=Data!$E$10,Data!$O$30,IF(O85=Data!$E$11,Data!$O$31,IF(O85=Data!$E$12,Data!$O$32,IF(O85=Data!$E$13,Data!$O$33,IF(O85=Data!$E$14,Data!$O$34,IF(O85=Data!$E$15,Data!$O$35,IF(O85=Data!$E$16,Data!$O$36,IF(O85=Data!$E$17,Data!$O$37,IF(O85=Data!$E$18,Data!$O$38,0)))))))))))))))))</f>
        <v>0</v>
      </c>
      <c r="BM85" s="169"/>
      <c r="BN85" s="169"/>
      <c r="BO85" s="169"/>
      <c r="BP85" s="169"/>
    </row>
    <row r="86" spans="10:68" x14ac:dyDescent="0.3">
      <c r="J86" s="36" t="s">
        <v>97</v>
      </c>
      <c r="K86" s="108"/>
      <c r="L86" s="108"/>
      <c r="M86" s="108" t="s">
        <v>3</v>
      </c>
      <c r="N86" s="108" t="s">
        <v>1</v>
      </c>
      <c r="O86" s="109" t="s">
        <v>124</v>
      </c>
      <c r="P86" s="109" t="s">
        <v>124</v>
      </c>
      <c r="Q86" s="110" t="s">
        <v>124</v>
      </c>
      <c r="R86" s="111"/>
      <c r="S86" s="111"/>
      <c r="T86" s="112"/>
      <c r="U86" s="20"/>
      <c r="V86" s="21">
        <f>IF(AZ86="No",0,IF(O86="NA",0,IF(O86=Data!$E$2,Data!$F$22,IF(O86=Data!$E$3,Data!$F$23,IF(O86=Data!$E$4,Data!$F$24,IF(O86=Data!$E$5,Data!$F$25,IF(O86=Data!$E$6,Data!$F$26,IF(O86=Data!$E$7,Data!$F$27,IF(O86=Data!$E$8,Data!$F$28,IF(O86=Data!$E$9,Data!$F$29,IF(O86=Data!$E$10,Data!$F$30,IF(O86=Data!$E$11,Data!$F$31,IF(O86=Data!E95,Data!$F$32,IF(O86=Data!E96,Data!$F$33,IF(O86=Data!E97,Data!$F$34,IF(O86=Data!E98,Data!$F$35,IF(O86=Data!E99,Data!$F$36,IF(O86=Data!E100,Data!$F$37,IF(O86=Data!E101,Data!F$38,0)))))))))))))))))))*K86*$AV$3</f>
        <v>0</v>
      </c>
      <c r="W86" s="23">
        <f>IF(AZ86="No",0,IF(O86="NA",0,IF(O86=Data!$E$2,Data!$G$22,IF(O86=Data!$E$3,Data!$G$23,IF(O86=Data!$E$4,Data!$G$24,IF(O86=Data!$E$5,Data!$G$25,IF(O86=Data!$E$6,Data!$G$26,IF(O86=Data!$E$7,Data!$G$27,IF(O86=Data!$E$8,Data!$G$28,IF(O86=Data!$E$9,Data!$G$29,IF(O86=Data!$E$10,Data!$G$30,IF(O86=Data!$E$11,Data!$G$31,IF(O86=Data!$E$12,Data!$G$32,IF(O86=Data!$E$13,Data!$G$33,IF(O86=Data!$E$14,Data!$G$34,IF(O86=Data!$E$15,Data!$G$35,IF(O86=Data!$E$16,Data!$G$36,IF(O86=Data!$E$17,Data!G$37,IF(O86=Data!$E$18,Data!G$38,0)))))))))))))))))))*K86*$AV$3</f>
        <v>0</v>
      </c>
      <c r="X86" s="23">
        <f>IF(AZ86="No",0,IF(O86="NA",0,IF(O86=Data!$E$2,Data!$H$22,IF(O86=Data!$E$3,Data!$H$23,IF(O86=Data!$E$4,Data!$H$24,IF(O86=Data!$E$5,Data!$H$25,IF(O86=Data!$E$6,Data!$H$26,IF(O86=Data!$E$7,Data!$H$27,IF(O86=Data!$E$8,Data!$H$28,IF(O86=Data!$E$9,Data!$H$29,IF(O86=Data!$E$10,Data!$H$30,IF(O86=Data!$E$11,Data!$H$31,IF(O86=Data!$E$12,Data!$H$32,IF(O86=Data!$E$13,Data!$H$33,IF(O86=Data!$E$14,Data!$H$34,IF(O86=Data!$E$15,Data!$H$35,IF(O86=Data!$E$16,Data!$H$36,IF(O86=Data!$E$17,Data!H$37,IF(O86=Data!$E$18,Data!H$38,0)))))))))))))))))))*K86*$AV$3</f>
        <v>0</v>
      </c>
      <c r="Y86" s="23">
        <f>IF(R86&lt;=1,0,IF(Q86=Data!$E$12,Data!$F$32,IF(Q86=Data!$E$13,Data!$F$33,IF(Q86=Data!$E$14,Data!$F$34,IF(Q86=Data!$E$15,Data!$F$35,IF(Q86=Data!$E$16,Data!$F$36,IF(Q86=Data!$E$17,Data!$F$37,IF(Q86=Data!$E$18,Data!$F$38,0))))))))*K86*IF(R86&lt;AV86,R86,$AV$3)</f>
        <v>0</v>
      </c>
      <c r="Z86" s="23">
        <f>IF(R86&lt;=1,0,IF(Q86=Data!$E$12,Data!$G$32,IF(Q86=Data!$E$13,Data!$G$33,IF(Q86=Data!$E$14,Data!$G$34,IF(Q86=Data!$E$15,Data!$G$35,IF(Q86=Data!$E$16,Data!$G$36,IF(Q86=Data!$E$17,Data!$G$37,IF(Q86=Data!$E$18,Data!$G$38,0))))))))*K86*IF(R86&lt;AV86,R86,$AV$3)</f>
        <v>0</v>
      </c>
      <c r="AA86" s="23">
        <f>IF(R86&lt;=1,0,IF(Q86=Data!$E$12,Data!$H$32,IF(Q86=Data!$E$13,Data!$H$33,IF(Q86=Data!$E$14,Data!$H$34,IF(Q86=Data!$E$15,Data!$H$35,IF(Q86=Data!$E$16,Data!$H$36,IF(Q86=Data!$E$17,Data!$H$37,IF(Q86=Data!$E$18,Data!$H$38,0))))))))*K86*IF(R86&lt;AV86,R86,$AV$3)</f>
        <v>0</v>
      </c>
      <c r="AB86" s="22">
        <f t="shared" si="18"/>
        <v>0</v>
      </c>
      <c r="AC86" s="50">
        <f t="shared" si="19"/>
        <v>0</v>
      </c>
      <c r="AD86" s="46"/>
      <c r="AE86" s="21">
        <f t="shared" si="13"/>
        <v>0</v>
      </c>
      <c r="AF86" s="22">
        <f t="shared" si="14"/>
        <v>0</v>
      </c>
      <c r="AG86" s="50">
        <f t="shared" si="15"/>
        <v>0</v>
      </c>
      <c r="AH86" s="46"/>
      <c r="AI86" s="21">
        <f>IF(AZ86="No",0,IF(O86="NA",0,IF(Q86=O86,0,IF(O86=Data!$E$2,Data!$J$22,IF(O86=Data!$E$3,Data!$J$23,IF(O86=Data!$E$4,Data!$J$24,IF(O86=Data!$E$5,Data!$J$25,IF(O86=Data!$E$6,Data!$J$26,IF(O86=Data!$E$7,Data!$J$27,IF(O86=Data!$E$8,Data!$J$28,IF(O86=Data!$E$9,Data!$J$29,IF(O86=Data!$E$10,Data!$I$30,IF(O86=Data!$E$11,Data!$J$31,IF(O86=Data!$E$12,Data!$J$32,IF(O86=Data!$E$13,Data!$J$33,IF(O86=Data!$E$14,Data!$J$34,IF(O86=Data!$E$15,Data!$J$35,IF(O86=Data!$E$16,Data!$J$36,IF(O86=Data!$E$17,Data!J$37,IF(O86=Data!$E$18,Data!J$38,0))))))))))))))))))))*$AV$3</f>
        <v>0</v>
      </c>
      <c r="AJ86" s="23">
        <f>IF(AZ86="No",0,IF(O86="NA",0,IF(O86=Data!$E$2,Data!$K$22,IF(O86=Data!$E$3,Data!$K$23,IF(O86=Data!$E$4,Data!$K$24,IF(O86=Data!$E$5,Data!$K$25,IF(O86=Data!$E$6,Data!$K$26,IF(O86=Data!$E$7,Data!$K$27,IF(O86=Data!$E$8,Data!$K$28,IF(O86=Data!$E$9,Data!$K$29,IF(O86=Data!$E$10,Data!$K$30,IF(O86=Data!$E$11,Data!$K$31,IF(O86=Data!$E$12,Data!$K$32,IF(O86=Data!$E$13,Data!$K$33,IF(O86=Data!$E$14,Data!$K$34,IF(O86=Data!$E$15,Data!$K$35,IF(O86=Data!$E$16,Data!$K$36,IF(O86=Data!$E$17,Data!K$37,IF(O86=Data!$E$18,Data!K$38,0)))))))))))))))))))*$AV$3</f>
        <v>0</v>
      </c>
      <c r="AK86" s="23">
        <f t="shared" si="20"/>
        <v>0</v>
      </c>
      <c r="AL86" s="22">
        <f t="shared" si="21"/>
        <v>0</v>
      </c>
      <c r="AM86" s="22">
        <f t="shared" si="22"/>
        <v>0</v>
      </c>
      <c r="AN86" s="23"/>
      <c r="AO86" s="120"/>
      <c r="AP86" s="25"/>
      <c r="AQ86" s="25"/>
      <c r="AR86" s="9"/>
      <c r="AS86" s="9"/>
      <c r="AT86" s="5"/>
      <c r="AX86" s="168"/>
      <c r="AY86" s="143" t="str">
        <f t="shared" si="23"/>
        <v>No</v>
      </c>
      <c r="AZ86" s="144" t="str">
        <f t="shared" si="16"/>
        <v>No</v>
      </c>
      <c r="BA86" s="150"/>
      <c r="BB86" s="146">
        <f>IF(Q86="NA",0,IF(N86="No",0,IF(O86=Data!$E$2,Data!$L$22,IF(O86=Data!$E$3,Data!$L$23,IF(O86=Data!$E$4,Data!$L$24,IF(O86=Data!$E$5,Data!$L$25,IF(O86=Data!$E$6,Data!$L$26,IF(O86=Data!$E$7,Data!$L$27,IF(O86=Data!$E$8,Data!$L$28,IF(O86=Data!$E$9,Data!$L$29,IF(O86=Data!$E$10,Data!$L$30,IF(O86=Data!$E$11,Data!$L$31,IF(O86=Data!$E$12,Data!$L$32,IF(O86=Data!$E$13,Data!$L$33,IF(O86=Data!$E$14,Data!$L$34,IF(O86=Data!$E$15,Data!$L$35,IF(O86=Data!$E$16,Data!$L$36,IF(O86=Data!$E$17,Data!L$37,IF(O86=Data!$E$18,Data!L$38,0)))))))))))))))))))</f>
        <v>0</v>
      </c>
      <c r="BC86" s="147">
        <f>IF(Q86="NA",0,IF(AY86="No",0,IF(N86="Yes",0,IF(P86=Data!$E$2,Data!$L$22,IF(P86=Data!$E$3,Data!$L$23,IF(P86=Data!$E$4,Data!$L$24,IF(P86=Data!$E$5,Data!$L$25,IF(P86=Data!$E$6,Data!$L$26,IF(P86=Data!$E$7,Data!$L$27,IF(P86=Data!$E$8,Data!$L$28,IF(P86=Data!$E$9,Data!$L$29,IF(P86=Data!$E$10,Data!$L$30,IF(P86=Data!$E$11,Data!$L$31,IF(P86=Data!$E$12,Data!$L$32*(EXP(-29.6/R86)),IF(P86=Data!$E$13,Data!$L$33,IF(P86=Data!$E$14,Data!$L$34*(EXP(-29.6/R86)),IF(P86=Data!$E$15,Data!$L$35,IF(P86=Data!$E$16,Data!$L$36,IF(P86=Data!$E$17,Data!L$37,IF(P86=Data!$E$18,Data!L$38,0))))))))))))))))))))</f>
        <v>0</v>
      </c>
      <c r="BD86" s="148"/>
      <c r="BE86" s="146"/>
      <c r="BF86" s="148">
        <f t="shared" si="17"/>
        <v>0</v>
      </c>
      <c r="BG86" s="148">
        <f t="shared" si="24"/>
        <v>1</v>
      </c>
      <c r="BH86" s="148">
        <f t="shared" si="25"/>
        <v>1</v>
      </c>
      <c r="BI86" s="148">
        <f>IF(S86=0,0,IF(AND(Q86=Data!$E$12,S86-$AV$3&gt;0),(((Data!$M$32*(EXP(-29.6/S86)))-(Data!$M$32*(EXP(-29.6/(S86-$AV$3)))))),IF(AND(Q86=Data!$E$12,S86-$AV$3&lt;0.5),(Data!$M$32*(EXP(-29.6/S86))),IF(AND(Q86=Data!$E$12,S86&lt;=1),((Data!$M$32*(EXP(-29.6/S86)))),IF(Q86=Data!$E$13,(Data!$M$33),IF(AND(Q86=Data!$E$14,S86-$AV$3&gt;0),(((Data!$M$34*(EXP(-29.6/S86)))-(Data!$M$34*(EXP(-29.6/(S86-$AV$3)))))),IF(AND(Q86=Data!$E$14,S86-$AV$3&lt;1),(Data!$M$34*(EXP(-29.6/S86))),IF(AND(Q86=Data!$E$14,S86&lt;=1),((Data!$M$34*(EXP(-29.6/S86)))),IF(Q86=Data!$E$15,Data!$M$35,IF(Q86=Data!$E$16,Data!$M$36,IF(Q86=Data!$E$17,Data!$M$37,IF(Q86=Data!$E$18,Data!$M$38,0))))))))))))</f>
        <v>0</v>
      </c>
      <c r="BJ86" s="148">
        <f>IF(Q86=Data!$E$12,BI86*0.32,IF(Q86=Data!$E$13,0,IF(Q86=Data!$E$14,BI86*0.32,IF(Q86=Data!$E$15,0,IF(Q86=Data!$E$16,0,IF(Q86=Data!$E$17,0,IF(Q86=Data!$E$18,0,0)))))))</f>
        <v>0</v>
      </c>
      <c r="BK86" s="148">
        <f>IF(Q86=Data!$E$12,Data!$P$32*$AV$3,IF(Q86=Data!$E$13,Data!$P$33*$AV$3,IF(Q86=Data!$E$14,Data!$P$34*$AV$3,IF(Q86=Data!$E$15,Data!$P$35*$AV$3,IF(Q86=Data!$E$16,Data!$P$36*$AV$3,IF(Q86=Data!$E$17,Data!$P$37*$AV$3,IF(Q86=Data!$E$18,Data!$P$38*$AV$3,0)))))))</f>
        <v>0</v>
      </c>
      <c r="BL86" s="147">
        <f>IF(O86=Data!$E$2,Data!$O$22,IF(O86=Data!$E$3,Data!$O$23,IF(O86=Data!$E$4,Data!$O$24,IF(O86=Data!$E$5,Data!$O$25,IF(O86=Data!$E$6,Data!$O$26,IF(O86=Data!$E$7,Data!$O$27,IF(O86=Data!$E$8,Data!$O$28,IF(O86=Data!$E$9,Data!$O$29,IF(O86=Data!$E$10,Data!$O$30,IF(O86=Data!$E$11,Data!$O$31,IF(O86=Data!$E$12,Data!$O$32,IF(O86=Data!$E$13,Data!$O$33,IF(O86=Data!$E$14,Data!$O$34,IF(O86=Data!$E$15,Data!$O$35,IF(O86=Data!$E$16,Data!$O$36,IF(O86=Data!$E$17,Data!$O$37,IF(O86=Data!$E$18,Data!$O$38,0)))))))))))))))))</f>
        <v>0</v>
      </c>
      <c r="BM86" s="169"/>
      <c r="BN86" s="169"/>
      <c r="BO86" s="169"/>
      <c r="BP86" s="169"/>
    </row>
    <row r="87" spans="10:68" x14ac:dyDescent="0.3">
      <c r="J87" s="36" t="s">
        <v>98</v>
      </c>
      <c r="K87" s="108"/>
      <c r="L87" s="108"/>
      <c r="M87" s="108" t="s">
        <v>3</v>
      </c>
      <c r="N87" s="108" t="s">
        <v>1</v>
      </c>
      <c r="O87" s="109" t="s">
        <v>124</v>
      </c>
      <c r="P87" s="109" t="s">
        <v>124</v>
      </c>
      <c r="Q87" s="110" t="s">
        <v>124</v>
      </c>
      <c r="R87" s="111"/>
      <c r="S87" s="111"/>
      <c r="T87" s="112"/>
      <c r="U87" s="20"/>
      <c r="V87" s="21">
        <f>IF(AZ87="No",0,IF(O87="NA",0,IF(O87=Data!$E$2,Data!$F$22,IF(O87=Data!$E$3,Data!$F$23,IF(O87=Data!$E$4,Data!$F$24,IF(O87=Data!$E$5,Data!$F$25,IF(O87=Data!$E$6,Data!$F$26,IF(O87=Data!$E$7,Data!$F$27,IF(O87=Data!$E$8,Data!$F$28,IF(O87=Data!$E$9,Data!$F$29,IF(O87=Data!$E$10,Data!$F$30,IF(O87=Data!$E$11,Data!$F$31,IF(O87=Data!E96,Data!$F$32,IF(O87=Data!E97,Data!$F$33,IF(O87=Data!E98,Data!$F$34,IF(O87=Data!E99,Data!$F$35,IF(O87=Data!E100,Data!$F$36,IF(O87=Data!E101,Data!$F$37,IF(O87=Data!E102,Data!F$38,0)))))))))))))))))))*K87*$AV$3</f>
        <v>0</v>
      </c>
      <c r="W87" s="23">
        <f>IF(AZ87="No",0,IF(O87="NA",0,IF(O87=Data!$E$2,Data!$G$22,IF(O87=Data!$E$3,Data!$G$23,IF(O87=Data!$E$4,Data!$G$24,IF(O87=Data!$E$5,Data!$G$25,IF(O87=Data!$E$6,Data!$G$26,IF(O87=Data!$E$7,Data!$G$27,IF(O87=Data!$E$8,Data!$G$28,IF(O87=Data!$E$9,Data!$G$29,IF(O87=Data!$E$10,Data!$G$30,IF(O87=Data!$E$11,Data!$G$31,IF(O87=Data!$E$12,Data!$G$32,IF(O87=Data!$E$13,Data!$G$33,IF(O87=Data!$E$14,Data!$G$34,IF(O87=Data!$E$15,Data!$G$35,IF(O87=Data!$E$16,Data!$G$36,IF(O87=Data!$E$17,Data!G$37,IF(O87=Data!$E$18,Data!G$38,0)))))))))))))))))))*K87*$AV$3</f>
        <v>0</v>
      </c>
      <c r="X87" s="23">
        <f>IF(AZ87="No",0,IF(O87="NA",0,IF(O87=Data!$E$2,Data!$H$22,IF(O87=Data!$E$3,Data!$H$23,IF(O87=Data!$E$4,Data!$H$24,IF(O87=Data!$E$5,Data!$H$25,IF(O87=Data!$E$6,Data!$H$26,IF(O87=Data!$E$7,Data!$H$27,IF(O87=Data!$E$8,Data!$H$28,IF(O87=Data!$E$9,Data!$H$29,IF(O87=Data!$E$10,Data!$H$30,IF(O87=Data!$E$11,Data!$H$31,IF(O87=Data!$E$12,Data!$H$32,IF(O87=Data!$E$13,Data!$H$33,IF(O87=Data!$E$14,Data!$H$34,IF(O87=Data!$E$15,Data!$H$35,IF(O87=Data!$E$16,Data!$H$36,IF(O87=Data!$E$17,Data!H$37,IF(O87=Data!$E$18,Data!H$38,0)))))))))))))))))))*K87*$AV$3</f>
        <v>0</v>
      </c>
      <c r="Y87" s="23">
        <f>IF(R87&lt;=1,0,IF(Q87=Data!$E$12,Data!$F$32,IF(Q87=Data!$E$13,Data!$F$33,IF(Q87=Data!$E$14,Data!$F$34,IF(Q87=Data!$E$15,Data!$F$35,IF(Q87=Data!$E$16,Data!$F$36,IF(Q87=Data!$E$17,Data!$F$37,IF(Q87=Data!$E$18,Data!$F$38,0))))))))*K87*IF(R87&lt;AV87,R87,$AV$3)</f>
        <v>0</v>
      </c>
      <c r="Z87" s="23">
        <f>IF(R87&lt;=1,0,IF(Q87=Data!$E$12,Data!$G$32,IF(Q87=Data!$E$13,Data!$G$33,IF(Q87=Data!$E$14,Data!$G$34,IF(Q87=Data!$E$15,Data!$G$35,IF(Q87=Data!$E$16,Data!$G$36,IF(Q87=Data!$E$17,Data!$G$37,IF(Q87=Data!$E$18,Data!$G$38,0))))))))*K87*IF(R87&lt;AV87,R87,$AV$3)</f>
        <v>0</v>
      </c>
      <c r="AA87" s="23">
        <f>IF(R87&lt;=1,0,IF(Q87=Data!$E$12,Data!$H$32,IF(Q87=Data!$E$13,Data!$H$33,IF(Q87=Data!$E$14,Data!$H$34,IF(Q87=Data!$E$15,Data!$H$35,IF(Q87=Data!$E$16,Data!$H$36,IF(Q87=Data!$E$17,Data!$H$37,IF(Q87=Data!$E$18,Data!$H$38,0))))))))*K87*IF(R87&lt;AV87,R87,$AV$3)</f>
        <v>0</v>
      </c>
      <c r="AB87" s="22">
        <f t="shared" si="18"/>
        <v>0</v>
      </c>
      <c r="AC87" s="50">
        <f t="shared" si="19"/>
        <v>0</v>
      </c>
      <c r="AD87" s="46"/>
      <c r="AE87" s="21">
        <f t="shared" si="13"/>
        <v>0</v>
      </c>
      <c r="AF87" s="22">
        <f t="shared" si="14"/>
        <v>0</v>
      </c>
      <c r="AG87" s="50">
        <f t="shared" si="15"/>
        <v>0</v>
      </c>
      <c r="AH87" s="46"/>
      <c r="AI87" s="21">
        <f>IF(AZ87="No",0,IF(O87="NA",0,IF(Q87=O87,0,IF(O87=Data!$E$2,Data!$J$22,IF(O87=Data!$E$3,Data!$J$23,IF(O87=Data!$E$4,Data!$J$24,IF(O87=Data!$E$5,Data!$J$25,IF(O87=Data!$E$6,Data!$J$26,IF(O87=Data!$E$7,Data!$J$27,IF(O87=Data!$E$8,Data!$J$28,IF(O87=Data!$E$9,Data!$J$29,IF(O87=Data!$E$10,Data!$I$30,IF(O87=Data!$E$11,Data!$J$31,IF(O87=Data!$E$12,Data!$J$32,IF(O87=Data!$E$13,Data!$J$33,IF(O87=Data!$E$14,Data!$J$34,IF(O87=Data!$E$15,Data!$J$35,IF(O87=Data!$E$16,Data!$J$36,IF(O87=Data!$E$17,Data!J$37,IF(O87=Data!$E$18,Data!J$38,0))))))))))))))))))))*$AV$3</f>
        <v>0</v>
      </c>
      <c r="AJ87" s="23">
        <f>IF(AZ87="No",0,IF(O87="NA",0,IF(O87=Data!$E$2,Data!$K$22,IF(O87=Data!$E$3,Data!$K$23,IF(O87=Data!$E$4,Data!$K$24,IF(O87=Data!$E$5,Data!$K$25,IF(O87=Data!$E$6,Data!$K$26,IF(O87=Data!$E$7,Data!$K$27,IF(O87=Data!$E$8,Data!$K$28,IF(O87=Data!$E$9,Data!$K$29,IF(O87=Data!$E$10,Data!$K$30,IF(O87=Data!$E$11,Data!$K$31,IF(O87=Data!$E$12,Data!$K$32,IF(O87=Data!$E$13,Data!$K$33,IF(O87=Data!$E$14,Data!$K$34,IF(O87=Data!$E$15,Data!$K$35,IF(O87=Data!$E$16,Data!$K$36,IF(O87=Data!$E$17,Data!K$37,IF(O87=Data!$E$18,Data!K$38,0)))))))))))))))))))*$AV$3</f>
        <v>0</v>
      </c>
      <c r="AK87" s="23">
        <f t="shared" si="20"/>
        <v>0</v>
      </c>
      <c r="AL87" s="22">
        <f t="shared" si="21"/>
        <v>0</v>
      </c>
      <c r="AM87" s="22">
        <f t="shared" si="22"/>
        <v>0</v>
      </c>
      <c r="AN87" s="23"/>
      <c r="AO87" s="120"/>
      <c r="AP87" s="25"/>
      <c r="AQ87" s="25"/>
      <c r="AR87" s="9"/>
      <c r="AS87" s="9"/>
      <c r="AT87" s="5"/>
      <c r="AX87" s="168"/>
      <c r="AY87" s="143" t="str">
        <f t="shared" si="23"/>
        <v>No</v>
      </c>
      <c r="AZ87" s="144" t="str">
        <f t="shared" si="16"/>
        <v>No</v>
      </c>
      <c r="BA87" s="150"/>
      <c r="BB87" s="146">
        <f>IF(Q87="NA",0,IF(N87="No",0,IF(O87=Data!$E$2,Data!$L$22,IF(O87=Data!$E$3,Data!$L$23,IF(O87=Data!$E$4,Data!$L$24,IF(O87=Data!$E$5,Data!$L$25,IF(O87=Data!$E$6,Data!$L$26,IF(O87=Data!$E$7,Data!$L$27,IF(O87=Data!$E$8,Data!$L$28,IF(O87=Data!$E$9,Data!$L$29,IF(O87=Data!$E$10,Data!$L$30,IF(O87=Data!$E$11,Data!$L$31,IF(O87=Data!$E$12,Data!$L$32,IF(O87=Data!$E$13,Data!$L$33,IF(O87=Data!$E$14,Data!$L$34,IF(O87=Data!$E$15,Data!$L$35,IF(O87=Data!$E$16,Data!$L$36,IF(O87=Data!$E$17,Data!L$37,IF(O87=Data!$E$18,Data!L$38,0)))))))))))))))))))</f>
        <v>0</v>
      </c>
      <c r="BC87" s="147">
        <f>IF(Q87="NA",0,IF(AY87="No",0,IF(N87="Yes",0,IF(P87=Data!$E$2,Data!$L$22,IF(P87=Data!$E$3,Data!$L$23,IF(P87=Data!$E$4,Data!$L$24,IF(P87=Data!$E$5,Data!$L$25,IF(P87=Data!$E$6,Data!$L$26,IF(P87=Data!$E$7,Data!$L$27,IF(P87=Data!$E$8,Data!$L$28,IF(P87=Data!$E$9,Data!$L$29,IF(P87=Data!$E$10,Data!$L$30,IF(P87=Data!$E$11,Data!$L$31,IF(P87=Data!$E$12,Data!$L$32*(EXP(-29.6/R87)),IF(P87=Data!$E$13,Data!$L$33,IF(P87=Data!$E$14,Data!$L$34*(EXP(-29.6/R87)),IF(P87=Data!$E$15,Data!$L$35,IF(P87=Data!$E$16,Data!$L$36,IF(P87=Data!$E$17,Data!L$37,IF(P87=Data!$E$18,Data!L$38,0))))))))))))))))))))</f>
        <v>0</v>
      </c>
      <c r="BD87" s="148"/>
      <c r="BE87" s="146"/>
      <c r="BF87" s="148">
        <f t="shared" si="17"/>
        <v>0</v>
      </c>
      <c r="BG87" s="148">
        <f t="shared" si="24"/>
        <v>1</v>
      </c>
      <c r="BH87" s="148">
        <f t="shared" si="25"/>
        <v>1</v>
      </c>
      <c r="BI87" s="148">
        <f>IF(S87=0,0,IF(AND(Q87=Data!$E$12,S87-$AV$3&gt;0),(((Data!$M$32*(EXP(-29.6/S87)))-(Data!$M$32*(EXP(-29.6/(S87-$AV$3)))))),IF(AND(Q87=Data!$E$12,S87-$AV$3&lt;0.5),(Data!$M$32*(EXP(-29.6/S87))),IF(AND(Q87=Data!$E$12,S87&lt;=1),((Data!$M$32*(EXP(-29.6/S87)))),IF(Q87=Data!$E$13,(Data!$M$33),IF(AND(Q87=Data!$E$14,S87-$AV$3&gt;0),(((Data!$M$34*(EXP(-29.6/S87)))-(Data!$M$34*(EXP(-29.6/(S87-$AV$3)))))),IF(AND(Q87=Data!$E$14,S87-$AV$3&lt;1),(Data!$M$34*(EXP(-29.6/S87))),IF(AND(Q87=Data!$E$14,S87&lt;=1),((Data!$M$34*(EXP(-29.6/S87)))),IF(Q87=Data!$E$15,Data!$M$35,IF(Q87=Data!$E$16,Data!$M$36,IF(Q87=Data!$E$17,Data!$M$37,IF(Q87=Data!$E$18,Data!$M$38,0))))))))))))</f>
        <v>0</v>
      </c>
      <c r="BJ87" s="148">
        <f>IF(Q87=Data!$E$12,BI87*0.32,IF(Q87=Data!$E$13,0,IF(Q87=Data!$E$14,BI87*0.32,IF(Q87=Data!$E$15,0,IF(Q87=Data!$E$16,0,IF(Q87=Data!$E$17,0,IF(Q87=Data!$E$18,0,0)))))))</f>
        <v>0</v>
      </c>
      <c r="BK87" s="148">
        <f>IF(Q87=Data!$E$12,Data!$P$32*$AV$3,IF(Q87=Data!$E$13,Data!$P$33*$AV$3,IF(Q87=Data!$E$14,Data!$P$34*$AV$3,IF(Q87=Data!$E$15,Data!$P$35*$AV$3,IF(Q87=Data!$E$16,Data!$P$36*$AV$3,IF(Q87=Data!$E$17,Data!$P$37*$AV$3,IF(Q87=Data!$E$18,Data!$P$38*$AV$3,0)))))))</f>
        <v>0</v>
      </c>
      <c r="BL87" s="147">
        <f>IF(O87=Data!$E$2,Data!$O$22,IF(O87=Data!$E$3,Data!$O$23,IF(O87=Data!$E$4,Data!$O$24,IF(O87=Data!$E$5,Data!$O$25,IF(O87=Data!$E$6,Data!$O$26,IF(O87=Data!$E$7,Data!$O$27,IF(O87=Data!$E$8,Data!$O$28,IF(O87=Data!$E$9,Data!$O$29,IF(O87=Data!$E$10,Data!$O$30,IF(O87=Data!$E$11,Data!$O$31,IF(O87=Data!$E$12,Data!$O$32,IF(O87=Data!$E$13,Data!$O$33,IF(O87=Data!$E$14,Data!$O$34,IF(O87=Data!$E$15,Data!$O$35,IF(O87=Data!$E$16,Data!$O$36,IF(O87=Data!$E$17,Data!$O$37,IF(O87=Data!$E$18,Data!$O$38,0)))))))))))))))))</f>
        <v>0</v>
      </c>
      <c r="BM87" s="169"/>
      <c r="BN87" s="169"/>
      <c r="BO87" s="169"/>
      <c r="BP87" s="169"/>
    </row>
    <row r="88" spans="10:68" x14ac:dyDescent="0.3">
      <c r="J88" s="36" t="s">
        <v>99</v>
      </c>
      <c r="K88" s="108"/>
      <c r="L88" s="108"/>
      <c r="M88" s="108" t="s">
        <v>3</v>
      </c>
      <c r="N88" s="108" t="s">
        <v>1</v>
      </c>
      <c r="O88" s="109" t="s">
        <v>124</v>
      </c>
      <c r="P88" s="109" t="s">
        <v>124</v>
      </c>
      <c r="Q88" s="110" t="s">
        <v>124</v>
      </c>
      <c r="R88" s="111"/>
      <c r="S88" s="111"/>
      <c r="T88" s="112"/>
      <c r="U88" s="20"/>
      <c r="V88" s="21">
        <f>IF(AZ88="No",0,IF(O88="NA",0,IF(O88=Data!$E$2,Data!$F$22,IF(O88=Data!$E$3,Data!$F$23,IF(O88=Data!$E$4,Data!$F$24,IF(O88=Data!$E$5,Data!$F$25,IF(O88=Data!$E$6,Data!$F$26,IF(O88=Data!$E$7,Data!$F$27,IF(O88=Data!$E$8,Data!$F$28,IF(O88=Data!$E$9,Data!$F$29,IF(O88=Data!$E$10,Data!$F$30,IF(O88=Data!$E$11,Data!$F$31,IF(O88=Data!E97,Data!$F$32,IF(O88=Data!E98,Data!$F$33,IF(O88=Data!E99,Data!$F$34,IF(O88=Data!E100,Data!$F$35,IF(O88=Data!E101,Data!$F$36,IF(O88=Data!E102,Data!$F$37,IF(O88=Data!E103,Data!F$38,0)))))))))))))))))))*K88*$AV$3</f>
        <v>0</v>
      </c>
      <c r="W88" s="23">
        <f>IF(AZ88="No",0,IF(O88="NA",0,IF(O88=Data!$E$2,Data!$G$22,IF(O88=Data!$E$3,Data!$G$23,IF(O88=Data!$E$4,Data!$G$24,IF(O88=Data!$E$5,Data!$G$25,IF(O88=Data!$E$6,Data!$G$26,IF(O88=Data!$E$7,Data!$G$27,IF(O88=Data!$E$8,Data!$G$28,IF(O88=Data!$E$9,Data!$G$29,IF(O88=Data!$E$10,Data!$G$30,IF(O88=Data!$E$11,Data!$G$31,IF(O88=Data!$E$12,Data!$G$32,IF(O88=Data!$E$13,Data!$G$33,IF(O88=Data!$E$14,Data!$G$34,IF(O88=Data!$E$15,Data!$G$35,IF(O88=Data!$E$16,Data!$G$36,IF(O88=Data!$E$17,Data!G$37,IF(O88=Data!$E$18,Data!G$38,0)))))))))))))))))))*K88*$AV$3</f>
        <v>0</v>
      </c>
      <c r="X88" s="23">
        <f>IF(AZ88="No",0,IF(O88="NA",0,IF(O88=Data!$E$2,Data!$H$22,IF(O88=Data!$E$3,Data!$H$23,IF(O88=Data!$E$4,Data!$H$24,IF(O88=Data!$E$5,Data!$H$25,IF(O88=Data!$E$6,Data!$H$26,IF(O88=Data!$E$7,Data!$H$27,IF(O88=Data!$E$8,Data!$H$28,IF(O88=Data!$E$9,Data!$H$29,IF(O88=Data!$E$10,Data!$H$30,IF(O88=Data!$E$11,Data!$H$31,IF(O88=Data!$E$12,Data!$H$32,IF(O88=Data!$E$13,Data!$H$33,IF(O88=Data!$E$14,Data!$H$34,IF(O88=Data!$E$15,Data!$H$35,IF(O88=Data!$E$16,Data!$H$36,IF(O88=Data!$E$17,Data!H$37,IF(O88=Data!$E$18,Data!H$38,0)))))))))))))))))))*K88*$AV$3</f>
        <v>0</v>
      </c>
      <c r="Y88" s="23">
        <f>IF(R88&lt;=1,0,IF(Q88=Data!$E$12,Data!$F$32,IF(Q88=Data!$E$13,Data!$F$33,IF(Q88=Data!$E$14,Data!$F$34,IF(Q88=Data!$E$15,Data!$F$35,IF(Q88=Data!$E$16,Data!$F$36,IF(Q88=Data!$E$17,Data!$F$37,IF(Q88=Data!$E$18,Data!$F$38,0))))))))*K88*IF(R88&lt;AV88,R88,$AV$3)</f>
        <v>0</v>
      </c>
      <c r="Z88" s="23">
        <f>IF(R88&lt;=1,0,IF(Q88=Data!$E$12,Data!$G$32,IF(Q88=Data!$E$13,Data!$G$33,IF(Q88=Data!$E$14,Data!$G$34,IF(Q88=Data!$E$15,Data!$G$35,IF(Q88=Data!$E$16,Data!$G$36,IF(Q88=Data!$E$17,Data!$G$37,IF(Q88=Data!$E$18,Data!$G$38,0))))))))*K88*IF(R88&lt;AV88,R88,$AV$3)</f>
        <v>0</v>
      </c>
      <c r="AA88" s="23">
        <f>IF(R88&lt;=1,0,IF(Q88=Data!$E$12,Data!$H$32,IF(Q88=Data!$E$13,Data!$H$33,IF(Q88=Data!$E$14,Data!$H$34,IF(Q88=Data!$E$15,Data!$H$35,IF(Q88=Data!$E$16,Data!$H$36,IF(Q88=Data!$E$17,Data!$H$37,IF(Q88=Data!$E$18,Data!$H$38,0))))))))*K88*IF(R88&lt;AV88,R88,$AV$3)</f>
        <v>0</v>
      </c>
      <c r="AB88" s="22">
        <f t="shared" si="18"/>
        <v>0</v>
      </c>
      <c r="AC88" s="50">
        <f t="shared" si="19"/>
        <v>0</v>
      </c>
      <c r="AD88" s="46"/>
      <c r="AE88" s="21">
        <f t="shared" si="13"/>
        <v>0</v>
      </c>
      <c r="AF88" s="22">
        <f t="shared" si="14"/>
        <v>0</v>
      </c>
      <c r="AG88" s="50">
        <f t="shared" si="15"/>
        <v>0</v>
      </c>
      <c r="AH88" s="46"/>
      <c r="AI88" s="21">
        <f>IF(AZ88="No",0,IF(O88="NA",0,IF(Q88=O88,0,IF(O88=Data!$E$2,Data!$J$22,IF(O88=Data!$E$3,Data!$J$23,IF(O88=Data!$E$4,Data!$J$24,IF(O88=Data!$E$5,Data!$J$25,IF(O88=Data!$E$6,Data!$J$26,IF(O88=Data!$E$7,Data!$J$27,IF(O88=Data!$E$8,Data!$J$28,IF(O88=Data!$E$9,Data!$J$29,IF(O88=Data!$E$10,Data!$I$30,IF(O88=Data!$E$11,Data!$J$31,IF(O88=Data!$E$12,Data!$J$32,IF(O88=Data!$E$13,Data!$J$33,IF(O88=Data!$E$14,Data!$J$34,IF(O88=Data!$E$15,Data!$J$35,IF(O88=Data!$E$16,Data!$J$36,IF(O88=Data!$E$17,Data!J$37,IF(O88=Data!$E$18,Data!J$38,0))))))))))))))))))))*$AV$3</f>
        <v>0</v>
      </c>
      <c r="AJ88" s="23">
        <f>IF(AZ88="No",0,IF(O88="NA",0,IF(O88=Data!$E$2,Data!$K$22,IF(O88=Data!$E$3,Data!$K$23,IF(O88=Data!$E$4,Data!$K$24,IF(O88=Data!$E$5,Data!$K$25,IF(O88=Data!$E$6,Data!$K$26,IF(O88=Data!$E$7,Data!$K$27,IF(O88=Data!$E$8,Data!$K$28,IF(O88=Data!$E$9,Data!$K$29,IF(O88=Data!$E$10,Data!$K$30,IF(O88=Data!$E$11,Data!$K$31,IF(O88=Data!$E$12,Data!$K$32,IF(O88=Data!$E$13,Data!$K$33,IF(O88=Data!$E$14,Data!$K$34,IF(O88=Data!$E$15,Data!$K$35,IF(O88=Data!$E$16,Data!$K$36,IF(O88=Data!$E$17,Data!K$37,IF(O88=Data!$E$18,Data!K$38,0)))))))))))))))))))*$AV$3</f>
        <v>0</v>
      </c>
      <c r="AK88" s="23">
        <f t="shared" si="20"/>
        <v>0</v>
      </c>
      <c r="AL88" s="22">
        <f t="shared" si="21"/>
        <v>0</v>
      </c>
      <c r="AM88" s="22">
        <f t="shared" si="22"/>
        <v>0</v>
      </c>
      <c r="AN88" s="23"/>
      <c r="AO88" s="120"/>
      <c r="AP88" s="25"/>
      <c r="AQ88" s="25"/>
      <c r="AR88" s="9"/>
      <c r="AS88" s="9"/>
      <c r="AT88" s="5"/>
      <c r="AX88" s="168"/>
      <c r="AY88" s="143" t="str">
        <f t="shared" si="23"/>
        <v>No</v>
      </c>
      <c r="AZ88" s="144" t="str">
        <f t="shared" si="16"/>
        <v>No</v>
      </c>
      <c r="BA88" s="150"/>
      <c r="BB88" s="146">
        <f>IF(Q88="NA",0,IF(N88="No",0,IF(O88=Data!$E$2,Data!$L$22,IF(O88=Data!$E$3,Data!$L$23,IF(O88=Data!$E$4,Data!$L$24,IF(O88=Data!$E$5,Data!$L$25,IF(O88=Data!$E$6,Data!$L$26,IF(O88=Data!$E$7,Data!$L$27,IF(O88=Data!$E$8,Data!$L$28,IF(O88=Data!$E$9,Data!$L$29,IF(O88=Data!$E$10,Data!$L$30,IF(O88=Data!$E$11,Data!$L$31,IF(O88=Data!$E$12,Data!$L$32,IF(O88=Data!$E$13,Data!$L$33,IF(O88=Data!$E$14,Data!$L$34,IF(O88=Data!$E$15,Data!$L$35,IF(O88=Data!$E$16,Data!$L$36,IF(O88=Data!$E$17,Data!L$37,IF(O88=Data!$E$18,Data!L$38,0)))))))))))))))))))</f>
        <v>0</v>
      </c>
      <c r="BC88" s="147">
        <f>IF(Q88="NA",0,IF(AY88="No",0,IF(N88="Yes",0,IF(P88=Data!$E$2,Data!$L$22,IF(P88=Data!$E$3,Data!$L$23,IF(P88=Data!$E$4,Data!$L$24,IF(P88=Data!$E$5,Data!$L$25,IF(P88=Data!$E$6,Data!$L$26,IF(P88=Data!$E$7,Data!$L$27,IF(P88=Data!$E$8,Data!$L$28,IF(P88=Data!$E$9,Data!$L$29,IF(P88=Data!$E$10,Data!$L$30,IF(P88=Data!$E$11,Data!$L$31,IF(P88=Data!$E$12,Data!$L$32*(EXP(-29.6/R88)),IF(P88=Data!$E$13,Data!$L$33,IF(P88=Data!$E$14,Data!$L$34*(EXP(-29.6/R88)),IF(P88=Data!$E$15,Data!$L$35,IF(P88=Data!$E$16,Data!$L$36,IF(P88=Data!$E$17,Data!L$37,IF(P88=Data!$E$18,Data!L$38,0))))))))))))))))))))</f>
        <v>0</v>
      </c>
      <c r="BD88" s="148"/>
      <c r="BE88" s="146"/>
      <c r="BF88" s="148">
        <f t="shared" si="17"/>
        <v>0</v>
      </c>
      <c r="BG88" s="148">
        <f t="shared" si="24"/>
        <v>1</v>
      </c>
      <c r="BH88" s="148">
        <f t="shared" si="25"/>
        <v>1</v>
      </c>
      <c r="BI88" s="148">
        <f>IF(S88=0,0,IF(AND(Q88=Data!$E$12,S88-$AV$3&gt;0),(((Data!$M$32*(EXP(-29.6/S88)))-(Data!$M$32*(EXP(-29.6/(S88-$AV$3)))))),IF(AND(Q88=Data!$E$12,S88-$AV$3&lt;0.5),(Data!$M$32*(EXP(-29.6/S88))),IF(AND(Q88=Data!$E$12,S88&lt;=1),((Data!$M$32*(EXP(-29.6/S88)))),IF(Q88=Data!$E$13,(Data!$M$33),IF(AND(Q88=Data!$E$14,S88-$AV$3&gt;0),(((Data!$M$34*(EXP(-29.6/S88)))-(Data!$M$34*(EXP(-29.6/(S88-$AV$3)))))),IF(AND(Q88=Data!$E$14,S88-$AV$3&lt;1),(Data!$M$34*(EXP(-29.6/S88))),IF(AND(Q88=Data!$E$14,S88&lt;=1),((Data!$M$34*(EXP(-29.6/S88)))),IF(Q88=Data!$E$15,Data!$M$35,IF(Q88=Data!$E$16,Data!$M$36,IF(Q88=Data!$E$17,Data!$M$37,IF(Q88=Data!$E$18,Data!$M$38,0))))))))))))</f>
        <v>0</v>
      </c>
      <c r="BJ88" s="148">
        <f>IF(Q88=Data!$E$12,BI88*0.32,IF(Q88=Data!$E$13,0,IF(Q88=Data!$E$14,BI88*0.32,IF(Q88=Data!$E$15,0,IF(Q88=Data!$E$16,0,IF(Q88=Data!$E$17,0,IF(Q88=Data!$E$18,0,0)))))))</f>
        <v>0</v>
      </c>
      <c r="BK88" s="148">
        <f>IF(Q88=Data!$E$12,Data!$P$32*$AV$3,IF(Q88=Data!$E$13,Data!$P$33*$AV$3,IF(Q88=Data!$E$14,Data!$P$34*$AV$3,IF(Q88=Data!$E$15,Data!$P$35*$AV$3,IF(Q88=Data!$E$16,Data!$P$36*$AV$3,IF(Q88=Data!$E$17,Data!$P$37*$AV$3,IF(Q88=Data!$E$18,Data!$P$38*$AV$3,0)))))))</f>
        <v>0</v>
      </c>
      <c r="BL88" s="147">
        <f>IF(O88=Data!$E$2,Data!$O$22,IF(O88=Data!$E$3,Data!$O$23,IF(O88=Data!$E$4,Data!$O$24,IF(O88=Data!$E$5,Data!$O$25,IF(O88=Data!$E$6,Data!$O$26,IF(O88=Data!$E$7,Data!$O$27,IF(O88=Data!$E$8,Data!$O$28,IF(O88=Data!$E$9,Data!$O$29,IF(O88=Data!$E$10,Data!$O$30,IF(O88=Data!$E$11,Data!$O$31,IF(O88=Data!$E$12,Data!$O$32,IF(O88=Data!$E$13,Data!$O$33,IF(O88=Data!$E$14,Data!$O$34,IF(O88=Data!$E$15,Data!$O$35,IF(O88=Data!$E$16,Data!$O$36,IF(O88=Data!$E$17,Data!$O$37,IF(O88=Data!$E$18,Data!$O$38,0)))))))))))))))))</f>
        <v>0</v>
      </c>
      <c r="BM88" s="169"/>
      <c r="BN88" s="169"/>
      <c r="BO88" s="169"/>
      <c r="BP88" s="169"/>
    </row>
    <row r="89" spans="10:68" x14ac:dyDescent="0.3">
      <c r="J89" s="36" t="s">
        <v>100</v>
      </c>
      <c r="K89" s="108"/>
      <c r="L89" s="108"/>
      <c r="M89" s="108" t="s">
        <v>3</v>
      </c>
      <c r="N89" s="108" t="s">
        <v>1</v>
      </c>
      <c r="O89" s="109" t="s">
        <v>124</v>
      </c>
      <c r="P89" s="109" t="s">
        <v>124</v>
      </c>
      <c r="Q89" s="110" t="s">
        <v>124</v>
      </c>
      <c r="R89" s="111"/>
      <c r="S89" s="111"/>
      <c r="T89" s="112"/>
      <c r="U89" s="20"/>
      <c r="V89" s="21">
        <f>IF(AZ89="No",0,IF(O89="NA",0,IF(O89=Data!$E$2,Data!$F$22,IF(O89=Data!$E$3,Data!$F$23,IF(O89=Data!$E$4,Data!$F$24,IF(O89=Data!$E$5,Data!$F$25,IF(O89=Data!$E$6,Data!$F$26,IF(O89=Data!$E$7,Data!$F$27,IF(O89=Data!$E$8,Data!$F$28,IF(O89=Data!$E$9,Data!$F$29,IF(O89=Data!$E$10,Data!$F$30,IF(O89=Data!$E$11,Data!$F$31,IF(O89=Data!E98,Data!$F$32,IF(O89=Data!E99,Data!$F$33,IF(O89=Data!E100,Data!$F$34,IF(O89=Data!E101,Data!$F$35,IF(O89=Data!E102,Data!$F$36,IF(O89=Data!E103,Data!$F$37,IF(O89=Data!E104,Data!F$38,0)))))))))))))))))))*K89*$AV$3</f>
        <v>0</v>
      </c>
      <c r="W89" s="23">
        <f>IF(AZ89="No",0,IF(O89="NA",0,IF(O89=Data!$E$2,Data!$G$22,IF(O89=Data!$E$3,Data!$G$23,IF(O89=Data!$E$4,Data!$G$24,IF(O89=Data!$E$5,Data!$G$25,IF(O89=Data!$E$6,Data!$G$26,IF(O89=Data!$E$7,Data!$G$27,IF(O89=Data!$E$8,Data!$G$28,IF(O89=Data!$E$9,Data!$G$29,IF(O89=Data!$E$10,Data!$G$30,IF(O89=Data!$E$11,Data!$G$31,IF(O89=Data!$E$12,Data!$G$32,IF(O89=Data!$E$13,Data!$G$33,IF(O89=Data!$E$14,Data!$G$34,IF(O89=Data!$E$15,Data!$G$35,IF(O89=Data!$E$16,Data!$G$36,IF(O89=Data!$E$17,Data!G$37,IF(O89=Data!$E$18,Data!G$38,0)))))))))))))))))))*K89*$AV$3</f>
        <v>0</v>
      </c>
      <c r="X89" s="23">
        <f>IF(AZ89="No",0,IF(O89="NA",0,IF(O89=Data!$E$2,Data!$H$22,IF(O89=Data!$E$3,Data!$H$23,IF(O89=Data!$E$4,Data!$H$24,IF(O89=Data!$E$5,Data!$H$25,IF(O89=Data!$E$6,Data!$H$26,IF(O89=Data!$E$7,Data!$H$27,IF(O89=Data!$E$8,Data!$H$28,IF(O89=Data!$E$9,Data!$H$29,IF(O89=Data!$E$10,Data!$H$30,IF(O89=Data!$E$11,Data!$H$31,IF(O89=Data!$E$12,Data!$H$32,IF(O89=Data!$E$13,Data!$H$33,IF(O89=Data!$E$14,Data!$H$34,IF(O89=Data!$E$15,Data!$H$35,IF(O89=Data!$E$16,Data!$H$36,IF(O89=Data!$E$17,Data!H$37,IF(O89=Data!$E$18,Data!H$38,0)))))))))))))))))))*K89*$AV$3</f>
        <v>0</v>
      </c>
      <c r="Y89" s="23">
        <f>IF(R89&lt;=1,0,IF(Q89=Data!$E$12,Data!$F$32,IF(Q89=Data!$E$13,Data!$F$33,IF(Q89=Data!$E$14,Data!$F$34,IF(Q89=Data!$E$15,Data!$F$35,IF(Q89=Data!$E$16,Data!$F$36,IF(Q89=Data!$E$17,Data!$F$37,IF(Q89=Data!$E$18,Data!$F$38,0))))))))*K89*IF(R89&lt;AV89,R89,$AV$3)</f>
        <v>0</v>
      </c>
      <c r="Z89" s="23">
        <f>IF(R89&lt;=1,0,IF(Q89=Data!$E$12,Data!$G$32,IF(Q89=Data!$E$13,Data!$G$33,IF(Q89=Data!$E$14,Data!$G$34,IF(Q89=Data!$E$15,Data!$G$35,IF(Q89=Data!$E$16,Data!$G$36,IF(Q89=Data!$E$17,Data!$G$37,IF(Q89=Data!$E$18,Data!$G$38,0))))))))*K89*IF(R89&lt;AV89,R89,$AV$3)</f>
        <v>0</v>
      </c>
      <c r="AA89" s="23">
        <f>IF(R89&lt;=1,0,IF(Q89=Data!$E$12,Data!$H$32,IF(Q89=Data!$E$13,Data!$H$33,IF(Q89=Data!$E$14,Data!$H$34,IF(Q89=Data!$E$15,Data!$H$35,IF(Q89=Data!$E$16,Data!$H$36,IF(Q89=Data!$E$17,Data!$H$37,IF(Q89=Data!$E$18,Data!$H$38,0))))))))*K89*IF(R89&lt;AV89,R89,$AV$3)</f>
        <v>0</v>
      </c>
      <c r="AB89" s="22">
        <f t="shared" si="18"/>
        <v>0</v>
      </c>
      <c r="AC89" s="50">
        <f t="shared" si="19"/>
        <v>0</v>
      </c>
      <c r="AD89" s="46"/>
      <c r="AE89" s="21">
        <f t="shared" si="13"/>
        <v>0</v>
      </c>
      <c r="AF89" s="22">
        <f t="shared" si="14"/>
        <v>0</v>
      </c>
      <c r="AG89" s="50">
        <f t="shared" si="15"/>
        <v>0</v>
      </c>
      <c r="AH89" s="46"/>
      <c r="AI89" s="21">
        <f>IF(AZ89="No",0,IF(O89="NA",0,IF(Q89=O89,0,IF(O89=Data!$E$2,Data!$J$22,IF(O89=Data!$E$3,Data!$J$23,IF(O89=Data!$E$4,Data!$J$24,IF(O89=Data!$E$5,Data!$J$25,IF(O89=Data!$E$6,Data!$J$26,IF(O89=Data!$E$7,Data!$J$27,IF(O89=Data!$E$8,Data!$J$28,IF(O89=Data!$E$9,Data!$J$29,IF(O89=Data!$E$10,Data!$I$30,IF(O89=Data!$E$11,Data!$J$31,IF(O89=Data!$E$12,Data!$J$32,IF(O89=Data!$E$13,Data!$J$33,IF(O89=Data!$E$14,Data!$J$34,IF(O89=Data!$E$15,Data!$J$35,IF(O89=Data!$E$16,Data!$J$36,IF(O89=Data!$E$17,Data!J$37,IF(O89=Data!$E$18,Data!J$38,0))))))))))))))))))))*$AV$3</f>
        <v>0</v>
      </c>
      <c r="AJ89" s="23">
        <f>IF(AZ89="No",0,IF(O89="NA",0,IF(O89=Data!$E$2,Data!$K$22,IF(O89=Data!$E$3,Data!$K$23,IF(O89=Data!$E$4,Data!$K$24,IF(O89=Data!$E$5,Data!$K$25,IF(O89=Data!$E$6,Data!$K$26,IF(O89=Data!$E$7,Data!$K$27,IF(O89=Data!$E$8,Data!$K$28,IF(O89=Data!$E$9,Data!$K$29,IF(O89=Data!$E$10,Data!$K$30,IF(O89=Data!$E$11,Data!$K$31,IF(O89=Data!$E$12,Data!$K$32,IF(O89=Data!$E$13,Data!$K$33,IF(O89=Data!$E$14,Data!$K$34,IF(O89=Data!$E$15,Data!$K$35,IF(O89=Data!$E$16,Data!$K$36,IF(O89=Data!$E$17,Data!K$37,IF(O89=Data!$E$18,Data!K$38,0)))))))))))))))))))*$AV$3</f>
        <v>0</v>
      </c>
      <c r="AK89" s="23">
        <f t="shared" si="20"/>
        <v>0</v>
      </c>
      <c r="AL89" s="22">
        <f t="shared" si="21"/>
        <v>0</v>
      </c>
      <c r="AM89" s="22">
        <f t="shared" si="22"/>
        <v>0</v>
      </c>
      <c r="AN89" s="23"/>
      <c r="AO89" s="120"/>
      <c r="AP89" s="25"/>
      <c r="AQ89" s="25"/>
      <c r="AR89" s="9"/>
      <c r="AS89" s="9"/>
      <c r="AT89" s="5"/>
      <c r="AX89" s="168"/>
      <c r="AY89" s="143" t="str">
        <f t="shared" si="23"/>
        <v>No</v>
      </c>
      <c r="AZ89" s="144" t="str">
        <f t="shared" si="16"/>
        <v>No</v>
      </c>
      <c r="BA89" s="150"/>
      <c r="BB89" s="146">
        <f>IF(Q89="NA",0,IF(N89="No",0,IF(O89=Data!$E$2,Data!$L$22,IF(O89=Data!$E$3,Data!$L$23,IF(O89=Data!$E$4,Data!$L$24,IF(O89=Data!$E$5,Data!$L$25,IF(O89=Data!$E$6,Data!$L$26,IF(O89=Data!$E$7,Data!$L$27,IF(O89=Data!$E$8,Data!$L$28,IF(O89=Data!$E$9,Data!$L$29,IF(O89=Data!$E$10,Data!$L$30,IF(O89=Data!$E$11,Data!$L$31,IF(O89=Data!$E$12,Data!$L$32,IF(O89=Data!$E$13,Data!$L$33,IF(O89=Data!$E$14,Data!$L$34,IF(O89=Data!$E$15,Data!$L$35,IF(O89=Data!$E$16,Data!$L$36,IF(O89=Data!$E$17,Data!L$37,IF(O89=Data!$E$18,Data!L$38,0)))))))))))))))))))</f>
        <v>0</v>
      </c>
      <c r="BC89" s="147">
        <f>IF(Q89="NA",0,IF(AY89="No",0,IF(N89="Yes",0,IF(P89=Data!$E$2,Data!$L$22,IF(P89=Data!$E$3,Data!$L$23,IF(P89=Data!$E$4,Data!$L$24,IF(P89=Data!$E$5,Data!$L$25,IF(P89=Data!$E$6,Data!$L$26,IF(P89=Data!$E$7,Data!$L$27,IF(P89=Data!$E$8,Data!$L$28,IF(P89=Data!$E$9,Data!$L$29,IF(P89=Data!$E$10,Data!$L$30,IF(P89=Data!$E$11,Data!$L$31,IF(P89=Data!$E$12,Data!$L$32*(EXP(-29.6/R89)),IF(P89=Data!$E$13,Data!$L$33,IF(P89=Data!$E$14,Data!$L$34*(EXP(-29.6/R89)),IF(P89=Data!$E$15,Data!$L$35,IF(P89=Data!$E$16,Data!$L$36,IF(P89=Data!$E$17,Data!L$37,IF(P89=Data!$E$18,Data!L$38,0))))))))))))))))))))</f>
        <v>0</v>
      </c>
      <c r="BD89" s="148"/>
      <c r="BE89" s="146"/>
      <c r="BF89" s="148">
        <f t="shared" si="17"/>
        <v>0</v>
      </c>
      <c r="BG89" s="148">
        <f t="shared" si="24"/>
        <v>1</v>
      </c>
      <c r="BH89" s="148">
        <f t="shared" si="25"/>
        <v>1</v>
      </c>
      <c r="BI89" s="148">
        <f>IF(S89=0,0,IF(AND(Q89=Data!$E$12,S89-$AV$3&gt;0),(((Data!$M$32*(EXP(-29.6/S89)))-(Data!$M$32*(EXP(-29.6/(S89-$AV$3)))))),IF(AND(Q89=Data!$E$12,S89-$AV$3&lt;0.5),(Data!$M$32*(EXP(-29.6/S89))),IF(AND(Q89=Data!$E$12,S89&lt;=1),((Data!$M$32*(EXP(-29.6/S89)))),IF(Q89=Data!$E$13,(Data!$M$33),IF(AND(Q89=Data!$E$14,S89-$AV$3&gt;0),(((Data!$M$34*(EXP(-29.6/S89)))-(Data!$M$34*(EXP(-29.6/(S89-$AV$3)))))),IF(AND(Q89=Data!$E$14,S89-$AV$3&lt;1),(Data!$M$34*(EXP(-29.6/S89))),IF(AND(Q89=Data!$E$14,S89&lt;=1),((Data!$M$34*(EXP(-29.6/S89)))),IF(Q89=Data!$E$15,Data!$M$35,IF(Q89=Data!$E$16,Data!$M$36,IF(Q89=Data!$E$17,Data!$M$37,IF(Q89=Data!$E$18,Data!$M$38,0))))))))))))</f>
        <v>0</v>
      </c>
      <c r="BJ89" s="148">
        <f>IF(Q89=Data!$E$12,BI89*0.32,IF(Q89=Data!$E$13,0,IF(Q89=Data!$E$14,BI89*0.32,IF(Q89=Data!$E$15,0,IF(Q89=Data!$E$16,0,IF(Q89=Data!$E$17,0,IF(Q89=Data!$E$18,0,0)))))))</f>
        <v>0</v>
      </c>
      <c r="BK89" s="148">
        <f>IF(Q89=Data!$E$12,Data!$P$32*$AV$3,IF(Q89=Data!$E$13,Data!$P$33*$AV$3,IF(Q89=Data!$E$14,Data!$P$34*$AV$3,IF(Q89=Data!$E$15,Data!$P$35*$AV$3,IF(Q89=Data!$E$16,Data!$P$36*$AV$3,IF(Q89=Data!$E$17,Data!$P$37*$AV$3,IF(Q89=Data!$E$18,Data!$P$38*$AV$3,0)))))))</f>
        <v>0</v>
      </c>
      <c r="BL89" s="147">
        <f>IF(O89=Data!$E$2,Data!$O$22,IF(O89=Data!$E$3,Data!$O$23,IF(O89=Data!$E$4,Data!$O$24,IF(O89=Data!$E$5,Data!$O$25,IF(O89=Data!$E$6,Data!$O$26,IF(O89=Data!$E$7,Data!$O$27,IF(O89=Data!$E$8,Data!$O$28,IF(O89=Data!$E$9,Data!$O$29,IF(O89=Data!$E$10,Data!$O$30,IF(O89=Data!$E$11,Data!$O$31,IF(O89=Data!$E$12,Data!$O$32,IF(O89=Data!$E$13,Data!$O$33,IF(O89=Data!$E$14,Data!$O$34,IF(O89=Data!$E$15,Data!$O$35,IF(O89=Data!$E$16,Data!$O$36,IF(O89=Data!$E$17,Data!$O$37,IF(O89=Data!$E$18,Data!$O$38,0)))))))))))))))))</f>
        <v>0</v>
      </c>
      <c r="BM89" s="169"/>
      <c r="BN89" s="169"/>
      <c r="BO89" s="169"/>
      <c r="BP89" s="169"/>
    </row>
    <row r="90" spans="10:68" x14ac:dyDescent="0.3">
      <c r="J90" s="36" t="s">
        <v>101</v>
      </c>
      <c r="K90" s="108"/>
      <c r="L90" s="108"/>
      <c r="M90" s="108" t="s">
        <v>3</v>
      </c>
      <c r="N90" s="108" t="s">
        <v>1</v>
      </c>
      <c r="O90" s="109" t="s">
        <v>124</v>
      </c>
      <c r="P90" s="109" t="s">
        <v>124</v>
      </c>
      <c r="Q90" s="110" t="s">
        <v>124</v>
      </c>
      <c r="R90" s="111"/>
      <c r="S90" s="111"/>
      <c r="T90" s="112"/>
      <c r="U90" s="20"/>
      <c r="V90" s="21">
        <f>IF(AZ90="No",0,IF(O90="NA",0,IF(O90=Data!$E$2,Data!$F$22,IF(O90=Data!$E$3,Data!$F$23,IF(O90=Data!$E$4,Data!$F$24,IF(O90=Data!$E$5,Data!$F$25,IF(O90=Data!$E$6,Data!$F$26,IF(O90=Data!$E$7,Data!$F$27,IF(O90=Data!$E$8,Data!$F$28,IF(O90=Data!$E$9,Data!$F$29,IF(O90=Data!$E$10,Data!$F$30,IF(O90=Data!$E$11,Data!$F$31,IF(O90=Data!E99,Data!$F$32,IF(O90=Data!E100,Data!$F$33,IF(O90=Data!E101,Data!$F$34,IF(O90=Data!E102,Data!$F$35,IF(O90=Data!E103,Data!$F$36,IF(O90=Data!E104,Data!$F$37,IF(O90=Data!E105,Data!F$38,0)))))))))))))))))))*K90*$AV$3</f>
        <v>0</v>
      </c>
      <c r="W90" s="23">
        <f>IF(AZ90="No",0,IF(O90="NA",0,IF(O90=Data!$E$2,Data!$G$22,IF(O90=Data!$E$3,Data!$G$23,IF(O90=Data!$E$4,Data!$G$24,IF(O90=Data!$E$5,Data!$G$25,IF(O90=Data!$E$6,Data!$G$26,IF(O90=Data!$E$7,Data!$G$27,IF(O90=Data!$E$8,Data!$G$28,IF(O90=Data!$E$9,Data!$G$29,IF(O90=Data!$E$10,Data!$G$30,IF(O90=Data!$E$11,Data!$G$31,IF(O90=Data!$E$12,Data!$G$32,IF(O90=Data!$E$13,Data!$G$33,IF(O90=Data!$E$14,Data!$G$34,IF(O90=Data!$E$15,Data!$G$35,IF(O90=Data!$E$16,Data!$G$36,IF(O90=Data!$E$17,Data!G$37,IF(O90=Data!$E$18,Data!G$38,0)))))))))))))))))))*K90*$AV$3</f>
        <v>0</v>
      </c>
      <c r="X90" s="23">
        <f>IF(AZ90="No",0,IF(O90="NA",0,IF(O90=Data!$E$2,Data!$H$22,IF(O90=Data!$E$3,Data!$H$23,IF(O90=Data!$E$4,Data!$H$24,IF(O90=Data!$E$5,Data!$H$25,IF(O90=Data!$E$6,Data!$H$26,IF(O90=Data!$E$7,Data!$H$27,IF(O90=Data!$E$8,Data!$H$28,IF(O90=Data!$E$9,Data!$H$29,IF(O90=Data!$E$10,Data!$H$30,IF(O90=Data!$E$11,Data!$H$31,IF(O90=Data!$E$12,Data!$H$32,IF(O90=Data!$E$13,Data!$H$33,IF(O90=Data!$E$14,Data!$H$34,IF(O90=Data!$E$15,Data!$H$35,IF(O90=Data!$E$16,Data!$H$36,IF(O90=Data!$E$17,Data!H$37,IF(O90=Data!$E$18,Data!H$38,0)))))))))))))))))))*K90*$AV$3</f>
        <v>0</v>
      </c>
      <c r="Y90" s="23">
        <f>IF(R90&lt;=1,0,IF(Q90=Data!$E$12,Data!$F$32,IF(Q90=Data!$E$13,Data!$F$33,IF(Q90=Data!$E$14,Data!$F$34,IF(Q90=Data!$E$15,Data!$F$35,IF(Q90=Data!$E$16,Data!$F$36,IF(Q90=Data!$E$17,Data!$F$37,IF(Q90=Data!$E$18,Data!$F$38,0))))))))*K90*IF(R90&lt;AV90,R90,$AV$3)</f>
        <v>0</v>
      </c>
      <c r="Z90" s="23">
        <f>IF(R90&lt;=1,0,IF(Q90=Data!$E$12,Data!$G$32,IF(Q90=Data!$E$13,Data!$G$33,IF(Q90=Data!$E$14,Data!$G$34,IF(Q90=Data!$E$15,Data!$G$35,IF(Q90=Data!$E$16,Data!$G$36,IF(Q90=Data!$E$17,Data!$G$37,IF(Q90=Data!$E$18,Data!$G$38,0))))))))*K90*IF(R90&lt;AV90,R90,$AV$3)</f>
        <v>0</v>
      </c>
      <c r="AA90" s="23">
        <f>IF(R90&lt;=1,0,IF(Q90=Data!$E$12,Data!$H$32,IF(Q90=Data!$E$13,Data!$H$33,IF(Q90=Data!$E$14,Data!$H$34,IF(Q90=Data!$E$15,Data!$H$35,IF(Q90=Data!$E$16,Data!$H$36,IF(Q90=Data!$E$17,Data!$H$37,IF(Q90=Data!$E$18,Data!$H$38,0))))))))*K90*IF(R90&lt;AV90,R90,$AV$3)</f>
        <v>0</v>
      </c>
      <c r="AB90" s="22">
        <f t="shared" si="18"/>
        <v>0</v>
      </c>
      <c r="AC90" s="50">
        <f t="shared" si="19"/>
        <v>0</v>
      </c>
      <c r="AD90" s="46"/>
      <c r="AE90" s="21">
        <f t="shared" si="13"/>
        <v>0</v>
      </c>
      <c r="AF90" s="22">
        <f t="shared" si="14"/>
        <v>0</v>
      </c>
      <c r="AG90" s="50">
        <f t="shared" si="15"/>
        <v>0</v>
      </c>
      <c r="AH90" s="46"/>
      <c r="AI90" s="21">
        <f>IF(AZ90="No",0,IF(O90="NA",0,IF(Q90=O90,0,IF(O90=Data!$E$2,Data!$J$22,IF(O90=Data!$E$3,Data!$J$23,IF(O90=Data!$E$4,Data!$J$24,IF(O90=Data!$E$5,Data!$J$25,IF(O90=Data!$E$6,Data!$J$26,IF(O90=Data!$E$7,Data!$J$27,IF(O90=Data!$E$8,Data!$J$28,IF(O90=Data!$E$9,Data!$J$29,IF(O90=Data!$E$10,Data!$I$30,IF(O90=Data!$E$11,Data!$J$31,IF(O90=Data!$E$12,Data!$J$32,IF(O90=Data!$E$13,Data!$J$33,IF(O90=Data!$E$14,Data!$J$34,IF(O90=Data!$E$15,Data!$J$35,IF(O90=Data!$E$16,Data!$J$36,IF(O90=Data!$E$17,Data!J$37,IF(O90=Data!$E$18,Data!J$38,0))))))))))))))))))))*$AV$3</f>
        <v>0</v>
      </c>
      <c r="AJ90" s="23">
        <f>IF(AZ90="No",0,IF(O90="NA",0,IF(O90=Data!$E$2,Data!$K$22,IF(O90=Data!$E$3,Data!$K$23,IF(O90=Data!$E$4,Data!$K$24,IF(O90=Data!$E$5,Data!$K$25,IF(O90=Data!$E$6,Data!$K$26,IF(O90=Data!$E$7,Data!$K$27,IF(O90=Data!$E$8,Data!$K$28,IF(O90=Data!$E$9,Data!$K$29,IF(O90=Data!$E$10,Data!$K$30,IF(O90=Data!$E$11,Data!$K$31,IF(O90=Data!$E$12,Data!$K$32,IF(O90=Data!$E$13,Data!$K$33,IF(O90=Data!$E$14,Data!$K$34,IF(O90=Data!$E$15,Data!$K$35,IF(O90=Data!$E$16,Data!$K$36,IF(O90=Data!$E$17,Data!K$37,IF(O90=Data!$E$18,Data!K$38,0)))))))))))))))))))*$AV$3</f>
        <v>0</v>
      </c>
      <c r="AK90" s="23">
        <f t="shared" si="20"/>
        <v>0</v>
      </c>
      <c r="AL90" s="22">
        <f t="shared" si="21"/>
        <v>0</v>
      </c>
      <c r="AM90" s="22">
        <f t="shared" si="22"/>
        <v>0</v>
      </c>
      <c r="AN90" s="23"/>
      <c r="AO90" s="120"/>
      <c r="AP90" s="25"/>
      <c r="AQ90" s="25"/>
      <c r="AR90" s="9"/>
      <c r="AS90" s="9"/>
      <c r="AT90" s="5"/>
      <c r="AX90" s="168"/>
      <c r="AY90" s="143" t="str">
        <f t="shared" si="23"/>
        <v>No</v>
      </c>
      <c r="AZ90" s="144" t="str">
        <f t="shared" si="16"/>
        <v>No</v>
      </c>
      <c r="BA90" s="150"/>
      <c r="BB90" s="146">
        <f>IF(Q90="NA",0,IF(N90="No",0,IF(O90=Data!$E$2,Data!$L$22,IF(O90=Data!$E$3,Data!$L$23,IF(O90=Data!$E$4,Data!$L$24,IF(O90=Data!$E$5,Data!$L$25,IF(O90=Data!$E$6,Data!$L$26,IF(O90=Data!$E$7,Data!$L$27,IF(O90=Data!$E$8,Data!$L$28,IF(O90=Data!$E$9,Data!$L$29,IF(O90=Data!$E$10,Data!$L$30,IF(O90=Data!$E$11,Data!$L$31,IF(O90=Data!$E$12,Data!$L$32,IF(O90=Data!$E$13,Data!$L$33,IF(O90=Data!$E$14,Data!$L$34,IF(O90=Data!$E$15,Data!$L$35,IF(O90=Data!$E$16,Data!$L$36,IF(O90=Data!$E$17,Data!L$37,IF(O90=Data!$E$18,Data!L$38,0)))))))))))))))))))</f>
        <v>0</v>
      </c>
      <c r="BC90" s="147">
        <f>IF(Q90="NA",0,IF(AY90="No",0,IF(N90="Yes",0,IF(P90=Data!$E$2,Data!$L$22,IF(P90=Data!$E$3,Data!$L$23,IF(P90=Data!$E$4,Data!$L$24,IF(P90=Data!$E$5,Data!$L$25,IF(P90=Data!$E$6,Data!$L$26,IF(P90=Data!$E$7,Data!$L$27,IF(P90=Data!$E$8,Data!$L$28,IF(P90=Data!$E$9,Data!$L$29,IF(P90=Data!$E$10,Data!$L$30,IF(P90=Data!$E$11,Data!$L$31,IF(P90=Data!$E$12,Data!$L$32*(EXP(-29.6/R90)),IF(P90=Data!$E$13,Data!$L$33,IF(P90=Data!$E$14,Data!$L$34*(EXP(-29.6/R90)),IF(P90=Data!$E$15,Data!$L$35,IF(P90=Data!$E$16,Data!$L$36,IF(P90=Data!$E$17,Data!L$37,IF(P90=Data!$E$18,Data!L$38,0))))))))))))))))))))</f>
        <v>0</v>
      </c>
      <c r="BD90" s="148"/>
      <c r="BE90" s="146"/>
      <c r="BF90" s="148">
        <f t="shared" si="17"/>
        <v>0</v>
      </c>
      <c r="BG90" s="148">
        <f t="shared" si="24"/>
        <v>1</v>
      </c>
      <c r="BH90" s="148">
        <f t="shared" si="25"/>
        <v>1</v>
      </c>
      <c r="BI90" s="148">
        <f>IF(S90=0,0,IF(AND(Q90=Data!$E$12,S90-$AV$3&gt;0),(((Data!$M$32*(EXP(-29.6/S90)))-(Data!$M$32*(EXP(-29.6/(S90-$AV$3)))))),IF(AND(Q90=Data!$E$12,S90-$AV$3&lt;0.5),(Data!$M$32*(EXP(-29.6/S90))),IF(AND(Q90=Data!$E$12,S90&lt;=1),((Data!$M$32*(EXP(-29.6/S90)))),IF(Q90=Data!$E$13,(Data!$M$33),IF(AND(Q90=Data!$E$14,S90-$AV$3&gt;0),(((Data!$M$34*(EXP(-29.6/S90)))-(Data!$M$34*(EXP(-29.6/(S90-$AV$3)))))),IF(AND(Q90=Data!$E$14,S90-$AV$3&lt;1),(Data!$M$34*(EXP(-29.6/S90))),IF(AND(Q90=Data!$E$14,S90&lt;=1),((Data!$M$34*(EXP(-29.6/S90)))),IF(Q90=Data!$E$15,Data!$M$35,IF(Q90=Data!$E$16,Data!$M$36,IF(Q90=Data!$E$17,Data!$M$37,IF(Q90=Data!$E$18,Data!$M$38,0))))))))))))</f>
        <v>0</v>
      </c>
      <c r="BJ90" s="148">
        <f>IF(Q90=Data!$E$12,BI90*0.32,IF(Q90=Data!$E$13,0,IF(Q90=Data!$E$14,BI90*0.32,IF(Q90=Data!$E$15,0,IF(Q90=Data!$E$16,0,IF(Q90=Data!$E$17,0,IF(Q90=Data!$E$18,0,0)))))))</f>
        <v>0</v>
      </c>
      <c r="BK90" s="148">
        <f>IF(Q90=Data!$E$12,Data!$P$32*$AV$3,IF(Q90=Data!$E$13,Data!$P$33*$AV$3,IF(Q90=Data!$E$14,Data!$P$34*$AV$3,IF(Q90=Data!$E$15,Data!$P$35*$AV$3,IF(Q90=Data!$E$16,Data!$P$36*$AV$3,IF(Q90=Data!$E$17,Data!$P$37*$AV$3,IF(Q90=Data!$E$18,Data!$P$38*$AV$3,0)))))))</f>
        <v>0</v>
      </c>
      <c r="BL90" s="147">
        <f>IF(O90=Data!$E$2,Data!$O$22,IF(O90=Data!$E$3,Data!$O$23,IF(O90=Data!$E$4,Data!$O$24,IF(O90=Data!$E$5,Data!$O$25,IF(O90=Data!$E$6,Data!$O$26,IF(O90=Data!$E$7,Data!$O$27,IF(O90=Data!$E$8,Data!$O$28,IF(O90=Data!$E$9,Data!$O$29,IF(O90=Data!$E$10,Data!$O$30,IF(O90=Data!$E$11,Data!$O$31,IF(O90=Data!$E$12,Data!$O$32,IF(O90=Data!$E$13,Data!$O$33,IF(O90=Data!$E$14,Data!$O$34,IF(O90=Data!$E$15,Data!$O$35,IF(O90=Data!$E$16,Data!$O$36,IF(O90=Data!$E$17,Data!$O$37,IF(O90=Data!$E$18,Data!$O$38,0)))))))))))))))))</f>
        <v>0</v>
      </c>
      <c r="BM90" s="169"/>
      <c r="BN90" s="169"/>
      <c r="BO90" s="169"/>
      <c r="BP90" s="169"/>
    </row>
    <row r="91" spans="10:68" x14ac:dyDescent="0.3">
      <c r="J91" s="36" t="s">
        <v>102</v>
      </c>
      <c r="K91" s="108"/>
      <c r="L91" s="108"/>
      <c r="M91" s="108" t="s">
        <v>3</v>
      </c>
      <c r="N91" s="108" t="s">
        <v>1</v>
      </c>
      <c r="O91" s="109" t="s">
        <v>124</v>
      </c>
      <c r="P91" s="109" t="s">
        <v>124</v>
      </c>
      <c r="Q91" s="110" t="s">
        <v>124</v>
      </c>
      <c r="R91" s="111"/>
      <c r="S91" s="111"/>
      <c r="T91" s="112"/>
      <c r="U91" s="20"/>
      <c r="V91" s="21">
        <f>IF(AZ91="No",0,IF(O91="NA",0,IF(O91=Data!$E$2,Data!$F$22,IF(O91=Data!$E$3,Data!$F$23,IF(O91=Data!$E$4,Data!$F$24,IF(O91=Data!$E$5,Data!$F$25,IF(O91=Data!$E$6,Data!$F$26,IF(O91=Data!$E$7,Data!$F$27,IF(O91=Data!$E$8,Data!$F$28,IF(O91=Data!$E$9,Data!$F$29,IF(O91=Data!$E$10,Data!$F$30,IF(O91=Data!$E$11,Data!$F$31,IF(O91=Data!E100,Data!$F$32,IF(O91=Data!E101,Data!$F$33,IF(O91=Data!E102,Data!$F$34,IF(O91=Data!E103,Data!$F$35,IF(O91=Data!E104,Data!$F$36,IF(O91=Data!E105,Data!$F$37,IF(O91=Data!E106,Data!F$38,0)))))))))))))))))))*K91*$AV$3</f>
        <v>0</v>
      </c>
      <c r="W91" s="23">
        <f>IF(AZ91="No",0,IF(O91="NA",0,IF(O91=Data!$E$2,Data!$G$22,IF(O91=Data!$E$3,Data!$G$23,IF(O91=Data!$E$4,Data!$G$24,IF(O91=Data!$E$5,Data!$G$25,IF(O91=Data!$E$6,Data!$G$26,IF(O91=Data!$E$7,Data!$G$27,IF(O91=Data!$E$8,Data!$G$28,IF(O91=Data!$E$9,Data!$G$29,IF(O91=Data!$E$10,Data!$G$30,IF(O91=Data!$E$11,Data!$G$31,IF(O91=Data!$E$12,Data!$G$32,IF(O91=Data!$E$13,Data!$G$33,IF(O91=Data!$E$14,Data!$G$34,IF(O91=Data!$E$15,Data!$G$35,IF(O91=Data!$E$16,Data!$G$36,IF(O91=Data!$E$17,Data!G$37,IF(O91=Data!$E$18,Data!G$38,0)))))))))))))))))))*K91*$AV$3</f>
        <v>0</v>
      </c>
      <c r="X91" s="23">
        <f>IF(AZ91="No",0,IF(O91="NA",0,IF(O91=Data!$E$2,Data!$H$22,IF(O91=Data!$E$3,Data!$H$23,IF(O91=Data!$E$4,Data!$H$24,IF(O91=Data!$E$5,Data!$H$25,IF(O91=Data!$E$6,Data!$H$26,IF(O91=Data!$E$7,Data!$H$27,IF(O91=Data!$E$8,Data!$H$28,IF(O91=Data!$E$9,Data!$H$29,IF(O91=Data!$E$10,Data!$H$30,IF(O91=Data!$E$11,Data!$H$31,IF(O91=Data!$E$12,Data!$H$32,IF(O91=Data!$E$13,Data!$H$33,IF(O91=Data!$E$14,Data!$H$34,IF(O91=Data!$E$15,Data!$H$35,IF(O91=Data!$E$16,Data!$H$36,IF(O91=Data!$E$17,Data!H$37,IF(O91=Data!$E$18,Data!H$38,0)))))))))))))))))))*K91*$AV$3</f>
        <v>0</v>
      </c>
      <c r="Y91" s="23">
        <f>IF(R91&lt;=1,0,IF(Q91=Data!$E$12,Data!$F$32,IF(Q91=Data!$E$13,Data!$F$33,IF(Q91=Data!$E$14,Data!$F$34,IF(Q91=Data!$E$15,Data!$F$35,IF(Q91=Data!$E$16,Data!$F$36,IF(Q91=Data!$E$17,Data!$F$37,IF(Q91=Data!$E$18,Data!$F$38,0))))))))*K91*IF(R91&lt;AV91,R91,$AV$3)</f>
        <v>0</v>
      </c>
      <c r="Z91" s="23">
        <f>IF(R91&lt;=1,0,IF(Q91=Data!$E$12,Data!$G$32,IF(Q91=Data!$E$13,Data!$G$33,IF(Q91=Data!$E$14,Data!$G$34,IF(Q91=Data!$E$15,Data!$G$35,IF(Q91=Data!$E$16,Data!$G$36,IF(Q91=Data!$E$17,Data!$G$37,IF(Q91=Data!$E$18,Data!$G$38,0))))))))*K91*IF(R91&lt;AV91,R91,$AV$3)</f>
        <v>0</v>
      </c>
      <c r="AA91" s="23">
        <f>IF(R91&lt;=1,0,IF(Q91=Data!$E$12,Data!$H$32,IF(Q91=Data!$E$13,Data!$H$33,IF(Q91=Data!$E$14,Data!$H$34,IF(Q91=Data!$E$15,Data!$H$35,IF(Q91=Data!$E$16,Data!$H$36,IF(Q91=Data!$E$17,Data!$H$37,IF(Q91=Data!$E$18,Data!$H$38,0))))))))*K91*IF(R91&lt;AV91,R91,$AV$3)</f>
        <v>0</v>
      </c>
      <c r="AB91" s="22">
        <f t="shared" si="18"/>
        <v>0</v>
      </c>
      <c r="AC91" s="50">
        <f t="shared" si="19"/>
        <v>0</v>
      </c>
      <c r="AD91" s="46"/>
      <c r="AE91" s="21">
        <f t="shared" si="13"/>
        <v>0</v>
      </c>
      <c r="AF91" s="22">
        <f t="shared" si="14"/>
        <v>0</v>
      </c>
      <c r="AG91" s="50">
        <f t="shared" si="15"/>
        <v>0</v>
      </c>
      <c r="AH91" s="46"/>
      <c r="AI91" s="21">
        <f>IF(AZ91="No",0,IF(O91="NA",0,IF(Q91=O91,0,IF(O91=Data!$E$2,Data!$J$22,IF(O91=Data!$E$3,Data!$J$23,IF(O91=Data!$E$4,Data!$J$24,IF(O91=Data!$E$5,Data!$J$25,IF(O91=Data!$E$6,Data!$J$26,IF(O91=Data!$E$7,Data!$J$27,IF(O91=Data!$E$8,Data!$J$28,IF(O91=Data!$E$9,Data!$J$29,IF(O91=Data!$E$10,Data!$I$30,IF(O91=Data!$E$11,Data!$J$31,IF(O91=Data!$E$12,Data!$J$32,IF(O91=Data!$E$13,Data!$J$33,IF(O91=Data!$E$14,Data!$J$34,IF(O91=Data!$E$15,Data!$J$35,IF(O91=Data!$E$16,Data!$J$36,IF(O91=Data!$E$17,Data!J$37,IF(O91=Data!$E$18,Data!J$38,0))))))))))))))))))))*$AV$3</f>
        <v>0</v>
      </c>
      <c r="AJ91" s="23">
        <f>IF(AZ91="No",0,IF(O91="NA",0,IF(O91=Data!$E$2,Data!$K$22,IF(O91=Data!$E$3,Data!$K$23,IF(O91=Data!$E$4,Data!$K$24,IF(O91=Data!$E$5,Data!$K$25,IF(O91=Data!$E$6,Data!$K$26,IF(O91=Data!$E$7,Data!$K$27,IF(O91=Data!$E$8,Data!$K$28,IF(O91=Data!$E$9,Data!$K$29,IF(O91=Data!$E$10,Data!$K$30,IF(O91=Data!$E$11,Data!$K$31,IF(O91=Data!$E$12,Data!$K$32,IF(O91=Data!$E$13,Data!$K$33,IF(O91=Data!$E$14,Data!$K$34,IF(O91=Data!$E$15,Data!$K$35,IF(O91=Data!$E$16,Data!$K$36,IF(O91=Data!$E$17,Data!K$37,IF(O91=Data!$E$18,Data!K$38,0)))))))))))))))))))*$AV$3</f>
        <v>0</v>
      </c>
      <c r="AK91" s="23">
        <f t="shared" si="20"/>
        <v>0</v>
      </c>
      <c r="AL91" s="22">
        <f t="shared" si="21"/>
        <v>0</v>
      </c>
      <c r="AM91" s="22">
        <f t="shared" si="22"/>
        <v>0</v>
      </c>
      <c r="AN91" s="23"/>
      <c r="AO91" s="120"/>
      <c r="AP91" s="25"/>
      <c r="AQ91" s="25"/>
      <c r="AR91" s="9"/>
      <c r="AS91" s="9"/>
      <c r="AT91" s="5"/>
      <c r="AX91" s="168"/>
      <c r="AY91" s="143" t="str">
        <f t="shared" si="23"/>
        <v>No</v>
      </c>
      <c r="AZ91" s="144" t="str">
        <f t="shared" si="16"/>
        <v>No</v>
      </c>
      <c r="BA91" s="150"/>
      <c r="BB91" s="146">
        <f>IF(Q91="NA",0,IF(N91="No",0,IF(O91=Data!$E$2,Data!$L$22,IF(O91=Data!$E$3,Data!$L$23,IF(O91=Data!$E$4,Data!$L$24,IF(O91=Data!$E$5,Data!$L$25,IF(O91=Data!$E$6,Data!$L$26,IF(O91=Data!$E$7,Data!$L$27,IF(O91=Data!$E$8,Data!$L$28,IF(O91=Data!$E$9,Data!$L$29,IF(O91=Data!$E$10,Data!$L$30,IF(O91=Data!$E$11,Data!$L$31,IF(O91=Data!$E$12,Data!$L$32,IF(O91=Data!$E$13,Data!$L$33,IF(O91=Data!$E$14,Data!$L$34,IF(O91=Data!$E$15,Data!$L$35,IF(O91=Data!$E$16,Data!$L$36,IF(O91=Data!$E$17,Data!L$37,IF(O91=Data!$E$18,Data!L$38,0)))))))))))))))))))</f>
        <v>0</v>
      </c>
      <c r="BC91" s="147">
        <f>IF(Q91="NA",0,IF(AY91="No",0,IF(N91="Yes",0,IF(P91=Data!$E$2,Data!$L$22,IF(P91=Data!$E$3,Data!$L$23,IF(P91=Data!$E$4,Data!$L$24,IF(P91=Data!$E$5,Data!$L$25,IF(P91=Data!$E$6,Data!$L$26,IF(P91=Data!$E$7,Data!$L$27,IF(P91=Data!$E$8,Data!$L$28,IF(P91=Data!$E$9,Data!$L$29,IF(P91=Data!$E$10,Data!$L$30,IF(P91=Data!$E$11,Data!$L$31,IF(P91=Data!$E$12,Data!$L$32*(EXP(-29.6/R91)),IF(P91=Data!$E$13,Data!$L$33,IF(P91=Data!$E$14,Data!$L$34*(EXP(-29.6/R91)),IF(P91=Data!$E$15,Data!$L$35,IF(P91=Data!$E$16,Data!$L$36,IF(P91=Data!$E$17,Data!L$37,IF(P91=Data!$E$18,Data!L$38,0))))))))))))))))))))</f>
        <v>0</v>
      </c>
      <c r="BD91" s="148"/>
      <c r="BE91" s="146"/>
      <c r="BF91" s="148">
        <f t="shared" si="17"/>
        <v>0</v>
      </c>
      <c r="BG91" s="148">
        <f t="shared" si="24"/>
        <v>1</v>
      </c>
      <c r="BH91" s="148">
        <f t="shared" si="25"/>
        <v>1</v>
      </c>
      <c r="BI91" s="148">
        <f>IF(S91=0,0,IF(AND(Q91=Data!$E$12,S91-$AV$3&gt;0),(((Data!$M$32*(EXP(-29.6/S91)))-(Data!$M$32*(EXP(-29.6/(S91-$AV$3)))))),IF(AND(Q91=Data!$E$12,S91-$AV$3&lt;0.5),(Data!$M$32*(EXP(-29.6/S91))),IF(AND(Q91=Data!$E$12,S91&lt;=1),((Data!$M$32*(EXP(-29.6/S91)))),IF(Q91=Data!$E$13,(Data!$M$33),IF(AND(Q91=Data!$E$14,S91-$AV$3&gt;0),(((Data!$M$34*(EXP(-29.6/S91)))-(Data!$M$34*(EXP(-29.6/(S91-$AV$3)))))),IF(AND(Q91=Data!$E$14,S91-$AV$3&lt;1),(Data!$M$34*(EXP(-29.6/S91))),IF(AND(Q91=Data!$E$14,S91&lt;=1),((Data!$M$34*(EXP(-29.6/S91)))),IF(Q91=Data!$E$15,Data!$M$35,IF(Q91=Data!$E$16,Data!$M$36,IF(Q91=Data!$E$17,Data!$M$37,IF(Q91=Data!$E$18,Data!$M$38,0))))))))))))</f>
        <v>0</v>
      </c>
      <c r="BJ91" s="148">
        <f>IF(Q91=Data!$E$12,BI91*0.32,IF(Q91=Data!$E$13,0,IF(Q91=Data!$E$14,BI91*0.32,IF(Q91=Data!$E$15,0,IF(Q91=Data!$E$16,0,IF(Q91=Data!$E$17,0,IF(Q91=Data!$E$18,0,0)))))))</f>
        <v>0</v>
      </c>
      <c r="BK91" s="148">
        <f>IF(Q91=Data!$E$12,Data!$P$32*$AV$3,IF(Q91=Data!$E$13,Data!$P$33*$AV$3,IF(Q91=Data!$E$14,Data!$P$34*$AV$3,IF(Q91=Data!$E$15,Data!$P$35*$AV$3,IF(Q91=Data!$E$16,Data!$P$36*$AV$3,IF(Q91=Data!$E$17,Data!$P$37*$AV$3,IF(Q91=Data!$E$18,Data!$P$38*$AV$3,0)))))))</f>
        <v>0</v>
      </c>
      <c r="BL91" s="147">
        <f>IF(O91=Data!$E$2,Data!$O$22,IF(O91=Data!$E$3,Data!$O$23,IF(O91=Data!$E$4,Data!$O$24,IF(O91=Data!$E$5,Data!$O$25,IF(O91=Data!$E$6,Data!$O$26,IF(O91=Data!$E$7,Data!$O$27,IF(O91=Data!$E$8,Data!$O$28,IF(O91=Data!$E$9,Data!$O$29,IF(O91=Data!$E$10,Data!$O$30,IF(O91=Data!$E$11,Data!$O$31,IF(O91=Data!$E$12,Data!$O$32,IF(O91=Data!$E$13,Data!$O$33,IF(O91=Data!$E$14,Data!$O$34,IF(O91=Data!$E$15,Data!$O$35,IF(O91=Data!$E$16,Data!$O$36,IF(O91=Data!$E$17,Data!$O$37,IF(O91=Data!$E$18,Data!$O$38,0)))))))))))))))))</f>
        <v>0</v>
      </c>
      <c r="BM91" s="169"/>
      <c r="BN91" s="169"/>
      <c r="BO91" s="169"/>
      <c r="BP91" s="169"/>
    </row>
    <row r="92" spans="10:68" x14ac:dyDescent="0.3">
      <c r="J92" s="36" t="s">
        <v>103</v>
      </c>
      <c r="K92" s="108"/>
      <c r="L92" s="108"/>
      <c r="M92" s="108" t="s">
        <v>3</v>
      </c>
      <c r="N92" s="108" t="s">
        <v>1</v>
      </c>
      <c r="O92" s="109" t="s">
        <v>124</v>
      </c>
      <c r="P92" s="109" t="s">
        <v>124</v>
      </c>
      <c r="Q92" s="110" t="s">
        <v>124</v>
      </c>
      <c r="R92" s="111"/>
      <c r="S92" s="111"/>
      <c r="T92" s="112"/>
      <c r="U92" s="20"/>
      <c r="V92" s="21">
        <f>IF(AZ92="No",0,IF(O92="NA",0,IF(O92=Data!$E$2,Data!$F$22,IF(O92=Data!$E$3,Data!$F$23,IF(O92=Data!$E$4,Data!$F$24,IF(O92=Data!$E$5,Data!$F$25,IF(O92=Data!$E$6,Data!$F$26,IF(O92=Data!$E$7,Data!$F$27,IF(O92=Data!$E$8,Data!$F$28,IF(O92=Data!$E$9,Data!$F$29,IF(O92=Data!$E$10,Data!$F$30,IF(O92=Data!$E$11,Data!$F$31,IF(O92=Data!E101,Data!$F$32,IF(O92=Data!E102,Data!$F$33,IF(O92=Data!E103,Data!$F$34,IF(O92=Data!E104,Data!$F$35,IF(O92=Data!E105,Data!$F$36,IF(O92=Data!E106,Data!$F$37,IF(O92=Data!E107,Data!F$38,0)))))))))))))))))))*K92*$AV$3</f>
        <v>0</v>
      </c>
      <c r="W92" s="23">
        <f>IF(AZ92="No",0,IF(O92="NA",0,IF(O92=Data!$E$2,Data!$G$22,IF(O92=Data!$E$3,Data!$G$23,IF(O92=Data!$E$4,Data!$G$24,IF(O92=Data!$E$5,Data!$G$25,IF(O92=Data!$E$6,Data!$G$26,IF(O92=Data!$E$7,Data!$G$27,IF(O92=Data!$E$8,Data!$G$28,IF(O92=Data!$E$9,Data!$G$29,IF(O92=Data!$E$10,Data!$G$30,IF(O92=Data!$E$11,Data!$G$31,IF(O92=Data!$E$12,Data!$G$32,IF(O92=Data!$E$13,Data!$G$33,IF(O92=Data!$E$14,Data!$G$34,IF(O92=Data!$E$15,Data!$G$35,IF(O92=Data!$E$16,Data!$G$36,IF(O92=Data!$E$17,Data!G$37,IF(O92=Data!$E$18,Data!G$38,0)))))))))))))))))))*K92*$AV$3</f>
        <v>0</v>
      </c>
      <c r="X92" s="23">
        <f>IF(AZ92="No",0,IF(O92="NA",0,IF(O92=Data!$E$2,Data!$H$22,IF(O92=Data!$E$3,Data!$H$23,IF(O92=Data!$E$4,Data!$H$24,IF(O92=Data!$E$5,Data!$H$25,IF(O92=Data!$E$6,Data!$H$26,IF(O92=Data!$E$7,Data!$H$27,IF(O92=Data!$E$8,Data!$H$28,IF(O92=Data!$E$9,Data!$H$29,IF(O92=Data!$E$10,Data!$H$30,IF(O92=Data!$E$11,Data!$H$31,IF(O92=Data!$E$12,Data!$H$32,IF(O92=Data!$E$13,Data!$H$33,IF(O92=Data!$E$14,Data!$H$34,IF(O92=Data!$E$15,Data!$H$35,IF(O92=Data!$E$16,Data!$H$36,IF(O92=Data!$E$17,Data!H$37,IF(O92=Data!$E$18,Data!H$38,0)))))))))))))))))))*K92*$AV$3</f>
        <v>0</v>
      </c>
      <c r="Y92" s="23">
        <f>IF(R92&lt;=1,0,IF(Q92=Data!$E$12,Data!$F$32,IF(Q92=Data!$E$13,Data!$F$33,IF(Q92=Data!$E$14,Data!$F$34,IF(Q92=Data!$E$15,Data!$F$35,IF(Q92=Data!$E$16,Data!$F$36,IF(Q92=Data!$E$17,Data!$F$37,IF(Q92=Data!$E$18,Data!$F$38,0))))))))*K92*IF(R92&lt;AV92,R92,$AV$3)</f>
        <v>0</v>
      </c>
      <c r="Z92" s="23">
        <f>IF(R92&lt;=1,0,IF(Q92=Data!$E$12,Data!$G$32,IF(Q92=Data!$E$13,Data!$G$33,IF(Q92=Data!$E$14,Data!$G$34,IF(Q92=Data!$E$15,Data!$G$35,IF(Q92=Data!$E$16,Data!$G$36,IF(Q92=Data!$E$17,Data!$G$37,IF(Q92=Data!$E$18,Data!$G$38,0))))))))*K92*IF(R92&lt;AV92,R92,$AV$3)</f>
        <v>0</v>
      </c>
      <c r="AA92" s="23">
        <f>IF(R92&lt;=1,0,IF(Q92=Data!$E$12,Data!$H$32,IF(Q92=Data!$E$13,Data!$H$33,IF(Q92=Data!$E$14,Data!$H$34,IF(Q92=Data!$E$15,Data!$H$35,IF(Q92=Data!$E$16,Data!$H$36,IF(Q92=Data!$E$17,Data!$H$37,IF(Q92=Data!$E$18,Data!$H$38,0))))))))*K92*IF(R92&lt;AV92,R92,$AV$3)</f>
        <v>0</v>
      </c>
      <c r="AB92" s="22">
        <f t="shared" si="18"/>
        <v>0</v>
      </c>
      <c r="AC92" s="50">
        <f t="shared" si="19"/>
        <v>0</v>
      </c>
      <c r="AD92" s="46"/>
      <c r="AE92" s="21">
        <f t="shared" si="13"/>
        <v>0</v>
      </c>
      <c r="AF92" s="22">
        <f t="shared" si="14"/>
        <v>0</v>
      </c>
      <c r="AG92" s="50">
        <f t="shared" si="15"/>
        <v>0</v>
      </c>
      <c r="AH92" s="46"/>
      <c r="AI92" s="21">
        <f>IF(AZ92="No",0,IF(O92="NA",0,IF(Q92=O92,0,IF(O92=Data!$E$2,Data!$J$22,IF(O92=Data!$E$3,Data!$J$23,IF(O92=Data!$E$4,Data!$J$24,IF(O92=Data!$E$5,Data!$J$25,IF(O92=Data!$E$6,Data!$J$26,IF(O92=Data!$E$7,Data!$J$27,IF(O92=Data!$E$8,Data!$J$28,IF(O92=Data!$E$9,Data!$J$29,IF(O92=Data!$E$10,Data!$I$30,IF(O92=Data!$E$11,Data!$J$31,IF(O92=Data!$E$12,Data!$J$32,IF(O92=Data!$E$13,Data!$J$33,IF(O92=Data!$E$14,Data!$J$34,IF(O92=Data!$E$15,Data!$J$35,IF(O92=Data!$E$16,Data!$J$36,IF(O92=Data!$E$17,Data!J$37,IF(O92=Data!$E$18,Data!J$38,0))))))))))))))))))))*$AV$3</f>
        <v>0</v>
      </c>
      <c r="AJ92" s="23">
        <f>IF(AZ92="No",0,IF(O92="NA",0,IF(O92=Data!$E$2,Data!$K$22,IF(O92=Data!$E$3,Data!$K$23,IF(O92=Data!$E$4,Data!$K$24,IF(O92=Data!$E$5,Data!$K$25,IF(O92=Data!$E$6,Data!$K$26,IF(O92=Data!$E$7,Data!$K$27,IF(O92=Data!$E$8,Data!$K$28,IF(O92=Data!$E$9,Data!$K$29,IF(O92=Data!$E$10,Data!$K$30,IF(O92=Data!$E$11,Data!$K$31,IF(O92=Data!$E$12,Data!$K$32,IF(O92=Data!$E$13,Data!$K$33,IF(O92=Data!$E$14,Data!$K$34,IF(O92=Data!$E$15,Data!$K$35,IF(O92=Data!$E$16,Data!$K$36,IF(O92=Data!$E$17,Data!K$37,IF(O92=Data!$E$18,Data!K$38,0)))))))))))))))))))*$AV$3</f>
        <v>0</v>
      </c>
      <c r="AK92" s="23">
        <f t="shared" si="20"/>
        <v>0</v>
      </c>
      <c r="AL92" s="22">
        <f t="shared" si="21"/>
        <v>0</v>
      </c>
      <c r="AM92" s="22">
        <f t="shared" si="22"/>
        <v>0</v>
      </c>
      <c r="AN92" s="23"/>
      <c r="AO92" s="120"/>
      <c r="AP92" s="25"/>
      <c r="AQ92" s="25"/>
      <c r="AR92" s="9"/>
      <c r="AS92" s="9"/>
      <c r="AT92" s="5"/>
      <c r="AX92" s="168"/>
      <c r="AY92" s="143" t="str">
        <f t="shared" si="23"/>
        <v>No</v>
      </c>
      <c r="AZ92" s="144" t="str">
        <f t="shared" si="16"/>
        <v>No</v>
      </c>
      <c r="BA92" s="150"/>
      <c r="BB92" s="146">
        <f>IF(Q92="NA",0,IF(N92="No",0,IF(O92=Data!$E$2,Data!$L$22,IF(O92=Data!$E$3,Data!$L$23,IF(O92=Data!$E$4,Data!$L$24,IF(O92=Data!$E$5,Data!$L$25,IF(O92=Data!$E$6,Data!$L$26,IF(O92=Data!$E$7,Data!$L$27,IF(O92=Data!$E$8,Data!$L$28,IF(O92=Data!$E$9,Data!$L$29,IF(O92=Data!$E$10,Data!$L$30,IF(O92=Data!$E$11,Data!$L$31,IF(O92=Data!$E$12,Data!$L$32,IF(O92=Data!$E$13,Data!$L$33,IF(O92=Data!$E$14,Data!$L$34,IF(O92=Data!$E$15,Data!$L$35,IF(O92=Data!$E$16,Data!$L$36,IF(O92=Data!$E$17,Data!L$37,IF(O92=Data!$E$18,Data!L$38,0)))))))))))))))))))</f>
        <v>0</v>
      </c>
      <c r="BC92" s="147">
        <f>IF(Q92="NA",0,IF(AY92="No",0,IF(N92="Yes",0,IF(P92=Data!$E$2,Data!$L$22,IF(P92=Data!$E$3,Data!$L$23,IF(P92=Data!$E$4,Data!$L$24,IF(P92=Data!$E$5,Data!$L$25,IF(P92=Data!$E$6,Data!$L$26,IF(P92=Data!$E$7,Data!$L$27,IF(P92=Data!$E$8,Data!$L$28,IF(P92=Data!$E$9,Data!$L$29,IF(P92=Data!$E$10,Data!$L$30,IF(P92=Data!$E$11,Data!$L$31,IF(P92=Data!$E$12,Data!$L$32*(EXP(-29.6/R92)),IF(P92=Data!$E$13,Data!$L$33,IF(P92=Data!$E$14,Data!$L$34*(EXP(-29.6/R92)),IF(P92=Data!$E$15,Data!$L$35,IF(P92=Data!$E$16,Data!$L$36,IF(P92=Data!$E$17,Data!L$37,IF(P92=Data!$E$18,Data!L$38,0))))))))))))))))))))</f>
        <v>0</v>
      </c>
      <c r="BD92" s="148"/>
      <c r="BE92" s="146"/>
      <c r="BF92" s="148">
        <f t="shared" si="17"/>
        <v>0</v>
      </c>
      <c r="BG92" s="148">
        <f t="shared" si="24"/>
        <v>1</v>
      </c>
      <c r="BH92" s="148">
        <f t="shared" si="25"/>
        <v>1</v>
      </c>
      <c r="BI92" s="148">
        <f>IF(S92=0,0,IF(AND(Q92=Data!$E$12,S92-$AV$3&gt;0),(((Data!$M$32*(EXP(-29.6/S92)))-(Data!$M$32*(EXP(-29.6/(S92-$AV$3)))))),IF(AND(Q92=Data!$E$12,S92-$AV$3&lt;0.5),(Data!$M$32*(EXP(-29.6/S92))),IF(AND(Q92=Data!$E$12,S92&lt;=1),((Data!$M$32*(EXP(-29.6/S92)))),IF(Q92=Data!$E$13,(Data!$M$33),IF(AND(Q92=Data!$E$14,S92-$AV$3&gt;0),(((Data!$M$34*(EXP(-29.6/S92)))-(Data!$M$34*(EXP(-29.6/(S92-$AV$3)))))),IF(AND(Q92=Data!$E$14,S92-$AV$3&lt;1),(Data!$M$34*(EXP(-29.6/S92))),IF(AND(Q92=Data!$E$14,S92&lt;=1),((Data!$M$34*(EXP(-29.6/S92)))),IF(Q92=Data!$E$15,Data!$M$35,IF(Q92=Data!$E$16,Data!$M$36,IF(Q92=Data!$E$17,Data!$M$37,IF(Q92=Data!$E$18,Data!$M$38,0))))))))))))</f>
        <v>0</v>
      </c>
      <c r="BJ92" s="148">
        <f>IF(Q92=Data!$E$12,BI92*0.32,IF(Q92=Data!$E$13,0,IF(Q92=Data!$E$14,BI92*0.32,IF(Q92=Data!$E$15,0,IF(Q92=Data!$E$16,0,IF(Q92=Data!$E$17,0,IF(Q92=Data!$E$18,0,0)))))))</f>
        <v>0</v>
      </c>
      <c r="BK92" s="148">
        <f>IF(Q92=Data!$E$12,Data!$P$32*$AV$3,IF(Q92=Data!$E$13,Data!$P$33*$AV$3,IF(Q92=Data!$E$14,Data!$P$34*$AV$3,IF(Q92=Data!$E$15,Data!$P$35*$AV$3,IF(Q92=Data!$E$16,Data!$P$36*$AV$3,IF(Q92=Data!$E$17,Data!$P$37*$AV$3,IF(Q92=Data!$E$18,Data!$P$38*$AV$3,0)))))))</f>
        <v>0</v>
      </c>
      <c r="BL92" s="147">
        <f>IF(O92=Data!$E$2,Data!$O$22,IF(O92=Data!$E$3,Data!$O$23,IF(O92=Data!$E$4,Data!$O$24,IF(O92=Data!$E$5,Data!$O$25,IF(O92=Data!$E$6,Data!$O$26,IF(O92=Data!$E$7,Data!$O$27,IF(O92=Data!$E$8,Data!$O$28,IF(O92=Data!$E$9,Data!$O$29,IF(O92=Data!$E$10,Data!$O$30,IF(O92=Data!$E$11,Data!$O$31,IF(O92=Data!$E$12,Data!$O$32,IF(O92=Data!$E$13,Data!$O$33,IF(O92=Data!$E$14,Data!$O$34,IF(O92=Data!$E$15,Data!$O$35,IF(O92=Data!$E$16,Data!$O$36,IF(O92=Data!$E$17,Data!$O$37,IF(O92=Data!$E$18,Data!$O$38,0)))))))))))))))))</f>
        <v>0</v>
      </c>
      <c r="BM92" s="169"/>
      <c r="BN92" s="169"/>
      <c r="BO92" s="169"/>
      <c r="BP92" s="169"/>
    </row>
    <row r="93" spans="10:68" x14ac:dyDescent="0.3">
      <c r="J93" s="36" t="s">
        <v>104</v>
      </c>
      <c r="K93" s="108"/>
      <c r="L93" s="108"/>
      <c r="M93" s="108" t="s">
        <v>3</v>
      </c>
      <c r="N93" s="108" t="s">
        <v>1</v>
      </c>
      <c r="O93" s="109" t="s">
        <v>124</v>
      </c>
      <c r="P93" s="109" t="s">
        <v>124</v>
      </c>
      <c r="Q93" s="110" t="s">
        <v>124</v>
      </c>
      <c r="R93" s="111"/>
      <c r="S93" s="111"/>
      <c r="T93" s="112"/>
      <c r="U93" s="20"/>
      <c r="V93" s="21">
        <f>IF(AZ93="No",0,IF(O93="NA",0,IF(O93=Data!$E$2,Data!$F$22,IF(O93=Data!$E$3,Data!$F$23,IF(O93=Data!$E$4,Data!$F$24,IF(O93=Data!$E$5,Data!$F$25,IF(O93=Data!$E$6,Data!$F$26,IF(O93=Data!$E$7,Data!$F$27,IF(O93=Data!$E$8,Data!$F$28,IF(O93=Data!$E$9,Data!$F$29,IF(O93=Data!$E$10,Data!$F$30,IF(O93=Data!$E$11,Data!$F$31,IF(O93=Data!E102,Data!$F$32,IF(O93=Data!E103,Data!$F$33,IF(O93=Data!E104,Data!$F$34,IF(O93=Data!E105,Data!$F$35,IF(O93=Data!E106,Data!$F$36,IF(O93=Data!E107,Data!$F$37,IF(O93=Data!E108,Data!F$38,0)))))))))))))))))))*K93*$AV$3</f>
        <v>0</v>
      </c>
      <c r="W93" s="23">
        <f>IF(AZ93="No",0,IF(O93="NA",0,IF(O93=Data!$E$2,Data!$G$22,IF(O93=Data!$E$3,Data!$G$23,IF(O93=Data!$E$4,Data!$G$24,IF(O93=Data!$E$5,Data!$G$25,IF(O93=Data!$E$6,Data!$G$26,IF(O93=Data!$E$7,Data!$G$27,IF(O93=Data!$E$8,Data!$G$28,IF(O93=Data!$E$9,Data!$G$29,IF(O93=Data!$E$10,Data!$G$30,IF(O93=Data!$E$11,Data!$G$31,IF(O93=Data!$E$12,Data!$G$32,IF(O93=Data!$E$13,Data!$G$33,IF(O93=Data!$E$14,Data!$G$34,IF(O93=Data!$E$15,Data!$G$35,IF(O93=Data!$E$16,Data!$G$36,IF(O93=Data!$E$17,Data!G$37,IF(O93=Data!$E$18,Data!G$38,0)))))))))))))))))))*K93*$AV$3</f>
        <v>0</v>
      </c>
      <c r="X93" s="23">
        <f>IF(AZ93="No",0,IF(O93="NA",0,IF(O93=Data!$E$2,Data!$H$22,IF(O93=Data!$E$3,Data!$H$23,IF(O93=Data!$E$4,Data!$H$24,IF(O93=Data!$E$5,Data!$H$25,IF(O93=Data!$E$6,Data!$H$26,IF(O93=Data!$E$7,Data!$H$27,IF(O93=Data!$E$8,Data!$H$28,IF(O93=Data!$E$9,Data!$H$29,IF(O93=Data!$E$10,Data!$H$30,IF(O93=Data!$E$11,Data!$H$31,IF(O93=Data!$E$12,Data!$H$32,IF(O93=Data!$E$13,Data!$H$33,IF(O93=Data!$E$14,Data!$H$34,IF(O93=Data!$E$15,Data!$H$35,IF(O93=Data!$E$16,Data!$H$36,IF(O93=Data!$E$17,Data!H$37,IF(O93=Data!$E$18,Data!H$38,0)))))))))))))))))))*K93*$AV$3</f>
        <v>0</v>
      </c>
      <c r="Y93" s="23">
        <f>IF(R93&lt;=1,0,IF(Q93=Data!$E$12,Data!$F$32,IF(Q93=Data!$E$13,Data!$F$33,IF(Q93=Data!$E$14,Data!$F$34,IF(Q93=Data!$E$15,Data!$F$35,IF(Q93=Data!$E$16,Data!$F$36,IF(Q93=Data!$E$17,Data!$F$37,IF(Q93=Data!$E$18,Data!$F$38,0))))))))*K93*IF(R93&lt;AV93,R93,$AV$3)</f>
        <v>0</v>
      </c>
      <c r="Z93" s="23">
        <f>IF(R93&lt;=1,0,IF(Q93=Data!$E$12,Data!$G$32,IF(Q93=Data!$E$13,Data!$G$33,IF(Q93=Data!$E$14,Data!$G$34,IF(Q93=Data!$E$15,Data!$G$35,IF(Q93=Data!$E$16,Data!$G$36,IF(Q93=Data!$E$17,Data!$G$37,IF(Q93=Data!$E$18,Data!$G$38,0))))))))*K93*IF(R93&lt;AV93,R93,$AV$3)</f>
        <v>0</v>
      </c>
      <c r="AA93" s="23">
        <f>IF(R93&lt;=1,0,IF(Q93=Data!$E$12,Data!$H$32,IF(Q93=Data!$E$13,Data!$H$33,IF(Q93=Data!$E$14,Data!$H$34,IF(Q93=Data!$E$15,Data!$H$35,IF(Q93=Data!$E$16,Data!$H$36,IF(Q93=Data!$E$17,Data!$H$37,IF(Q93=Data!$E$18,Data!$H$38,0))))))))*K93*IF(R93&lt;AV93,R93,$AV$3)</f>
        <v>0</v>
      </c>
      <c r="AB93" s="22">
        <f t="shared" si="18"/>
        <v>0</v>
      </c>
      <c r="AC93" s="50">
        <f t="shared" si="19"/>
        <v>0</v>
      </c>
      <c r="AD93" s="46"/>
      <c r="AE93" s="21">
        <f t="shared" si="13"/>
        <v>0</v>
      </c>
      <c r="AF93" s="22">
        <f t="shared" si="14"/>
        <v>0</v>
      </c>
      <c r="AG93" s="50">
        <f t="shared" si="15"/>
        <v>0</v>
      </c>
      <c r="AH93" s="46"/>
      <c r="AI93" s="21">
        <f>IF(AZ93="No",0,IF(O93="NA",0,IF(Q93=O93,0,IF(O93=Data!$E$2,Data!$J$22,IF(O93=Data!$E$3,Data!$J$23,IF(O93=Data!$E$4,Data!$J$24,IF(O93=Data!$E$5,Data!$J$25,IF(O93=Data!$E$6,Data!$J$26,IF(O93=Data!$E$7,Data!$J$27,IF(O93=Data!$E$8,Data!$J$28,IF(O93=Data!$E$9,Data!$J$29,IF(O93=Data!$E$10,Data!$I$30,IF(O93=Data!$E$11,Data!$J$31,IF(O93=Data!$E$12,Data!$J$32,IF(O93=Data!$E$13,Data!$J$33,IF(O93=Data!$E$14,Data!$J$34,IF(O93=Data!$E$15,Data!$J$35,IF(O93=Data!$E$16,Data!$J$36,IF(O93=Data!$E$17,Data!J$37,IF(O93=Data!$E$18,Data!J$38,0))))))))))))))))))))*$AV$3</f>
        <v>0</v>
      </c>
      <c r="AJ93" s="23">
        <f>IF(AZ93="No",0,IF(O93="NA",0,IF(O93=Data!$E$2,Data!$K$22,IF(O93=Data!$E$3,Data!$K$23,IF(O93=Data!$E$4,Data!$K$24,IF(O93=Data!$E$5,Data!$K$25,IF(O93=Data!$E$6,Data!$K$26,IF(O93=Data!$E$7,Data!$K$27,IF(O93=Data!$E$8,Data!$K$28,IF(O93=Data!$E$9,Data!$K$29,IF(O93=Data!$E$10,Data!$K$30,IF(O93=Data!$E$11,Data!$K$31,IF(O93=Data!$E$12,Data!$K$32,IF(O93=Data!$E$13,Data!$K$33,IF(O93=Data!$E$14,Data!$K$34,IF(O93=Data!$E$15,Data!$K$35,IF(O93=Data!$E$16,Data!$K$36,IF(O93=Data!$E$17,Data!K$37,IF(O93=Data!$E$18,Data!K$38,0)))))))))))))))))))*$AV$3</f>
        <v>0</v>
      </c>
      <c r="AK93" s="23">
        <f t="shared" si="20"/>
        <v>0</v>
      </c>
      <c r="AL93" s="22">
        <f t="shared" si="21"/>
        <v>0</v>
      </c>
      <c r="AM93" s="22">
        <f t="shared" si="22"/>
        <v>0</v>
      </c>
      <c r="AN93" s="23"/>
      <c r="AO93" s="120"/>
      <c r="AP93" s="25"/>
      <c r="AQ93" s="25"/>
      <c r="AR93" s="9"/>
      <c r="AS93" s="9"/>
      <c r="AT93" s="5"/>
      <c r="AX93" s="168"/>
      <c r="AY93" s="143" t="str">
        <f t="shared" si="23"/>
        <v>No</v>
      </c>
      <c r="AZ93" s="144" t="str">
        <f t="shared" si="16"/>
        <v>No</v>
      </c>
      <c r="BA93" s="150"/>
      <c r="BB93" s="146">
        <f>IF(Q93="NA",0,IF(N93="No",0,IF(O93=Data!$E$2,Data!$L$22,IF(O93=Data!$E$3,Data!$L$23,IF(O93=Data!$E$4,Data!$L$24,IF(O93=Data!$E$5,Data!$L$25,IF(O93=Data!$E$6,Data!$L$26,IF(O93=Data!$E$7,Data!$L$27,IF(O93=Data!$E$8,Data!$L$28,IF(O93=Data!$E$9,Data!$L$29,IF(O93=Data!$E$10,Data!$L$30,IF(O93=Data!$E$11,Data!$L$31,IF(O93=Data!$E$12,Data!$L$32,IF(O93=Data!$E$13,Data!$L$33,IF(O93=Data!$E$14,Data!$L$34,IF(O93=Data!$E$15,Data!$L$35,IF(O93=Data!$E$16,Data!$L$36,IF(O93=Data!$E$17,Data!L$37,IF(O93=Data!$E$18,Data!L$38,0)))))))))))))))))))</f>
        <v>0</v>
      </c>
      <c r="BC93" s="147">
        <f>IF(Q93="NA",0,IF(AY93="No",0,IF(N93="Yes",0,IF(P93=Data!$E$2,Data!$L$22,IF(P93=Data!$E$3,Data!$L$23,IF(P93=Data!$E$4,Data!$L$24,IF(P93=Data!$E$5,Data!$L$25,IF(P93=Data!$E$6,Data!$L$26,IF(P93=Data!$E$7,Data!$L$27,IF(P93=Data!$E$8,Data!$L$28,IF(P93=Data!$E$9,Data!$L$29,IF(P93=Data!$E$10,Data!$L$30,IF(P93=Data!$E$11,Data!$L$31,IF(P93=Data!$E$12,Data!$L$32*(EXP(-29.6/R93)),IF(P93=Data!$E$13,Data!$L$33,IF(P93=Data!$E$14,Data!$L$34*(EXP(-29.6/R93)),IF(P93=Data!$E$15,Data!$L$35,IF(P93=Data!$E$16,Data!$L$36,IF(P93=Data!$E$17,Data!L$37,IF(P93=Data!$E$18,Data!L$38,0))))))))))))))))))))</f>
        <v>0</v>
      </c>
      <c r="BD93" s="148"/>
      <c r="BE93" s="146"/>
      <c r="BF93" s="148">
        <f t="shared" si="17"/>
        <v>0</v>
      </c>
      <c r="BG93" s="148">
        <f t="shared" si="24"/>
        <v>1</v>
      </c>
      <c r="BH93" s="148">
        <f t="shared" si="25"/>
        <v>1</v>
      </c>
      <c r="BI93" s="148">
        <f>IF(S93=0,0,IF(AND(Q93=Data!$E$12,S93-$AV$3&gt;0),(((Data!$M$32*(EXP(-29.6/S93)))-(Data!$M$32*(EXP(-29.6/(S93-$AV$3)))))),IF(AND(Q93=Data!$E$12,S93-$AV$3&lt;0.5),(Data!$M$32*(EXP(-29.6/S93))),IF(AND(Q93=Data!$E$12,S93&lt;=1),((Data!$M$32*(EXP(-29.6/S93)))),IF(Q93=Data!$E$13,(Data!$M$33),IF(AND(Q93=Data!$E$14,S93-$AV$3&gt;0),(((Data!$M$34*(EXP(-29.6/S93)))-(Data!$M$34*(EXP(-29.6/(S93-$AV$3)))))),IF(AND(Q93=Data!$E$14,S93-$AV$3&lt;1),(Data!$M$34*(EXP(-29.6/S93))),IF(AND(Q93=Data!$E$14,S93&lt;=1),((Data!$M$34*(EXP(-29.6/S93)))),IF(Q93=Data!$E$15,Data!$M$35,IF(Q93=Data!$E$16,Data!$M$36,IF(Q93=Data!$E$17,Data!$M$37,IF(Q93=Data!$E$18,Data!$M$38,0))))))))))))</f>
        <v>0</v>
      </c>
      <c r="BJ93" s="148">
        <f>IF(Q93=Data!$E$12,BI93*0.32,IF(Q93=Data!$E$13,0,IF(Q93=Data!$E$14,BI93*0.32,IF(Q93=Data!$E$15,0,IF(Q93=Data!$E$16,0,IF(Q93=Data!$E$17,0,IF(Q93=Data!$E$18,0,0)))))))</f>
        <v>0</v>
      </c>
      <c r="BK93" s="148">
        <f>IF(Q93=Data!$E$12,Data!$P$32*$AV$3,IF(Q93=Data!$E$13,Data!$P$33*$AV$3,IF(Q93=Data!$E$14,Data!$P$34*$AV$3,IF(Q93=Data!$E$15,Data!$P$35*$AV$3,IF(Q93=Data!$E$16,Data!$P$36*$AV$3,IF(Q93=Data!$E$17,Data!$P$37*$AV$3,IF(Q93=Data!$E$18,Data!$P$38*$AV$3,0)))))))</f>
        <v>0</v>
      </c>
      <c r="BL93" s="147">
        <f>IF(O93=Data!$E$2,Data!$O$22,IF(O93=Data!$E$3,Data!$O$23,IF(O93=Data!$E$4,Data!$O$24,IF(O93=Data!$E$5,Data!$O$25,IF(O93=Data!$E$6,Data!$O$26,IF(O93=Data!$E$7,Data!$O$27,IF(O93=Data!$E$8,Data!$O$28,IF(O93=Data!$E$9,Data!$O$29,IF(O93=Data!$E$10,Data!$O$30,IF(O93=Data!$E$11,Data!$O$31,IF(O93=Data!$E$12,Data!$O$32,IF(O93=Data!$E$13,Data!$O$33,IF(O93=Data!$E$14,Data!$O$34,IF(O93=Data!$E$15,Data!$O$35,IF(O93=Data!$E$16,Data!$O$36,IF(O93=Data!$E$17,Data!$O$37,IF(O93=Data!$E$18,Data!$O$38,0)))))))))))))))))</f>
        <v>0</v>
      </c>
      <c r="BM93" s="169"/>
      <c r="BN93" s="169"/>
      <c r="BO93" s="169"/>
      <c r="BP93" s="169"/>
    </row>
    <row r="94" spans="10:68" x14ac:dyDescent="0.3">
      <c r="J94" s="36" t="s">
        <v>105</v>
      </c>
      <c r="K94" s="108"/>
      <c r="L94" s="108"/>
      <c r="M94" s="108" t="s">
        <v>3</v>
      </c>
      <c r="N94" s="108" t="s">
        <v>1</v>
      </c>
      <c r="O94" s="109" t="s">
        <v>124</v>
      </c>
      <c r="P94" s="109" t="s">
        <v>124</v>
      </c>
      <c r="Q94" s="110" t="s">
        <v>124</v>
      </c>
      <c r="R94" s="111"/>
      <c r="S94" s="111"/>
      <c r="T94" s="112"/>
      <c r="U94" s="20"/>
      <c r="V94" s="21">
        <f>IF(AZ94="No",0,IF(O94="NA",0,IF(O94=Data!$E$2,Data!$F$22,IF(O94=Data!$E$3,Data!$F$23,IF(O94=Data!$E$4,Data!$F$24,IF(O94=Data!$E$5,Data!$F$25,IF(O94=Data!$E$6,Data!$F$26,IF(O94=Data!$E$7,Data!$F$27,IF(O94=Data!$E$8,Data!$F$28,IF(O94=Data!$E$9,Data!$F$29,IF(O94=Data!$E$10,Data!$F$30,IF(O94=Data!$E$11,Data!$F$31,IF(O94=Data!E103,Data!$F$32,IF(O94=Data!E104,Data!$F$33,IF(O94=Data!E105,Data!$F$34,IF(O94=Data!E106,Data!$F$35,IF(O94=Data!E107,Data!$F$36,IF(O94=Data!E108,Data!$F$37,IF(O94=Data!E109,Data!F$38,0)))))))))))))))))))*K94*$AV$3</f>
        <v>0</v>
      </c>
      <c r="W94" s="23">
        <f>IF(AZ94="No",0,IF(O94="NA",0,IF(O94=Data!$E$2,Data!$G$22,IF(O94=Data!$E$3,Data!$G$23,IF(O94=Data!$E$4,Data!$G$24,IF(O94=Data!$E$5,Data!$G$25,IF(O94=Data!$E$6,Data!$G$26,IF(O94=Data!$E$7,Data!$G$27,IF(O94=Data!$E$8,Data!$G$28,IF(O94=Data!$E$9,Data!$G$29,IF(O94=Data!$E$10,Data!$G$30,IF(O94=Data!$E$11,Data!$G$31,IF(O94=Data!$E$12,Data!$G$32,IF(O94=Data!$E$13,Data!$G$33,IF(O94=Data!$E$14,Data!$G$34,IF(O94=Data!$E$15,Data!$G$35,IF(O94=Data!$E$16,Data!$G$36,IF(O94=Data!$E$17,Data!G$37,IF(O94=Data!$E$18,Data!G$38,0)))))))))))))))))))*K94*$AV$3</f>
        <v>0</v>
      </c>
      <c r="X94" s="23">
        <f>IF(AZ94="No",0,IF(O94="NA",0,IF(O94=Data!$E$2,Data!$H$22,IF(O94=Data!$E$3,Data!$H$23,IF(O94=Data!$E$4,Data!$H$24,IF(O94=Data!$E$5,Data!$H$25,IF(O94=Data!$E$6,Data!$H$26,IF(O94=Data!$E$7,Data!$H$27,IF(O94=Data!$E$8,Data!$H$28,IF(O94=Data!$E$9,Data!$H$29,IF(O94=Data!$E$10,Data!$H$30,IF(O94=Data!$E$11,Data!$H$31,IF(O94=Data!$E$12,Data!$H$32,IF(O94=Data!$E$13,Data!$H$33,IF(O94=Data!$E$14,Data!$H$34,IF(O94=Data!$E$15,Data!$H$35,IF(O94=Data!$E$16,Data!$H$36,IF(O94=Data!$E$17,Data!H$37,IF(O94=Data!$E$18,Data!H$38,0)))))))))))))))))))*K94*$AV$3</f>
        <v>0</v>
      </c>
      <c r="Y94" s="23">
        <f>IF(R94&lt;=1,0,IF(Q94=Data!$E$12,Data!$F$32,IF(Q94=Data!$E$13,Data!$F$33,IF(Q94=Data!$E$14,Data!$F$34,IF(Q94=Data!$E$15,Data!$F$35,IF(Q94=Data!$E$16,Data!$F$36,IF(Q94=Data!$E$17,Data!$F$37,IF(Q94=Data!$E$18,Data!$F$38,0))))))))*K94*IF(R94&lt;AV94,R94,$AV$3)</f>
        <v>0</v>
      </c>
      <c r="Z94" s="23">
        <f>IF(R94&lt;=1,0,IF(Q94=Data!$E$12,Data!$G$32,IF(Q94=Data!$E$13,Data!$G$33,IF(Q94=Data!$E$14,Data!$G$34,IF(Q94=Data!$E$15,Data!$G$35,IF(Q94=Data!$E$16,Data!$G$36,IF(Q94=Data!$E$17,Data!$G$37,IF(Q94=Data!$E$18,Data!$G$38,0))))))))*K94*IF(R94&lt;AV94,R94,$AV$3)</f>
        <v>0</v>
      </c>
      <c r="AA94" s="23">
        <f>IF(R94&lt;=1,0,IF(Q94=Data!$E$12,Data!$H$32,IF(Q94=Data!$E$13,Data!$H$33,IF(Q94=Data!$E$14,Data!$H$34,IF(Q94=Data!$E$15,Data!$H$35,IF(Q94=Data!$E$16,Data!$H$36,IF(Q94=Data!$E$17,Data!$H$37,IF(Q94=Data!$E$18,Data!$H$38,0))))))))*K94*IF(R94&lt;AV94,R94,$AV$3)</f>
        <v>0</v>
      </c>
      <c r="AB94" s="22">
        <f t="shared" si="18"/>
        <v>0</v>
      </c>
      <c r="AC94" s="50">
        <f t="shared" si="19"/>
        <v>0</v>
      </c>
      <c r="AD94" s="46"/>
      <c r="AE94" s="21">
        <f t="shared" si="13"/>
        <v>0</v>
      </c>
      <c r="AF94" s="22">
        <f t="shared" si="14"/>
        <v>0</v>
      </c>
      <c r="AG94" s="50">
        <f t="shared" si="15"/>
        <v>0</v>
      </c>
      <c r="AH94" s="46"/>
      <c r="AI94" s="21">
        <f>IF(AZ94="No",0,IF(O94="NA",0,IF(Q94=O94,0,IF(O94=Data!$E$2,Data!$J$22,IF(O94=Data!$E$3,Data!$J$23,IF(O94=Data!$E$4,Data!$J$24,IF(O94=Data!$E$5,Data!$J$25,IF(O94=Data!$E$6,Data!$J$26,IF(O94=Data!$E$7,Data!$J$27,IF(O94=Data!$E$8,Data!$J$28,IF(O94=Data!$E$9,Data!$J$29,IF(O94=Data!$E$10,Data!$I$30,IF(O94=Data!$E$11,Data!$J$31,IF(O94=Data!$E$12,Data!$J$32,IF(O94=Data!$E$13,Data!$J$33,IF(O94=Data!$E$14,Data!$J$34,IF(O94=Data!$E$15,Data!$J$35,IF(O94=Data!$E$16,Data!$J$36,IF(O94=Data!$E$17,Data!J$37,IF(O94=Data!$E$18,Data!J$38,0))))))))))))))))))))*$AV$3</f>
        <v>0</v>
      </c>
      <c r="AJ94" s="23">
        <f>IF(AZ94="No",0,IF(O94="NA",0,IF(O94=Data!$E$2,Data!$K$22,IF(O94=Data!$E$3,Data!$K$23,IF(O94=Data!$E$4,Data!$K$24,IF(O94=Data!$E$5,Data!$K$25,IF(O94=Data!$E$6,Data!$K$26,IF(O94=Data!$E$7,Data!$K$27,IF(O94=Data!$E$8,Data!$K$28,IF(O94=Data!$E$9,Data!$K$29,IF(O94=Data!$E$10,Data!$K$30,IF(O94=Data!$E$11,Data!$K$31,IF(O94=Data!$E$12,Data!$K$32,IF(O94=Data!$E$13,Data!$K$33,IF(O94=Data!$E$14,Data!$K$34,IF(O94=Data!$E$15,Data!$K$35,IF(O94=Data!$E$16,Data!$K$36,IF(O94=Data!$E$17,Data!K$37,IF(O94=Data!$E$18,Data!K$38,0)))))))))))))))))))*$AV$3</f>
        <v>0</v>
      </c>
      <c r="AK94" s="23">
        <f t="shared" si="20"/>
        <v>0</v>
      </c>
      <c r="AL94" s="22">
        <f t="shared" si="21"/>
        <v>0</v>
      </c>
      <c r="AM94" s="22">
        <f t="shared" si="22"/>
        <v>0</v>
      </c>
      <c r="AN94" s="23"/>
      <c r="AO94" s="120"/>
      <c r="AP94" s="25"/>
      <c r="AQ94" s="25"/>
      <c r="AR94" s="9"/>
      <c r="AS94" s="9"/>
      <c r="AT94" s="5"/>
      <c r="AX94" s="168"/>
      <c r="AY94" s="143" t="str">
        <f t="shared" si="23"/>
        <v>No</v>
      </c>
      <c r="AZ94" s="144" t="str">
        <f t="shared" si="16"/>
        <v>No</v>
      </c>
      <c r="BA94" s="150"/>
      <c r="BB94" s="146">
        <f>IF(Q94="NA",0,IF(N94="No",0,IF(O94=Data!$E$2,Data!$L$22,IF(O94=Data!$E$3,Data!$L$23,IF(O94=Data!$E$4,Data!$L$24,IF(O94=Data!$E$5,Data!$L$25,IF(O94=Data!$E$6,Data!$L$26,IF(O94=Data!$E$7,Data!$L$27,IF(O94=Data!$E$8,Data!$L$28,IF(O94=Data!$E$9,Data!$L$29,IF(O94=Data!$E$10,Data!$L$30,IF(O94=Data!$E$11,Data!$L$31,IF(O94=Data!$E$12,Data!$L$32,IF(O94=Data!$E$13,Data!$L$33,IF(O94=Data!$E$14,Data!$L$34,IF(O94=Data!$E$15,Data!$L$35,IF(O94=Data!$E$16,Data!$L$36,IF(O94=Data!$E$17,Data!L$37,IF(O94=Data!$E$18,Data!L$38,0)))))))))))))))))))</f>
        <v>0</v>
      </c>
      <c r="BC94" s="147">
        <f>IF(Q94="NA",0,IF(AY94="No",0,IF(N94="Yes",0,IF(P94=Data!$E$2,Data!$L$22,IF(P94=Data!$E$3,Data!$L$23,IF(P94=Data!$E$4,Data!$L$24,IF(P94=Data!$E$5,Data!$L$25,IF(P94=Data!$E$6,Data!$L$26,IF(P94=Data!$E$7,Data!$L$27,IF(P94=Data!$E$8,Data!$L$28,IF(P94=Data!$E$9,Data!$L$29,IF(P94=Data!$E$10,Data!$L$30,IF(P94=Data!$E$11,Data!$L$31,IF(P94=Data!$E$12,Data!$L$32*(EXP(-29.6/R94)),IF(P94=Data!$E$13,Data!$L$33,IF(P94=Data!$E$14,Data!$L$34*(EXP(-29.6/R94)),IF(P94=Data!$E$15,Data!$L$35,IF(P94=Data!$E$16,Data!$L$36,IF(P94=Data!$E$17,Data!L$37,IF(P94=Data!$E$18,Data!L$38,0))))))))))))))))))))</f>
        <v>0</v>
      </c>
      <c r="BD94" s="148"/>
      <c r="BE94" s="146"/>
      <c r="BF94" s="148">
        <f t="shared" si="17"/>
        <v>0</v>
      </c>
      <c r="BG94" s="148">
        <f t="shared" si="24"/>
        <v>1</v>
      </c>
      <c r="BH94" s="148">
        <f t="shared" si="25"/>
        <v>1</v>
      </c>
      <c r="BI94" s="148">
        <f>IF(S94=0,0,IF(AND(Q94=Data!$E$12,S94-$AV$3&gt;0),(((Data!$M$32*(EXP(-29.6/S94)))-(Data!$M$32*(EXP(-29.6/(S94-$AV$3)))))),IF(AND(Q94=Data!$E$12,S94-$AV$3&lt;0.5),(Data!$M$32*(EXP(-29.6/S94))),IF(AND(Q94=Data!$E$12,S94&lt;=1),((Data!$M$32*(EXP(-29.6/S94)))),IF(Q94=Data!$E$13,(Data!$M$33),IF(AND(Q94=Data!$E$14,S94-$AV$3&gt;0),(((Data!$M$34*(EXP(-29.6/S94)))-(Data!$M$34*(EXP(-29.6/(S94-$AV$3)))))),IF(AND(Q94=Data!$E$14,S94-$AV$3&lt;1),(Data!$M$34*(EXP(-29.6/S94))),IF(AND(Q94=Data!$E$14,S94&lt;=1),((Data!$M$34*(EXP(-29.6/S94)))),IF(Q94=Data!$E$15,Data!$M$35,IF(Q94=Data!$E$16,Data!$M$36,IF(Q94=Data!$E$17,Data!$M$37,IF(Q94=Data!$E$18,Data!$M$38,0))))))))))))</f>
        <v>0</v>
      </c>
      <c r="BJ94" s="148">
        <f>IF(Q94=Data!$E$12,BI94*0.32,IF(Q94=Data!$E$13,0,IF(Q94=Data!$E$14,BI94*0.32,IF(Q94=Data!$E$15,0,IF(Q94=Data!$E$16,0,IF(Q94=Data!$E$17,0,IF(Q94=Data!$E$18,0,0)))))))</f>
        <v>0</v>
      </c>
      <c r="BK94" s="148">
        <f>IF(Q94=Data!$E$12,Data!$P$32*$AV$3,IF(Q94=Data!$E$13,Data!$P$33*$AV$3,IF(Q94=Data!$E$14,Data!$P$34*$AV$3,IF(Q94=Data!$E$15,Data!$P$35*$AV$3,IF(Q94=Data!$E$16,Data!$P$36*$AV$3,IF(Q94=Data!$E$17,Data!$P$37*$AV$3,IF(Q94=Data!$E$18,Data!$P$38*$AV$3,0)))))))</f>
        <v>0</v>
      </c>
      <c r="BL94" s="147">
        <f>IF(O94=Data!$E$2,Data!$O$22,IF(O94=Data!$E$3,Data!$O$23,IF(O94=Data!$E$4,Data!$O$24,IF(O94=Data!$E$5,Data!$O$25,IF(O94=Data!$E$6,Data!$O$26,IF(O94=Data!$E$7,Data!$O$27,IF(O94=Data!$E$8,Data!$O$28,IF(O94=Data!$E$9,Data!$O$29,IF(O94=Data!$E$10,Data!$O$30,IF(O94=Data!$E$11,Data!$O$31,IF(O94=Data!$E$12,Data!$O$32,IF(O94=Data!$E$13,Data!$O$33,IF(O94=Data!$E$14,Data!$O$34,IF(O94=Data!$E$15,Data!$O$35,IF(O94=Data!$E$16,Data!$O$36,IF(O94=Data!$E$17,Data!$O$37,IF(O94=Data!$E$18,Data!$O$38,0)))))))))))))))))</f>
        <v>0</v>
      </c>
      <c r="BM94" s="169"/>
      <c r="BN94" s="169"/>
      <c r="BO94" s="169"/>
      <c r="BP94" s="169"/>
    </row>
    <row r="95" spans="10:68" x14ac:dyDescent="0.3">
      <c r="J95" s="36" t="s">
        <v>106</v>
      </c>
      <c r="K95" s="108"/>
      <c r="L95" s="108"/>
      <c r="M95" s="108" t="s">
        <v>3</v>
      </c>
      <c r="N95" s="108" t="s">
        <v>1</v>
      </c>
      <c r="O95" s="109" t="s">
        <v>124</v>
      </c>
      <c r="P95" s="109" t="s">
        <v>124</v>
      </c>
      <c r="Q95" s="110" t="s">
        <v>124</v>
      </c>
      <c r="R95" s="111"/>
      <c r="S95" s="111"/>
      <c r="T95" s="112"/>
      <c r="U95" s="20"/>
      <c r="V95" s="21">
        <f>IF(AZ95="No",0,IF(O95="NA",0,IF(O95=Data!$E$2,Data!$F$22,IF(O95=Data!$E$3,Data!$F$23,IF(O95=Data!$E$4,Data!$F$24,IF(O95=Data!$E$5,Data!$F$25,IF(O95=Data!$E$6,Data!$F$26,IF(O95=Data!$E$7,Data!$F$27,IF(O95=Data!$E$8,Data!$F$28,IF(O95=Data!$E$9,Data!$F$29,IF(O95=Data!$E$10,Data!$F$30,IF(O95=Data!$E$11,Data!$F$31,IF(O95=Data!E104,Data!$F$32,IF(O95=Data!E105,Data!$F$33,IF(O95=Data!E106,Data!$F$34,IF(O95=Data!E107,Data!$F$35,IF(O95=Data!E108,Data!$F$36,IF(O95=Data!E109,Data!$F$37,IF(O95=Data!E110,Data!F$38,0)))))))))))))))))))*K95*$AV$3</f>
        <v>0</v>
      </c>
      <c r="W95" s="23">
        <f>IF(AZ95="No",0,IF(O95="NA",0,IF(O95=Data!$E$2,Data!$G$22,IF(O95=Data!$E$3,Data!$G$23,IF(O95=Data!$E$4,Data!$G$24,IF(O95=Data!$E$5,Data!$G$25,IF(O95=Data!$E$6,Data!$G$26,IF(O95=Data!$E$7,Data!$G$27,IF(O95=Data!$E$8,Data!$G$28,IF(O95=Data!$E$9,Data!$G$29,IF(O95=Data!$E$10,Data!$G$30,IF(O95=Data!$E$11,Data!$G$31,IF(O95=Data!$E$12,Data!$G$32,IF(O95=Data!$E$13,Data!$G$33,IF(O95=Data!$E$14,Data!$G$34,IF(O95=Data!$E$15,Data!$G$35,IF(O95=Data!$E$16,Data!$G$36,IF(O95=Data!$E$17,Data!G$37,IF(O95=Data!$E$18,Data!G$38,0)))))))))))))))))))*K95*$AV$3</f>
        <v>0</v>
      </c>
      <c r="X95" s="23">
        <f>IF(AZ95="No",0,IF(O95="NA",0,IF(O95=Data!$E$2,Data!$H$22,IF(O95=Data!$E$3,Data!$H$23,IF(O95=Data!$E$4,Data!$H$24,IF(O95=Data!$E$5,Data!$H$25,IF(O95=Data!$E$6,Data!$H$26,IF(O95=Data!$E$7,Data!$H$27,IF(O95=Data!$E$8,Data!$H$28,IF(O95=Data!$E$9,Data!$H$29,IF(O95=Data!$E$10,Data!$H$30,IF(O95=Data!$E$11,Data!$H$31,IF(O95=Data!$E$12,Data!$H$32,IF(O95=Data!$E$13,Data!$H$33,IF(O95=Data!$E$14,Data!$H$34,IF(O95=Data!$E$15,Data!$H$35,IF(O95=Data!$E$16,Data!$H$36,IF(O95=Data!$E$17,Data!H$37,IF(O95=Data!$E$18,Data!H$38,0)))))))))))))))))))*K95*$AV$3</f>
        <v>0</v>
      </c>
      <c r="Y95" s="23">
        <f>IF(R95&lt;=1,0,IF(Q95=Data!$E$12,Data!$F$32,IF(Q95=Data!$E$13,Data!$F$33,IF(Q95=Data!$E$14,Data!$F$34,IF(Q95=Data!$E$15,Data!$F$35,IF(Q95=Data!$E$16,Data!$F$36,IF(Q95=Data!$E$17,Data!$F$37,IF(Q95=Data!$E$18,Data!$F$38,0))))))))*K95*IF(R95&lt;AV95,R95,$AV$3)</f>
        <v>0</v>
      </c>
      <c r="Z95" s="23">
        <f>IF(R95&lt;=1,0,IF(Q95=Data!$E$12,Data!$G$32,IF(Q95=Data!$E$13,Data!$G$33,IF(Q95=Data!$E$14,Data!$G$34,IF(Q95=Data!$E$15,Data!$G$35,IF(Q95=Data!$E$16,Data!$G$36,IF(Q95=Data!$E$17,Data!$G$37,IF(Q95=Data!$E$18,Data!$G$38,0))))))))*K95*IF(R95&lt;AV95,R95,$AV$3)</f>
        <v>0</v>
      </c>
      <c r="AA95" s="23">
        <f>IF(R95&lt;=1,0,IF(Q95=Data!$E$12,Data!$H$32,IF(Q95=Data!$E$13,Data!$H$33,IF(Q95=Data!$E$14,Data!$H$34,IF(Q95=Data!$E$15,Data!$H$35,IF(Q95=Data!$E$16,Data!$H$36,IF(Q95=Data!$E$17,Data!$H$37,IF(Q95=Data!$E$18,Data!$H$38,0))))))))*K95*IF(R95&lt;AV95,R95,$AV$3)</f>
        <v>0</v>
      </c>
      <c r="AB95" s="22">
        <f t="shared" si="18"/>
        <v>0</v>
      </c>
      <c r="AC95" s="50">
        <f t="shared" si="19"/>
        <v>0</v>
      </c>
      <c r="AD95" s="46"/>
      <c r="AE95" s="21">
        <f t="shared" si="13"/>
        <v>0</v>
      </c>
      <c r="AF95" s="22">
        <f t="shared" si="14"/>
        <v>0</v>
      </c>
      <c r="AG95" s="50">
        <f t="shared" si="15"/>
        <v>0</v>
      </c>
      <c r="AH95" s="46"/>
      <c r="AI95" s="21">
        <f>IF(AZ95="No",0,IF(O95="NA",0,IF(Q95=O95,0,IF(O95=Data!$E$2,Data!$J$22,IF(O95=Data!$E$3,Data!$J$23,IF(O95=Data!$E$4,Data!$J$24,IF(O95=Data!$E$5,Data!$J$25,IF(O95=Data!$E$6,Data!$J$26,IF(O95=Data!$E$7,Data!$J$27,IF(O95=Data!$E$8,Data!$J$28,IF(O95=Data!$E$9,Data!$J$29,IF(O95=Data!$E$10,Data!$I$30,IF(O95=Data!$E$11,Data!$J$31,IF(O95=Data!$E$12,Data!$J$32,IF(O95=Data!$E$13,Data!$J$33,IF(O95=Data!$E$14,Data!$J$34,IF(O95=Data!$E$15,Data!$J$35,IF(O95=Data!$E$16,Data!$J$36,IF(O95=Data!$E$17,Data!J$37,IF(O95=Data!$E$18,Data!J$38,0))))))))))))))))))))*$AV$3</f>
        <v>0</v>
      </c>
      <c r="AJ95" s="23">
        <f>IF(AZ95="No",0,IF(O95="NA",0,IF(O95=Data!$E$2,Data!$K$22,IF(O95=Data!$E$3,Data!$K$23,IF(O95=Data!$E$4,Data!$K$24,IF(O95=Data!$E$5,Data!$K$25,IF(O95=Data!$E$6,Data!$K$26,IF(O95=Data!$E$7,Data!$K$27,IF(O95=Data!$E$8,Data!$K$28,IF(O95=Data!$E$9,Data!$K$29,IF(O95=Data!$E$10,Data!$K$30,IF(O95=Data!$E$11,Data!$K$31,IF(O95=Data!$E$12,Data!$K$32,IF(O95=Data!$E$13,Data!$K$33,IF(O95=Data!$E$14,Data!$K$34,IF(O95=Data!$E$15,Data!$K$35,IF(O95=Data!$E$16,Data!$K$36,IF(O95=Data!$E$17,Data!K$37,IF(O95=Data!$E$18,Data!K$38,0)))))))))))))))))))*$AV$3</f>
        <v>0</v>
      </c>
      <c r="AK95" s="23">
        <f t="shared" si="20"/>
        <v>0</v>
      </c>
      <c r="AL95" s="22">
        <f t="shared" si="21"/>
        <v>0</v>
      </c>
      <c r="AM95" s="22">
        <f t="shared" si="22"/>
        <v>0</v>
      </c>
      <c r="AN95" s="23"/>
      <c r="AO95" s="120"/>
      <c r="AP95" s="25"/>
      <c r="AQ95" s="25"/>
      <c r="AR95" s="9"/>
      <c r="AS95" s="9"/>
      <c r="AT95" s="5"/>
      <c r="AX95" s="168"/>
      <c r="AY95" s="143" t="str">
        <f t="shared" si="23"/>
        <v>No</v>
      </c>
      <c r="AZ95" s="144" t="str">
        <f t="shared" si="16"/>
        <v>No</v>
      </c>
      <c r="BA95" s="150"/>
      <c r="BB95" s="146">
        <f>IF(Q95="NA",0,IF(N95="No",0,IF(O95=Data!$E$2,Data!$L$22,IF(O95=Data!$E$3,Data!$L$23,IF(O95=Data!$E$4,Data!$L$24,IF(O95=Data!$E$5,Data!$L$25,IF(O95=Data!$E$6,Data!$L$26,IF(O95=Data!$E$7,Data!$L$27,IF(O95=Data!$E$8,Data!$L$28,IF(O95=Data!$E$9,Data!$L$29,IF(O95=Data!$E$10,Data!$L$30,IF(O95=Data!$E$11,Data!$L$31,IF(O95=Data!$E$12,Data!$L$32,IF(O95=Data!$E$13,Data!$L$33,IF(O95=Data!$E$14,Data!$L$34,IF(O95=Data!$E$15,Data!$L$35,IF(O95=Data!$E$16,Data!$L$36,IF(O95=Data!$E$17,Data!L$37,IF(O95=Data!$E$18,Data!L$38,0)))))))))))))))))))</f>
        <v>0</v>
      </c>
      <c r="BC95" s="147">
        <f>IF(Q95="NA",0,IF(AY95="No",0,IF(N95="Yes",0,IF(P95=Data!$E$2,Data!$L$22,IF(P95=Data!$E$3,Data!$L$23,IF(P95=Data!$E$4,Data!$L$24,IF(P95=Data!$E$5,Data!$L$25,IF(P95=Data!$E$6,Data!$L$26,IF(P95=Data!$E$7,Data!$L$27,IF(P95=Data!$E$8,Data!$L$28,IF(P95=Data!$E$9,Data!$L$29,IF(P95=Data!$E$10,Data!$L$30,IF(P95=Data!$E$11,Data!$L$31,IF(P95=Data!$E$12,Data!$L$32*(EXP(-29.6/R95)),IF(P95=Data!$E$13,Data!$L$33,IF(P95=Data!$E$14,Data!$L$34*(EXP(-29.6/R95)),IF(P95=Data!$E$15,Data!$L$35,IF(P95=Data!$E$16,Data!$L$36,IF(P95=Data!$E$17,Data!L$37,IF(P95=Data!$E$18,Data!L$38,0))))))))))))))))))))</f>
        <v>0</v>
      </c>
      <c r="BD95" s="148"/>
      <c r="BE95" s="146"/>
      <c r="BF95" s="148">
        <f t="shared" si="17"/>
        <v>0</v>
      </c>
      <c r="BG95" s="148">
        <f t="shared" si="24"/>
        <v>1</v>
      </c>
      <c r="BH95" s="148">
        <f t="shared" si="25"/>
        <v>1</v>
      </c>
      <c r="BI95" s="148">
        <f>IF(S95=0,0,IF(AND(Q95=Data!$E$12,S95-$AV$3&gt;0),(((Data!$M$32*(EXP(-29.6/S95)))-(Data!$M$32*(EXP(-29.6/(S95-$AV$3)))))),IF(AND(Q95=Data!$E$12,S95-$AV$3&lt;0.5),(Data!$M$32*(EXP(-29.6/S95))),IF(AND(Q95=Data!$E$12,S95&lt;=1),((Data!$M$32*(EXP(-29.6/S95)))),IF(Q95=Data!$E$13,(Data!$M$33),IF(AND(Q95=Data!$E$14,S95-$AV$3&gt;0),(((Data!$M$34*(EXP(-29.6/S95)))-(Data!$M$34*(EXP(-29.6/(S95-$AV$3)))))),IF(AND(Q95=Data!$E$14,S95-$AV$3&lt;1),(Data!$M$34*(EXP(-29.6/S95))),IF(AND(Q95=Data!$E$14,S95&lt;=1),((Data!$M$34*(EXP(-29.6/S95)))),IF(Q95=Data!$E$15,Data!$M$35,IF(Q95=Data!$E$16,Data!$M$36,IF(Q95=Data!$E$17,Data!$M$37,IF(Q95=Data!$E$18,Data!$M$38,0))))))))))))</f>
        <v>0</v>
      </c>
      <c r="BJ95" s="148">
        <f>IF(Q95=Data!$E$12,BI95*0.32,IF(Q95=Data!$E$13,0,IF(Q95=Data!$E$14,BI95*0.32,IF(Q95=Data!$E$15,0,IF(Q95=Data!$E$16,0,IF(Q95=Data!$E$17,0,IF(Q95=Data!$E$18,0,0)))))))</f>
        <v>0</v>
      </c>
      <c r="BK95" s="148">
        <f>IF(Q95=Data!$E$12,Data!$P$32*$AV$3,IF(Q95=Data!$E$13,Data!$P$33*$AV$3,IF(Q95=Data!$E$14,Data!$P$34*$AV$3,IF(Q95=Data!$E$15,Data!$P$35*$AV$3,IF(Q95=Data!$E$16,Data!$P$36*$AV$3,IF(Q95=Data!$E$17,Data!$P$37*$AV$3,IF(Q95=Data!$E$18,Data!$P$38*$AV$3,0)))))))</f>
        <v>0</v>
      </c>
      <c r="BL95" s="147">
        <f>IF(O95=Data!$E$2,Data!$O$22,IF(O95=Data!$E$3,Data!$O$23,IF(O95=Data!$E$4,Data!$O$24,IF(O95=Data!$E$5,Data!$O$25,IF(O95=Data!$E$6,Data!$O$26,IF(O95=Data!$E$7,Data!$O$27,IF(O95=Data!$E$8,Data!$O$28,IF(O95=Data!$E$9,Data!$O$29,IF(O95=Data!$E$10,Data!$O$30,IF(O95=Data!$E$11,Data!$O$31,IF(O95=Data!$E$12,Data!$O$32,IF(O95=Data!$E$13,Data!$O$33,IF(O95=Data!$E$14,Data!$O$34,IF(O95=Data!$E$15,Data!$O$35,IF(O95=Data!$E$16,Data!$O$36,IF(O95=Data!$E$17,Data!$O$37,IF(O95=Data!$E$18,Data!$O$38,0)))))))))))))))))</f>
        <v>0</v>
      </c>
      <c r="BM95" s="169"/>
      <c r="BN95" s="169"/>
      <c r="BO95" s="169"/>
      <c r="BP95" s="169"/>
    </row>
    <row r="96" spans="10:68" x14ac:dyDescent="0.3">
      <c r="J96" s="36" t="s">
        <v>107</v>
      </c>
      <c r="K96" s="108"/>
      <c r="L96" s="108"/>
      <c r="M96" s="108" t="s">
        <v>3</v>
      </c>
      <c r="N96" s="108" t="s">
        <v>1</v>
      </c>
      <c r="O96" s="109" t="s">
        <v>124</v>
      </c>
      <c r="P96" s="109" t="s">
        <v>124</v>
      </c>
      <c r="Q96" s="110" t="s">
        <v>124</v>
      </c>
      <c r="R96" s="111"/>
      <c r="S96" s="111"/>
      <c r="T96" s="112"/>
      <c r="U96" s="20"/>
      <c r="V96" s="21">
        <f>IF(AZ96="No",0,IF(O96="NA",0,IF(O96=Data!$E$2,Data!$F$22,IF(O96=Data!$E$3,Data!$F$23,IF(O96=Data!$E$4,Data!$F$24,IF(O96=Data!$E$5,Data!$F$25,IF(O96=Data!$E$6,Data!$F$26,IF(O96=Data!$E$7,Data!$F$27,IF(O96=Data!$E$8,Data!$F$28,IF(O96=Data!$E$9,Data!$F$29,IF(O96=Data!$E$10,Data!$F$30,IF(O96=Data!$E$11,Data!$F$31,IF(O96=Data!E105,Data!$F$32,IF(O96=Data!E106,Data!$F$33,IF(O96=Data!E107,Data!$F$34,IF(O96=Data!E108,Data!$F$35,IF(O96=Data!E109,Data!$F$36,IF(O96=Data!E110,Data!$F$37,IF(O96=Data!E111,Data!F$38,0)))))))))))))))))))*K96*$AV$3</f>
        <v>0</v>
      </c>
      <c r="W96" s="23">
        <f>IF(AZ96="No",0,IF(O96="NA",0,IF(O96=Data!$E$2,Data!$G$22,IF(O96=Data!$E$3,Data!$G$23,IF(O96=Data!$E$4,Data!$G$24,IF(O96=Data!$E$5,Data!$G$25,IF(O96=Data!$E$6,Data!$G$26,IF(O96=Data!$E$7,Data!$G$27,IF(O96=Data!$E$8,Data!$G$28,IF(O96=Data!$E$9,Data!$G$29,IF(O96=Data!$E$10,Data!$G$30,IF(O96=Data!$E$11,Data!$G$31,IF(O96=Data!$E$12,Data!$G$32,IF(O96=Data!$E$13,Data!$G$33,IF(O96=Data!$E$14,Data!$G$34,IF(O96=Data!$E$15,Data!$G$35,IF(O96=Data!$E$16,Data!$G$36,IF(O96=Data!$E$17,Data!G$37,IF(O96=Data!$E$18,Data!G$38,0)))))))))))))))))))*K96*$AV$3</f>
        <v>0</v>
      </c>
      <c r="X96" s="23">
        <f>IF(AZ96="No",0,IF(O96="NA",0,IF(O96=Data!$E$2,Data!$H$22,IF(O96=Data!$E$3,Data!$H$23,IF(O96=Data!$E$4,Data!$H$24,IF(O96=Data!$E$5,Data!$H$25,IF(O96=Data!$E$6,Data!$H$26,IF(O96=Data!$E$7,Data!$H$27,IF(O96=Data!$E$8,Data!$H$28,IF(O96=Data!$E$9,Data!$H$29,IF(O96=Data!$E$10,Data!$H$30,IF(O96=Data!$E$11,Data!$H$31,IF(O96=Data!$E$12,Data!$H$32,IF(O96=Data!$E$13,Data!$H$33,IF(O96=Data!$E$14,Data!$H$34,IF(O96=Data!$E$15,Data!$H$35,IF(O96=Data!$E$16,Data!$H$36,IF(O96=Data!$E$17,Data!H$37,IF(O96=Data!$E$18,Data!H$38,0)))))))))))))))))))*K96*$AV$3</f>
        <v>0</v>
      </c>
      <c r="Y96" s="23">
        <f>IF(R96&lt;=1,0,IF(Q96=Data!$E$12,Data!$F$32,IF(Q96=Data!$E$13,Data!$F$33,IF(Q96=Data!$E$14,Data!$F$34,IF(Q96=Data!$E$15,Data!$F$35,IF(Q96=Data!$E$16,Data!$F$36,IF(Q96=Data!$E$17,Data!$F$37,IF(Q96=Data!$E$18,Data!$F$38,0))))))))*K96*IF(R96&lt;AV96,R96,$AV$3)</f>
        <v>0</v>
      </c>
      <c r="Z96" s="23">
        <f>IF(R96&lt;=1,0,IF(Q96=Data!$E$12,Data!$G$32,IF(Q96=Data!$E$13,Data!$G$33,IF(Q96=Data!$E$14,Data!$G$34,IF(Q96=Data!$E$15,Data!$G$35,IF(Q96=Data!$E$16,Data!$G$36,IF(Q96=Data!$E$17,Data!$G$37,IF(Q96=Data!$E$18,Data!$G$38,0))))))))*K96*IF(R96&lt;AV96,R96,$AV$3)</f>
        <v>0</v>
      </c>
      <c r="AA96" s="23">
        <f>IF(R96&lt;=1,0,IF(Q96=Data!$E$12,Data!$H$32,IF(Q96=Data!$E$13,Data!$H$33,IF(Q96=Data!$E$14,Data!$H$34,IF(Q96=Data!$E$15,Data!$H$35,IF(Q96=Data!$E$16,Data!$H$36,IF(Q96=Data!$E$17,Data!$H$37,IF(Q96=Data!$E$18,Data!$H$38,0))))))))*K96*IF(R96&lt;AV96,R96,$AV$3)</f>
        <v>0</v>
      </c>
      <c r="AB96" s="22">
        <f t="shared" si="18"/>
        <v>0</v>
      </c>
      <c r="AC96" s="50">
        <f t="shared" si="19"/>
        <v>0</v>
      </c>
      <c r="AD96" s="46"/>
      <c r="AE96" s="21">
        <f t="shared" si="13"/>
        <v>0</v>
      </c>
      <c r="AF96" s="22">
        <f t="shared" si="14"/>
        <v>0</v>
      </c>
      <c r="AG96" s="50">
        <f t="shared" si="15"/>
        <v>0</v>
      </c>
      <c r="AH96" s="46"/>
      <c r="AI96" s="21">
        <f>IF(AZ96="No",0,IF(O96="NA",0,IF(Q96=O96,0,IF(O96=Data!$E$2,Data!$J$22,IF(O96=Data!$E$3,Data!$J$23,IF(O96=Data!$E$4,Data!$J$24,IF(O96=Data!$E$5,Data!$J$25,IF(O96=Data!$E$6,Data!$J$26,IF(O96=Data!$E$7,Data!$J$27,IF(O96=Data!$E$8,Data!$J$28,IF(O96=Data!$E$9,Data!$J$29,IF(O96=Data!$E$10,Data!$I$30,IF(O96=Data!$E$11,Data!$J$31,IF(O96=Data!$E$12,Data!$J$32,IF(O96=Data!$E$13,Data!$J$33,IF(O96=Data!$E$14,Data!$J$34,IF(O96=Data!$E$15,Data!$J$35,IF(O96=Data!$E$16,Data!$J$36,IF(O96=Data!$E$17,Data!J$37,IF(O96=Data!$E$18,Data!J$38,0))))))))))))))))))))*$AV$3</f>
        <v>0</v>
      </c>
      <c r="AJ96" s="23">
        <f>IF(AZ96="No",0,IF(O96="NA",0,IF(O96=Data!$E$2,Data!$K$22,IF(O96=Data!$E$3,Data!$K$23,IF(O96=Data!$E$4,Data!$K$24,IF(O96=Data!$E$5,Data!$K$25,IF(O96=Data!$E$6,Data!$K$26,IF(O96=Data!$E$7,Data!$K$27,IF(O96=Data!$E$8,Data!$K$28,IF(O96=Data!$E$9,Data!$K$29,IF(O96=Data!$E$10,Data!$K$30,IF(O96=Data!$E$11,Data!$K$31,IF(O96=Data!$E$12,Data!$K$32,IF(O96=Data!$E$13,Data!$K$33,IF(O96=Data!$E$14,Data!$K$34,IF(O96=Data!$E$15,Data!$K$35,IF(O96=Data!$E$16,Data!$K$36,IF(O96=Data!$E$17,Data!K$37,IF(O96=Data!$E$18,Data!K$38,0)))))))))))))))))))*$AV$3</f>
        <v>0</v>
      </c>
      <c r="AK96" s="23">
        <f t="shared" si="20"/>
        <v>0</v>
      </c>
      <c r="AL96" s="22">
        <f t="shared" si="21"/>
        <v>0</v>
      </c>
      <c r="AM96" s="22">
        <f t="shared" si="22"/>
        <v>0</v>
      </c>
      <c r="AN96" s="23"/>
      <c r="AO96" s="120"/>
      <c r="AP96" s="25"/>
      <c r="AQ96" s="25"/>
      <c r="AR96" s="9"/>
      <c r="AS96" s="9"/>
      <c r="AT96" s="5"/>
      <c r="AX96" s="168"/>
      <c r="AY96" s="143" t="str">
        <f t="shared" si="23"/>
        <v>No</v>
      </c>
      <c r="AZ96" s="144" t="str">
        <f t="shared" si="16"/>
        <v>No</v>
      </c>
      <c r="BA96" s="150"/>
      <c r="BB96" s="146">
        <f>IF(Q96="NA",0,IF(N96="No",0,IF(O96=Data!$E$2,Data!$L$22,IF(O96=Data!$E$3,Data!$L$23,IF(O96=Data!$E$4,Data!$L$24,IF(O96=Data!$E$5,Data!$L$25,IF(O96=Data!$E$6,Data!$L$26,IF(O96=Data!$E$7,Data!$L$27,IF(O96=Data!$E$8,Data!$L$28,IF(O96=Data!$E$9,Data!$L$29,IF(O96=Data!$E$10,Data!$L$30,IF(O96=Data!$E$11,Data!$L$31,IF(O96=Data!$E$12,Data!$L$32,IF(O96=Data!$E$13,Data!$L$33,IF(O96=Data!$E$14,Data!$L$34,IF(O96=Data!$E$15,Data!$L$35,IF(O96=Data!$E$16,Data!$L$36,IF(O96=Data!$E$17,Data!L$37,IF(O96=Data!$E$18,Data!L$38,0)))))))))))))))))))</f>
        <v>0</v>
      </c>
      <c r="BC96" s="147">
        <f>IF(Q96="NA",0,IF(AY96="No",0,IF(N96="Yes",0,IF(P96=Data!$E$2,Data!$L$22,IF(P96=Data!$E$3,Data!$L$23,IF(P96=Data!$E$4,Data!$L$24,IF(P96=Data!$E$5,Data!$L$25,IF(P96=Data!$E$6,Data!$L$26,IF(P96=Data!$E$7,Data!$L$27,IF(P96=Data!$E$8,Data!$L$28,IF(P96=Data!$E$9,Data!$L$29,IF(P96=Data!$E$10,Data!$L$30,IF(P96=Data!$E$11,Data!$L$31,IF(P96=Data!$E$12,Data!$L$32*(EXP(-29.6/R96)),IF(P96=Data!$E$13,Data!$L$33,IF(P96=Data!$E$14,Data!$L$34*(EXP(-29.6/R96)),IF(P96=Data!$E$15,Data!$L$35,IF(P96=Data!$E$16,Data!$L$36,IF(P96=Data!$E$17,Data!L$37,IF(P96=Data!$E$18,Data!L$38,0))))))))))))))))))))</f>
        <v>0</v>
      </c>
      <c r="BD96" s="148"/>
      <c r="BE96" s="146"/>
      <c r="BF96" s="148">
        <f t="shared" si="17"/>
        <v>0</v>
      </c>
      <c r="BG96" s="148">
        <f t="shared" si="24"/>
        <v>1</v>
      </c>
      <c r="BH96" s="148">
        <f t="shared" si="25"/>
        <v>1</v>
      </c>
      <c r="BI96" s="148">
        <f>IF(S96=0,0,IF(AND(Q96=Data!$E$12,S96-$AV$3&gt;0),(((Data!$M$32*(EXP(-29.6/S96)))-(Data!$M$32*(EXP(-29.6/(S96-$AV$3)))))),IF(AND(Q96=Data!$E$12,S96-$AV$3&lt;0.5),(Data!$M$32*(EXP(-29.6/S96))),IF(AND(Q96=Data!$E$12,S96&lt;=1),((Data!$M$32*(EXP(-29.6/S96)))),IF(Q96=Data!$E$13,(Data!$M$33),IF(AND(Q96=Data!$E$14,S96-$AV$3&gt;0),(((Data!$M$34*(EXP(-29.6/S96)))-(Data!$M$34*(EXP(-29.6/(S96-$AV$3)))))),IF(AND(Q96=Data!$E$14,S96-$AV$3&lt;1),(Data!$M$34*(EXP(-29.6/S96))),IF(AND(Q96=Data!$E$14,S96&lt;=1),((Data!$M$34*(EXP(-29.6/S96)))),IF(Q96=Data!$E$15,Data!$M$35,IF(Q96=Data!$E$16,Data!$M$36,IF(Q96=Data!$E$17,Data!$M$37,IF(Q96=Data!$E$18,Data!$M$38,0))))))))))))</f>
        <v>0</v>
      </c>
      <c r="BJ96" s="148">
        <f>IF(Q96=Data!$E$12,BI96*0.32,IF(Q96=Data!$E$13,0,IF(Q96=Data!$E$14,BI96*0.32,IF(Q96=Data!$E$15,0,IF(Q96=Data!$E$16,0,IF(Q96=Data!$E$17,0,IF(Q96=Data!$E$18,0,0)))))))</f>
        <v>0</v>
      </c>
      <c r="BK96" s="148">
        <f>IF(Q96=Data!$E$12,Data!$P$32*$AV$3,IF(Q96=Data!$E$13,Data!$P$33*$AV$3,IF(Q96=Data!$E$14,Data!$P$34*$AV$3,IF(Q96=Data!$E$15,Data!$P$35*$AV$3,IF(Q96=Data!$E$16,Data!$P$36*$AV$3,IF(Q96=Data!$E$17,Data!$P$37*$AV$3,IF(Q96=Data!$E$18,Data!$P$38*$AV$3,0)))))))</f>
        <v>0</v>
      </c>
      <c r="BL96" s="147">
        <f>IF(O96=Data!$E$2,Data!$O$22,IF(O96=Data!$E$3,Data!$O$23,IF(O96=Data!$E$4,Data!$O$24,IF(O96=Data!$E$5,Data!$O$25,IF(O96=Data!$E$6,Data!$O$26,IF(O96=Data!$E$7,Data!$O$27,IF(O96=Data!$E$8,Data!$O$28,IF(O96=Data!$E$9,Data!$O$29,IF(O96=Data!$E$10,Data!$O$30,IF(O96=Data!$E$11,Data!$O$31,IF(O96=Data!$E$12,Data!$O$32,IF(O96=Data!$E$13,Data!$O$33,IF(O96=Data!$E$14,Data!$O$34,IF(O96=Data!$E$15,Data!$O$35,IF(O96=Data!$E$16,Data!$O$36,IF(O96=Data!$E$17,Data!$O$37,IF(O96=Data!$E$18,Data!$O$38,0)))))))))))))))))</f>
        <v>0</v>
      </c>
      <c r="BM96" s="169"/>
      <c r="BN96" s="169"/>
      <c r="BO96" s="169"/>
      <c r="BP96" s="169"/>
    </row>
    <row r="97" spans="10:68" x14ac:dyDescent="0.3">
      <c r="J97" s="36" t="s">
        <v>108</v>
      </c>
      <c r="K97" s="108"/>
      <c r="L97" s="108"/>
      <c r="M97" s="108" t="s">
        <v>3</v>
      </c>
      <c r="N97" s="108" t="s">
        <v>1</v>
      </c>
      <c r="O97" s="109" t="s">
        <v>124</v>
      </c>
      <c r="P97" s="109" t="s">
        <v>124</v>
      </c>
      <c r="Q97" s="110" t="s">
        <v>124</v>
      </c>
      <c r="R97" s="111"/>
      <c r="S97" s="111"/>
      <c r="T97" s="112"/>
      <c r="U97" s="20"/>
      <c r="V97" s="21">
        <f>IF(AZ97="No",0,IF(O97="NA",0,IF(O97=Data!$E$2,Data!$F$22,IF(O97=Data!$E$3,Data!$F$23,IF(O97=Data!$E$4,Data!$F$24,IF(O97=Data!$E$5,Data!$F$25,IF(O97=Data!$E$6,Data!$F$26,IF(O97=Data!$E$7,Data!$F$27,IF(O97=Data!$E$8,Data!$F$28,IF(O97=Data!$E$9,Data!$F$29,IF(O97=Data!$E$10,Data!$F$30,IF(O97=Data!$E$11,Data!$F$31,IF(O97=Data!E106,Data!$F$32,IF(O97=Data!E107,Data!$F$33,IF(O97=Data!E108,Data!$F$34,IF(O97=Data!E109,Data!$F$35,IF(O97=Data!E110,Data!$F$36,IF(O97=Data!E111,Data!$F$37,IF(O97=Data!E112,Data!F$38,0)))))))))))))))))))*K97*$AV$3</f>
        <v>0</v>
      </c>
      <c r="W97" s="23">
        <f>IF(AZ97="No",0,IF(O97="NA",0,IF(O97=Data!$E$2,Data!$G$22,IF(O97=Data!$E$3,Data!$G$23,IF(O97=Data!$E$4,Data!$G$24,IF(O97=Data!$E$5,Data!$G$25,IF(O97=Data!$E$6,Data!$G$26,IF(O97=Data!$E$7,Data!$G$27,IF(O97=Data!$E$8,Data!$G$28,IF(O97=Data!$E$9,Data!$G$29,IF(O97=Data!$E$10,Data!$G$30,IF(O97=Data!$E$11,Data!$G$31,IF(O97=Data!$E$12,Data!$G$32,IF(O97=Data!$E$13,Data!$G$33,IF(O97=Data!$E$14,Data!$G$34,IF(O97=Data!$E$15,Data!$G$35,IF(O97=Data!$E$16,Data!$G$36,IF(O97=Data!$E$17,Data!G$37,IF(O97=Data!$E$18,Data!G$38,0)))))))))))))))))))*K97*$AV$3</f>
        <v>0</v>
      </c>
      <c r="X97" s="23">
        <f>IF(AZ97="No",0,IF(O97="NA",0,IF(O97=Data!$E$2,Data!$H$22,IF(O97=Data!$E$3,Data!$H$23,IF(O97=Data!$E$4,Data!$H$24,IF(O97=Data!$E$5,Data!$H$25,IF(O97=Data!$E$6,Data!$H$26,IF(O97=Data!$E$7,Data!$H$27,IF(O97=Data!$E$8,Data!$H$28,IF(O97=Data!$E$9,Data!$H$29,IF(O97=Data!$E$10,Data!$H$30,IF(O97=Data!$E$11,Data!$H$31,IF(O97=Data!$E$12,Data!$H$32,IF(O97=Data!$E$13,Data!$H$33,IF(O97=Data!$E$14,Data!$H$34,IF(O97=Data!$E$15,Data!$H$35,IF(O97=Data!$E$16,Data!$H$36,IF(O97=Data!$E$17,Data!H$37,IF(O97=Data!$E$18,Data!H$38,0)))))))))))))))))))*K97*$AV$3</f>
        <v>0</v>
      </c>
      <c r="Y97" s="23">
        <f>IF(R97&lt;=1,0,IF(Q97=Data!$E$12,Data!$F$32,IF(Q97=Data!$E$13,Data!$F$33,IF(Q97=Data!$E$14,Data!$F$34,IF(Q97=Data!$E$15,Data!$F$35,IF(Q97=Data!$E$16,Data!$F$36,IF(Q97=Data!$E$17,Data!$F$37,IF(Q97=Data!$E$18,Data!$F$38,0))))))))*K97*IF(R97&lt;AV97,R97,$AV$3)</f>
        <v>0</v>
      </c>
      <c r="Z97" s="23">
        <f>IF(R97&lt;=1,0,IF(Q97=Data!$E$12,Data!$G$32,IF(Q97=Data!$E$13,Data!$G$33,IF(Q97=Data!$E$14,Data!$G$34,IF(Q97=Data!$E$15,Data!$G$35,IF(Q97=Data!$E$16,Data!$G$36,IF(Q97=Data!$E$17,Data!$G$37,IF(Q97=Data!$E$18,Data!$G$38,0))))))))*K97*IF(R97&lt;AV97,R97,$AV$3)</f>
        <v>0</v>
      </c>
      <c r="AA97" s="23">
        <f>IF(R97&lt;=1,0,IF(Q97=Data!$E$12,Data!$H$32,IF(Q97=Data!$E$13,Data!$H$33,IF(Q97=Data!$E$14,Data!$H$34,IF(Q97=Data!$E$15,Data!$H$35,IF(Q97=Data!$E$16,Data!$H$36,IF(Q97=Data!$E$17,Data!$H$37,IF(Q97=Data!$E$18,Data!$H$38,0))))))))*K97*IF(R97&lt;AV97,R97,$AV$3)</f>
        <v>0</v>
      </c>
      <c r="AB97" s="22">
        <f t="shared" si="18"/>
        <v>0</v>
      </c>
      <c r="AC97" s="50">
        <f t="shared" si="19"/>
        <v>0</v>
      </c>
      <c r="AD97" s="46"/>
      <c r="AE97" s="21">
        <f t="shared" si="13"/>
        <v>0</v>
      </c>
      <c r="AF97" s="22">
        <f t="shared" si="14"/>
        <v>0</v>
      </c>
      <c r="AG97" s="50">
        <f t="shared" si="15"/>
        <v>0</v>
      </c>
      <c r="AH97" s="46"/>
      <c r="AI97" s="21">
        <f>IF(AZ97="No",0,IF(O97="NA",0,IF(Q97=O97,0,IF(O97=Data!$E$2,Data!$J$22,IF(O97=Data!$E$3,Data!$J$23,IF(O97=Data!$E$4,Data!$J$24,IF(O97=Data!$E$5,Data!$J$25,IF(O97=Data!$E$6,Data!$J$26,IF(O97=Data!$E$7,Data!$J$27,IF(O97=Data!$E$8,Data!$J$28,IF(O97=Data!$E$9,Data!$J$29,IF(O97=Data!$E$10,Data!$I$30,IF(O97=Data!$E$11,Data!$J$31,IF(O97=Data!$E$12,Data!$J$32,IF(O97=Data!$E$13,Data!$J$33,IF(O97=Data!$E$14,Data!$J$34,IF(O97=Data!$E$15,Data!$J$35,IF(O97=Data!$E$16,Data!$J$36,IF(O97=Data!$E$17,Data!J$37,IF(O97=Data!$E$18,Data!J$38,0))))))))))))))))))))*$AV$3</f>
        <v>0</v>
      </c>
      <c r="AJ97" s="23">
        <f>IF(AZ97="No",0,IF(O97="NA",0,IF(O97=Data!$E$2,Data!$K$22,IF(O97=Data!$E$3,Data!$K$23,IF(O97=Data!$E$4,Data!$K$24,IF(O97=Data!$E$5,Data!$K$25,IF(O97=Data!$E$6,Data!$K$26,IF(O97=Data!$E$7,Data!$K$27,IF(O97=Data!$E$8,Data!$K$28,IF(O97=Data!$E$9,Data!$K$29,IF(O97=Data!$E$10,Data!$K$30,IF(O97=Data!$E$11,Data!$K$31,IF(O97=Data!$E$12,Data!$K$32,IF(O97=Data!$E$13,Data!$K$33,IF(O97=Data!$E$14,Data!$K$34,IF(O97=Data!$E$15,Data!$K$35,IF(O97=Data!$E$16,Data!$K$36,IF(O97=Data!$E$17,Data!K$37,IF(O97=Data!$E$18,Data!K$38,0)))))))))))))))))))*$AV$3</f>
        <v>0</v>
      </c>
      <c r="AK97" s="23">
        <f t="shared" si="20"/>
        <v>0</v>
      </c>
      <c r="AL97" s="22">
        <f t="shared" si="21"/>
        <v>0</v>
      </c>
      <c r="AM97" s="22">
        <f t="shared" si="22"/>
        <v>0</v>
      </c>
      <c r="AN97" s="23"/>
      <c r="AO97" s="120"/>
      <c r="AP97" s="25"/>
      <c r="AQ97" s="25"/>
      <c r="AR97" s="9"/>
      <c r="AS97" s="9"/>
      <c r="AT97" s="5"/>
      <c r="AX97" s="168"/>
      <c r="AY97" s="143" t="str">
        <f t="shared" si="23"/>
        <v>No</v>
      </c>
      <c r="AZ97" s="144" t="str">
        <f t="shared" si="16"/>
        <v>No</v>
      </c>
      <c r="BA97" s="150"/>
      <c r="BB97" s="146">
        <f>IF(Q97="NA",0,IF(N97="No",0,IF(O97=Data!$E$2,Data!$L$22,IF(O97=Data!$E$3,Data!$L$23,IF(O97=Data!$E$4,Data!$L$24,IF(O97=Data!$E$5,Data!$L$25,IF(O97=Data!$E$6,Data!$L$26,IF(O97=Data!$E$7,Data!$L$27,IF(O97=Data!$E$8,Data!$L$28,IF(O97=Data!$E$9,Data!$L$29,IF(O97=Data!$E$10,Data!$L$30,IF(O97=Data!$E$11,Data!$L$31,IF(O97=Data!$E$12,Data!$L$32,IF(O97=Data!$E$13,Data!$L$33,IF(O97=Data!$E$14,Data!$L$34,IF(O97=Data!$E$15,Data!$L$35,IF(O97=Data!$E$16,Data!$L$36,IF(O97=Data!$E$17,Data!L$37,IF(O97=Data!$E$18,Data!L$38,0)))))))))))))))))))</f>
        <v>0</v>
      </c>
      <c r="BC97" s="147">
        <f>IF(Q97="NA",0,IF(AY97="No",0,IF(N97="Yes",0,IF(P97=Data!$E$2,Data!$L$22,IF(P97=Data!$E$3,Data!$L$23,IF(P97=Data!$E$4,Data!$L$24,IF(P97=Data!$E$5,Data!$L$25,IF(P97=Data!$E$6,Data!$L$26,IF(P97=Data!$E$7,Data!$L$27,IF(P97=Data!$E$8,Data!$L$28,IF(P97=Data!$E$9,Data!$L$29,IF(P97=Data!$E$10,Data!$L$30,IF(P97=Data!$E$11,Data!$L$31,IF(P97=Data!$E$12,Data!$L$32*(EXP(-29.6/R97)),IF(P97=Data!$E$13,Data!$L$33,IF(P97=Data!$E$14,Data!$L$34*(EXP(-29.6/R97)),IF(P97=Data!$E$15,Data!$L$35,IF(P97=Data!$E$16,Data!$L$36,IF(P97=Data!$E$17,Data!L$37,IF(P97=Data!$E$18,Data!L$38,0))))))))))))))))))))</f>
        <v>0</v>
      </c>
      <c r="BD97" s="148"/>
      <c r="BE97" s="146"/>
      <c r="BF97" s="148">
        <f t="shared" si="17"/>
        <v>0</v>
      </c>
      <c r="BG97" s="148">
        <f t="shared" si="24"/>
        <v>1</v>
      </c>
      <c r="BH97" s="148">
        <f t="shared" si="25"/>
        <v>1</v>
      </c>
      <c r="BI97" s="148">
        <f>IF(S97=0,0,IF(AND(Q97=Data!$E$12,S97-$AV$3&gt;0),(((Data!$M$32*(EXP(-29.6/S97)))-(Data!$M$32*(EXP(-29.6/(S97-$AV$3)))))),IF(AND(Q97=Data!$E$12,S97-$AV$3&lt;0.5),(Data!$M$32*(EXP(-29.6/S97))),IF(AND(Q97=Data!$E$12,S97&lt;=1),((Data!$M$32*(EXP(-29.6/S97)))),IF(Q97=Data!$E$13,(Data!$M$33),IF(AND(Q97=Data!$E$14,S97-$AV$3&gt;0),(((Data!$M$34*(EXP(-29.6/S97)))-(Data!$M$34*(EXP(-29.6/(S97-$AV$3)))))),IF(AND(Q97=Data!$E$14,S97-$AV$3&lt;1),(Data!$M$34*(EXP(-29.6/S97))),IF(AND(Q97=Data!$E$14,S97&lt;=1),((Data!$M$34*(EXP(-29.6/S97)))),IF(Q97=Data!$E$15,Data!$M$35,IF(Q97=Data!$E$16,Data!$M$36,IF(Q97=Data!$E$17,Data!$M$37,IF(Q97=Data!$E$18,Data!$M$38,0))))))))))))</f>
        <v>0</v>
      </c>
      <c r="BJ97" s="148">
        <f>IF(Q97=Data!$E$12,BI97*0.32,IF(Q97=Data!$E$13,0,IF(Q97=Data!$E$14,BI97*0.32,IF(Q97=Data!$E$15,0,IF(Q97=Data!$E$16,0,IF(Q97=Data!$E$17,0,IF(Q97=Data!$E$18,0,0)))))))</f>
        <v>0</v>
      </c>
      <c r="BK97" s="148">
        <f>IF(Q97=Data!$E$12,Data!$P$32*$AV$3,IF(Q97=Data!$E$13,Data!$P$33*$AV$3,IF(Q97=Data!$E$14,Data!$P$34*$AV$3,IF(Q97=Data!$E$15,Data!$P$35*$AV$3,IF(Q97=Data!$E$16,Data!$P$36*$AV$3,IF(Q97=Data!$E$17,Data!$P$37*$AV$3,IF(Q97=Data!$E$18,Data!$P$38*$AV$3,0)))))))</f>
        <v>0</v>
      </c>
      <c r="BL97" s="147">
        <f>IF(O97=Data!$E$2,Data!$O$22,IF(O97=Data!$E$3,Data!$O$23,IF(O97=Data!$E$4,Data!$O$24,IF(O97=Data!$E$5,Data!$O$25,IF(O97=Data!$E$6,Data!$O$26,IF(O97=Data!$E$7,Data!$O$27,IF(O97=Data!$E$8,Data!$O$28,IF(O97=Data!$E$9,Data!$O$29,IF(O97=Data!$E$10,Data!$O$30,IF(O97=Data!$E$11,Data!$O$31,IF(O97=Data!$E$12,Data!$O$32,IF(O97=Data!$E$13,Data!$O$33,IF(O97=Data!$E$14,Data!$O$34,IF(O97=Data!$E$15,Data!$O$35,IF(O97=Data!$E$16,Data!$O$36,IF(O97=Data!$E$17,Data!$O$37,IF(O97=Data!$E$18,Data!$O$38,0)))))))))))))))))</f>
        <v>0</v>
      </c>
      <c r="BM97" s="169"/>
      <c r="BN97" s="169"/>
      <c r="BO97" s="169"/>
      <c r="BP97" s="169"/>
    </row>
    <row r="98" spans="10:68" x14ac:dyDescent="0.3">
      <c r="J98" s="36" t="s">
        <v>109</v>
      </c>
      <c r="K98" s="108"/>
      <c r="L98" s="108"/>
      <c r="M98" s="108" t="s">
        <v>3</v>
      </c>
      <c r="N98" s="108" t="s">
        <v>1</v>
      </c>
      <c r="O98" s="109" t="s">
        <v>124</v>
      </c>
      <c r="P98" s="109" t="s">
        <v>124</v>
      </c>
      <c r="Q98" s="110" t="s">
        <v>124</v>
      </c>
      <c r="R98" s="111"/>
      <c r="S98" s="111"/>
      <c r="T98" s="112"/>
      <c r="U98" s="20"/>
      <c r="V98" s="21">
        <f>IF(AZ98="No",0,IF(O98="NA",0,IF(O98=Data!$E$2,Data!$F$22,IF(O98=Data!$E$3,Data!$F$23,IF(O98=Data!$E$4,Data!$F$24,IF(O98=Data!$E$5,Data!$F$25,IF(O98=Data!$E$6,Data!$F$26,IF(O98=Data!$E$7,Data!$F$27,IF(O98=Data!$E$8,Data!$F$28,IF(O98=Data!$E$9,Data!$F$29,IF(O98=Data!$E$10,Data!$F$30,IF(O98=Data!$E$11,Data!$F$31,IF(O98=Data!E107,Data!$F$32,IF(O98=Data!E108,Data!$F$33,IF(O98=Data!E109,Data!$F$34,IF(O98=Data!E110,Data!$F$35,IF(O98=Data!E111,Data!$F$36,IF(O98=Data!E112,Data!$F$37,IF(O98=Data!E113,Data!F$38,0)))))))))))))))))))*K98*$AV$3</f>
        <v>0</v>
      </c>
      <c r="W98" s="23">
        <f>IF(AZ98="No",0,IF(O98="NA",0,IF(O98=Data!$E$2,Data!$G$22,IF(O98=Data!$E$3,Data!$G$23,IF(O98=Data!$E$4,Data!$G$24,IF(O98=Data!$E$5,Data!$G$25,IF(O98=Data!$E$6,Data!$G$26,IF(O98=Data!$E$7,Data!$G$27,IF(O98=Data!$E$8,Data!$G$28,IF(O98=Data!$E$9,Data!$G$29,IF(O98=Data!$E$10,Data!$G$30,IF(O98=Data!$E$11,Data!$G$31,IF(O98=Data!$E$12,Data!$G$32,IF(O98=Data!$E$13,Data!$G$33,IF(O98=Data!$E$14,Data!$G$34,IF(O98=Data!$E$15,Data!$G$35,IF(O98=Data!$E$16,Data!$G$36,IF(O98=Data!$E$17,Data!G$37,IF(O98=Data!$E$18,Data!G$38,0)))))))))))))))))))*K98*$AV$3</f>
        <v>0</v>
      </c>
      <c r="X98" s="23">
        <f>IF(AZ98="No",0,IF(O98="NA",0,IF(O98=Data!$E$2,Data!$H$22,IF(O98=Data!$E$3,Data!$H$23,IF(O98=Data!$E$4,Data!$H$24,IF(O98=Data!$E$5,Data!$H$25,IF(O98=Data!$E$6,Data!$H$26,IF(O98=Data!$E$7,Data!$H$27,IF(O98=Data!$E$8,Data!$H$28,IF(O98=Data!$E$9,Data!$H$29,IF(O98=Data!$E$10,Data!$H$30,IF(O98=Data!$E$11,Data!$H$31,IF(O98=Data!$E$12,Data!$H$32,IF(O98=Data!$E$13,Data!$H$33,IF(O98=Data!$E$14,Data!$H$34,IF(O98=Data!$E$15,Data!$H$35,IF(O98=Data!$E$16,Data!$H$36,IF(O98=Data!$E$17,Data!H$37,IF(O98=Data!$E$18,Data!H$38,0)))))))))))))))))))*K98*$AV$3</f>
        <v>0</v>
      </c>
      <c r="Y98" s="23">
        <f>IF(R98&lt;=1,0,IF(Q98=Data!$E$12,Data!$F$32,IF(Q98=Data!$E$13,Data!$F$33,IF(Q98=Data!$E$14,Data!$F$34,IF(Q98=Data!$E$15,Data!$F$35,IF(Q98=Data!$E$16,Data!$F$36,IF(Q98=Data!$E$17,Data!$F$37,IF(Q98=Data!$E$18,Data!$F$38,0))))))))*K98*IF(R98&lt;AV98,R98,$AV$3)</f>
        <v>0</v>
      </c>
      <c r="Z98" s="23">
        <f>IF(R98&lt;=1,0,IF(Q98=Data!$E$12,Data!$G$32,IF(Q98=Data!$E$13,Data!$G$33,IF(Q98=Data!$E$14,Data!$G$34,IF(Q98=Data!$E$15,Data!$G$35,IF(Q98=Data!$E$16,Data!$G$36,IF(Q98=Data!$E$17,Data!$G$37,IF(Q98=Data!$E$18,Data!$G$38,0))))))))*K98*IF(R98&lt;AV98,R98,$AV$3)</f>
        <v>0</v>
      </c>
      <c r="AA98" s="23">
        <f>IF(R98&lt;=1,0,IF(Q98=Data!$E$12,Data!$H$32,IF(Q98=Data!$E$13,Data!$H$33,IF(Q98=Data!$E$14,Data!$H$34,IF(Q98=Data!$E$15,Data!$H$35,IF(Q98=Data!$E$16,Data!$H$36,IF(Q98=Data!$E$17,Data!$H$37,IF(Q98=Data!$E$18,Data!$H$38,0))))))))*K98*IF(R98&lt;AV98,R98,$AV$3)</f>
        <v>0</v>
      </c>
      <c r="AB98" s="22">
        <f t="shared" si="18"/>
        <v>0</v>
      </c>
      <c r="AC98" s="50">
        <f t="shared" si="19"/>
        <v>0</v>
      </c>
      <c r="AD98" s="46"/>
      <c r="AE98" s="21">
        <f t="shared" si="13"/>
        <v>0</v>
      </c>
      <c r="AF98" s="22">
        <f t="shared" si="14"/>
        <v>0</v>
      </c>
      <c r="AG98" s="50">
        <f t="shared" si="15"/>
        <v>0</v>
      </c>
      <c r="AH98" s="46"/>
      <c r="AI98" s="21">
        <f>IF(AZ98="No",0,IF(O98="NA",0,IF(Q98=O98,0,IF(O98=Data!$E$2,Data!$J$22,IF(O98=Data!$E$3,Data!$J$23,IF(O98=Data!$E$4,Data!$J$24,IF(O98=Data!$E$5,Data!$J$25,IF(O98=Data!$E$6,Data!$J$26,IF(O98=Data!$E$7,Data!$J$27,IF(O98=Data!$E$8,Data!$J$28,IF(O98=Data!$E$9,Data!$J$29,IF(O98=Data!$E$10,Data!$I$30,IF(O98=Data!$E$11,Data!$J$31,IF(O98=Data!$E$12,Data!$J$32,IF(O98=Data!$E$13,Data!$J$33,IF(O98=Data!$E$14,Data!$J$34,IF(O98=Data!$E$15,Data!$J$35,IF(O98=Data!$E$16,Data!$J$36,IF(O98=Data!$E$17,Data!J$37,IF(O98=Data!$E$18,Data!J$38,0))))))))))))))))))))*$AV$3</f>
        <v>0</v>
      </c>
      <c r="AJ98" s="23">
        <f>IF(AZ98="No",0,IF(O98="NA",0,IF(O98=Data!$E$2,Data!$K$22,IF(O98=Data!$E$3,Data!$K$23,IF(O98=Data!$E$4,Data!$K$24,IF(O98=Data!$E$5,Data!$K$25,IF(O98=Data!$E$6,Data!$K$26,IF(O98=Data!$E$7,Data!$K$27,IF(O98=Data!$E$8,Data!$K$28,IF(O98=Data!$E$9,Data!$K$29,IF(O98=Data!$E$10,Data!$K$30,IF(O98=Data!$E$11,Data!$K$31,IF(O98=Data!$E$12,Data!$K$32,IF(O98=Data!$E$13,Data!$K$33,IF(O98=Data!$E$14,Data!$K$34,IF(O98=Data!$E$15,Data!$K$35,IF(O98=Data!$E$16,Data!$K$36,IF(O98=Data!$E$17,Data!K$37,IF(O98=Data!$E$18,Data!K$38,0)))))))))))))))))))*$AV$3</f>
        <v>0</v>
      </c>
      <c r="AK98" s="23">
        <f t="shared" si="20"/>
        <v>0</v>
      </c>
      <c r="AL98" s="22">
        <f t="shared" si="21"/>
        <v>0</v>
      </c>
      <c r="AM98" s="22">
        <f t="shared" si="22"/>
        <v>0</v>
      </c>
      <c r="AN98" s="23"/>
      <c r="AO98" s="120"/>
      <c r="AP98" s="25"/>
      <c r="AQ98" s="25"/>
      <c r="AR98" s="9"/>
      <c r="AS98" s="9"/>
      <c r="AT98" s="5"/>
      <c r="AX98" s="168"/>
      <c r="AY98" s="143" t="str">
        <f t="shared" si="23"/>
        <v>No</v>
      </c>
      <c r="AZ98" s="144" t="str">
        <f t="shared" si="16"/>
        <v>No</v>
      </c>
      <c r="BA98" s="150"/>
      <c r="BB98" s="146">
        <f>IF(Q98="NA",0,IF(N98="No",0,IF(O98=Data!$E$2,Data!$L$22,IF(O98=Data!$E$3,Data!$L$23,IF(O98=Data!$E$4,Data!$L$24,IF(O98=Data!$E$5,Data!$L$25,IF(O98=Data!$E$6,Data!$L$26,IF(O98=Data!$E$7,Data!$L$27,IF(O98=Data!$E$8,Data!$L$28,IF(O98=Data!$E$9,Data!$L$29,IF(O98=Data!$E$10,Data!$L$30,IF(O98=Data!$E$11,Data!$L$31,IF(O98=Data!$E$12,Data!$L$32,IF(O98=Data!$E$13,Data!$L$33,IF(O98=Data!$E$14,Data!$L$34,IF(O98=Data!$E$15,Data!$L$35,IF(O98=Data!$E$16,Data!$L$36,IF(O98=Data!$E$17,Data!L$37,IF(O98=Data!$E$18,Data!L$38,0)))))))))))))))))))</f>
        <v>0</v>
      </c>
      <c r="BC98" s="147">
        <f>IF(Q98="NA",0,IF(AY98="No",0,IF(N98="Yes",0,IF(P98=Data!$E$2,Data!$L$22,IF(P98=Data!$E$3,Data!$L$23,IF(P98=Data!$E$4,Data!$L$24,IF(P98=Data!$E$5,Data!$L$25,IF(P98=Data!$E$6,Data!$L$26,IF(P98=Data!$E$7,Data!$L$27,IF(P98=Data!$E$8,Data!$L$28,IF(P98=Data!$E$9,Data!$L$29,IF(P98=Data!$E$10,Data!$L$30,IF(P98=Data!$E$11,Data!$L$31,IF(P98=Data!$E$12,Data!$L$32*(EXP(-29.6/R98)),IF(P98=Data!$E$13,Data!$L$33,IF(P98=Data!$E$14,Data!$L$34*(EXP(-29.6/R98)),IF(P98=Data!$E$15,Data!$L$35,IF(P98=Data!$E$16,Data!$L$36,IF(P98=Data!$E$17,Data!L$37,IF(P98=Data!$E$18,Data!L$38,0))))))))))))))))))))</f>
        <v>0</v>
      </c>
      <c r="BD98" s="148"/>
      <c r="BE98" s="146"/>
      <c r="BF98" s="148">
        <f t="shared" si="17"/>
        <v>0</v>
      </c>
      <c r="BG98" s="148">
        <f t="shared" si="24"/>
        <v>1</v>
      </c>
      <c r="BH98" s="148">
        <f t="shared" si="25"/>
        <v>1</v>
      </c>
      <c r="BI98" s="148">
        <f>IF(S98=0,0,IF(AND(Q98=Data!$E$12,S98-$AV$3&gt;0),(((Data!$M$32*(EXP(-29.6/S98)))-(Data!$M$32*(EXP(-29.6/(S98-$AV$3)))))),IF(AND(Q98=Data!$E$12,S98-$AV$3&lt;0.5),(Data!$M$32*(EXP(-29.6/S98))),IF(AND(Q98=Data!$E$12,S98&lt;=1),((Data!$M$32*(EXP(-29.6/S98)))),IF(Q98=Data!$E$13,(Data!$M$33),IF(AND(Q98=Data!$E$14,S98-$AV$3&gt;0),(((Data!$M$34*(EXP(-29.6/S98)))-(Data!$M$34*(EXP(-29.6/(S98-$AV$3)))))),IF(AND(Q98=Data!$E$14,S98-$AV$3&lt;1),(Data!$M$34*(EXP(-29.6/S98))),IF(AND(Q98=Data!$E$14,S98&lt;=1),((Data!$M$34*(EXP(-29.6/S98)))),IF(Q98=Data!$E$15,Data!$M$35,IF(Q98=Data!$E$16,Data!$M$36,IF(Q98=Data!$E$17,Data!$M$37,IF(Q98=Data!$E$18,Data!$M$38,0))))))))))))</f>
        <v>0</v>
      </c>
      <c r="BJ98" s="148">
        <f>IF(Q98=Data!$E$12,BI98*0.32,IF(Q98=Data!$E$13,0,IF(Q98=Data!$E$14,BI98*0.32,IF(Q98=Data!$E$15,0,IF(Q98=Data!$E$16,0,IF(Q98=Data!$E$17,0,IF(Q98=Data!$E$18,0,0)))))))</f>
        <v>0</v>
      </c>
      <c r="BK98" s="148">
        <f>IF(Q98=Data!$E$12,Data!$P$32*$AV$3,IF(Q98=Data!$E$13,Data!$P$33*$AV$3,IF(Q98=Data!$E$14,Data!$P$34*$AV$3,IF(Q98=Data!$E$15,Data!$P$35*$AV$3,IF(Q98=Data!$E$16,Data!$P$36*$AV$3,IF(Q98=Data!$E$17,Data!$P$37*$AV$3,IF(Q98=Data!$E$18,Data!$P$38*$AV$3,0)))))))</f>
        <v>0</v>
      </c>
      <c r="BL98" s="147">
        <f>IF(O98=Data!$E$2,Data!$O$22,IF(O98=Data!$E$3,Data!$O$23,IF(O98=Data!$E$4,Data!$O$24,IF(O98=Data!$E$5,Data!$O$25,IF(O98=Data!$E$6,Data!$O$26,IF(O98=Data!$E$7,Data!$O$27,IF(O98=Data!$E$8,Data!$O$28,IF(O98=Data!$E$9,Data!$O$29,IF(O98=Data!$E$10,Data!$O$30,IF(O98=Data!$E$11,Data!$O$31,IF(O98=Data!$E$12,Data!$O$32,IF(O98=Data!$E$13,Data!$O$33,IF(O98=Data!$E$14,Data!$O$34,IF(O98=Data!$E$15,Data!$O$35,IF(O98=Data!$E$16,Data!$O$36,IF(O98=Data!$E$17,Data!$O$37,IF(O98=Data!$E$18,Data!$O$38,0)))))))))))))))))</f>
        <v>0</v>
      </c>
      <c r="BM98" s="169"/>
      <c r="BN98" s="169"/>
      <c r="BO98" s="169"/>
      <c r="BP98" s="169"/>
    </row>
    <row r="99" spans="10:68" x14ac:dyDescent="0.3">
      <c r="J99" s="36" t="s">
        <v>110</v>
      </c>
      <c r="K99" s="108"/>
      <c r="L99" s="108"/>
      <c r="M99" s="108" t="s">
        <v>3</v>
      </c>
      <c r="N99" s="108" t="s">
        <v>1</v>
      </c>
      <c r="O99" s="109" t="s">
        <v>124</v>
      </c>
      <c r="P99" s="109" t="s">
        <v>124</v>
      </c>
      <c r="Q99" s="110" t="s">
        <v>124</v>
      </c>
      <c r="R99" s="111"/>
      <c r="S99" s="111"/>
      <c r="T99" s="112"/>
      <c r="U99" s="20"/>
      <c r="V99" s="21">
        <f>IF(AZ99="No",0,IF(O99="NA",0,IF(O99=Data!$E$2,Data!$F$22,IF(O99=Data!$E$3,Data!$F$23,IF(O99=Data!$E$4,Data!$F$24,IF(O99=Data!$E$5,Data!$F$25,IF(O99=Data!$E$6,Data!$F$26,IF(O99=Data!$E$7,Data!$F$27,IF(O99=Data!$E$8,Data!$F$28,IF(O99=Data!$E$9,Data!$F$29,IF(O99=Data!$E$10,Data!$F$30,IF(O99=Data!$E$11,Data!$F$31,IF(O99=Data!E108,Data!$F$32,IF(O99=Data!E109,Data!$F$33,IF(O99=Data!E110,Data!$F$34,IF(O99=Data!E111,Data!$F$35,IF(O99=Data!E112,Data!$F$36,IF(O99=Data!E113,Data!$F$37,IF(O99=Data!E114,Data!F$38,0)))))))))))))))))))*K99*$AV$3</f>
        <v>0</v>
      </c>
      <c r="W99" s="23">
        <f>IF(AZ99="No",0,IF(O99="NA",0,IF(O99=Data!$E$2,Data!$G$22,IF(O99=Data!$E$3,Data!$G$23,IF(O99=Data!$E$4,Data!$G$24,IF(O99=Data!$E$5,Data!$G$25,IF(O99=Data!$E$6,Data!$G$26,IF(O99=Data!$E$7,Data!$G$27,IF(O99=Data!$E$8,Data!$G$28,IF(O99=Data!$E$9,Data!$G$29,IF(O99=Data!$E$10,Data!$G$30,IF(O99=Data!$E$11,Data!$G$31,IF(O99=Data!$E$12,Data!$G$32,IF(O99=Data!$E$13,Data!$G$33,IF(O99=Data!$E$14,Data!$G$34,IF(O99=Data!$E$15,Data!$G$35,IF(O99=Data!$E$16,Data!$G$36,IF(O99=Data!$E$17,Data!G$37,IF(O99=Data!$E$18,Data!G$38,0)))))))))))))))))))*K99*$AV$3</f>
        <v>0</v>
      </c>
      <c r="X99" s="23">
        <f>IF(AZ99="No",0,IF(O99="NA",0,IF(O99=Data!$E$2,Data!$H$22,IF(O99=Data!$E$3,Data!$H$23,IF(O99=Data!$E$4,Data!$H$24,IF(O99=Data!$E$5,Data!$H$25,IF(O99=Data!$E$6,Data!$H$26,IF(O99=Data!$E$7,Data!$H$27,IF(O99=Data!$E$8,Data!$H$28,IF(O99=Data!$E$9,Data!$H$29,IF(O99=Data!$E$10,Data!$H$30,IF(O99=Data!$E$11,Data!$H$31,IF(O99=Data!$E$12,Data!$H$32,IF(O99=Data!$E$13,Data!$H$33,IF(O99=Data!$E$14,Data!$H$34,IF(O99=Data!$E$15,Data!$H$35,IF(O99=Data!$E$16,Data!$H$36,IF(O99=Data!$E$17,Data!H$37,IF(O99=Data!$E$18,Data!H$38,0)))))))))))))))))))*K99*$AV$3</f>
        <v>0</v>
      </c>
      <c r="Y99" s="23">
        <f>IF(R99&lt;=1,0,IF(Q99=Data!$E$12,Data!$F$32,IF(Q99=Data!$E$13,Data!$F$33,IF(Q99=Data!$E$14,Data!$F$34,IF(Q99=Data!$E$15,Data!$F$35,IF(Q99=Data!$E$16,Data!$F$36,IF(Q99=Data!$E$17,Data!$F$37,IF(Q99=Data!$E$18,Data!$F$38,0))))))))*K99*IF(R99&lt;AV99,R99,$AV$3)</f>
        <v>0</v>
      </c>
      <c r="Z99" s="23">
        <f>IF(R99&lt;=1,0,IF(Q99=Data!$E$12,Data!$G$32,IF(Q99=Data!$E$13,Data!$G$33,IF(Q99=Data!$E$14,Data!$G$34,IF(Q99=Data!$E$15,Data!$G$35,IF(Q99=Data!$E$16,Data!$G$36,IF(Q99=Data!$E$17,Data!$G$37,IF(Q99=Data!$E$18,Data!$G$38,0))))))))*K99*IF(R99&lt;AV99,R99,$AV$3)</f>
        <v>0</v>
      </c>
      <c r="AA99" s="23">
        <f>IF(R99&lt;=1,0,IF(Q99=Data!$E$12,Data!$H$32,IF(Q99=Data!$E$13,Data!$H$33,IF(Q99=Data!$E$14,Data!$H$34,IF(Q99=Data!$E$15,Data!$H$35,IF(Q99=Data!$E$16,Data!$H$36,IF(Q99=Data!$E$17,Data!$H$37,IF(Q99=Data!$E$18,Data!$H$38,0))))))))*K99*IF(R99&lt;AV99,R99,$AV$3)</f>
        <v>0</v>
      </c>
      <c r="AB99" s="22">
        <f t="shared" si="18"/>
        <v>0</v>
      </c>
      <c r="AC99" s="50">
        <f t="shared" si="19"/>
        <v>0</v>
      </c>
      <c r="AD99" s="46"/>
      <c r="AE99" s="21">
        <f t="shared" si="13"/>
        <v>0</v>
      </c>
      <c r="AF99" s="22">
        <f t="shared" si="14"/>
        <v>0</v>
      </c>
      <c r="AG99" s="50">
        <f t="shared" si="15"/>
        <v>0</v>
      </c>
      <c r="AH99" s="46"/>
      <c r="AI99" s="21">
        <f>IF(AZ99="No",0,IF(O99="NA",0,IF(Q99=O99,0,IF(O99=Data!$E$2,Data!$J$22,IF(O99=Data!$E$3,Data!$J$23,IF(O99=Data!$E$4,Data!$J$24,IF(O99=Data!$E$5,Data!$J$25,IF(O99=Data!$E$6,Data!$J$26,IF(O99=Data!$E$7,Data!$J$27,IF(O99=Data!$E$8,Data!$J$28,IF(O99=Data!$E$9,Data!$J$29,IF(O99=Data!$E$10,Data!$I$30,IF(O99=Data!$E$11,Data!$J$31,IF(O99=Data!$E$12,Data!$J$32,IF(O99=Data!$E$13,Data!$J$33,IF(O99=Data!$E$14,Data!$J$34,IF(O99=Data!$E$15,Data!$J$35,IF(O99=Data!$E$16,Data!$J$36,IF(O99=Data!$E$17,Data!J$37,IF(O99=Data!$E$18,Data!J$38,0))))))))))))))))))))*$AV$3</f>
        <v>0</v>
      </c>
      <c r="AJ99" s="23">
        <f>IF(AZ99="No",0,IF(O99="NA",0,IF(O99=Data!$E$2,Data!$K$22,IF(O99=Data!$E$3,Data!$K$23,IF(O99=Data!$E$4,Data!$K$24,IF(O99=Data!$E$5,Data!$K$25,IF(O99=Data!$E$6,Data!$K$26,IF(O99=Data!$E$7,Data!$K$27,IF(O99=Data!$E$8,Data!$K$28,IF(O99=Data!$E$9,Data!$K$29,IF(O99=Data!$E$10,Data!$K$30,IF(O99=Data!$E$11,Data!$K$31,IF(O99=Data!$E$12,Data!$K$32,IF(O99=Data!$E$13,Data!$K$33,IF(O99=Data!$E$14,Data!$K$34,IF(O99=Data!$E$15,Data!$K$35,IF(O99=Data!$E$16,Data!$K$36,IF(O99=Data!$E$17,Data!K$37,IF(O99=Data!$E$18,Data!K$38,0)))))))))))))))))))*$AV$3</f>
        <v>0</v>
      </c>
      <c r="AK99" s="23">
        <f t="shared" si="20"/>
        <v>0</v>
      </c>
      <c r="AL99" s="22">
        <f t="shared" si="21"/>
        <v>0</v>
      </c>
      <c r="AM99" s="22">
        <f t="shared" si="22"/>
        <v>0</v>
      </c>
      <c r="AN99" s="23"/>
      <c r="AO99" s="120"/>
      <c r="AP99" s="25"/>
      <c r="AQ99" s="25"/>
      <c r="AR99" s="9"/>
      <c r="AS99" s="9"/>
      <c r="AT99" s="5"/>
      <c r="AX99" s="168"/>
      <c r="AY99" s="143" t="str">
        <f t="shared" si="23"/>
        <v>No</v>
      </c>
      <c r="AZ99" s="144" t="str">
        <f t="shared" si="16"/>
        <v>No</v>
      </c>
      <c r="BA99" s="150"/>
      <c r="BB99" s="146">
        <f>IF(Q99="NA",0,IF(N99="No",0,IF(O99=Data!$E$2,Data!$L$22,IF(O99=Data!$E$3,Data!$L$23,IF(O99=Data!$E$4,Data!$L$24,IF(O99=Data!$E$5,Data!$L$25,IF(O99=Data!$E$6,Data!$L$26,IF(O99=Data!$E$7,Data!$L$27,IF(O99=Data!$E$8,Data!$L$28,IF(O99=Data!$E$9,Data!$L$29,IF(O99=Data!$E$10,Data!$L$30,IF(O99=Data!$E$11,Data!$L$31,IF(O99=Data!$E$12,Data!$L$32,IF(O99=Data!$E$13,Data!$L$33,IF(O99=Data!$E$14,Data!$L$34,IF(O99=Data!$E$15,Data!$L$35,IF(O99=Data!$E$16,Data!$L$36,IF(O99=Data!$E$17,Data!L$37,IF(O99=Data!$E$18,Data!L$38,0)))))))))))))))))))</f>
        <v>0</v>
      </c>
      <c r="BC99" s="147">
        <f>IF(Q99="NA",0,IF(AY99="No",0,IF(N99="Yes",0,IF(P99=Data!$E$2,Data!$L$22,IF(P99=Data!$E$3,Data!$L$23,IF(P99=Data!$E$4,Data!$L$24,IF(P99=Data!$E$5,Data!$L$25,IF(P99=Data!$E$6,Data!$L$26,IF(P99=Data!$E$7,Data!$L$27,IF(P99=Data!$E$8,Data!$L$28,IF(P99=Data!$E$9,Data!$L$29,IF(P99=Data!$E$10,Data!$L$30,IF(P99=Data!$E$11,Data!$L$31,IF(P99=Data!$E$12,Data!$L$32*(EXP(-29.6/R99)),IF(P99=Data!$E$13,Data!$L$33,IF(P99=Data!$E$14,Data!$L$34*(EXP(-29.6/R99)),IF(P99=Data!$E$15,Data!$L$35,IF(P99=Data!$E$16,Data!$L$36,IF(P99=Data!$E$17,Data!L$37,IF(P99=Data!$E$18,Data!L$38,0))))))))))))))))))))</f>
        <v>0</v>
      </c>
      <c r="BD99" s="148"/>
      <c r="BE99" s="146"/>
      <c r="BF99" s="148">
        <f t="shared" si="17"/>
        <v>0</v>
      </c>
      <c r="BG99" s="148">
        <f t="shared" si="24"/>
        <v>1</v>
      </c>
      <c r="BH99" s="148">
        <f t="shared" si="25"/>
        <v>1</v>
      </c>
      <c r="BI99" s="148">
        <f>IF(S99=0,0,IF(AND(Q99=Data!$E$12,S99-$AV$3&gt;0),(((Data!$M$32*(EXP(-29.6/S99)))-(Data!$M$32*(EXP(-29.6/(S99-$AV$3)))))),IF(AND(Q99=Data!$E$12,S99-$AV$3&lt;0.5),(Data!$M$32*(EXP(-29.6/S99))),IF(AND(Q99=Data!$E$12,S99&lt;=1),((Data!$M$32*(EXP(-29.6/S99)))),IF(Q99=Data!$E$13,(Data!$M$33),IF(AND(Q99=Data!$E$14,S99-$AV$3&gt;0),(((Data!$M$34*(EXP(-29.6/S99)))-(Data!$M$34*(EXP(-29.6/(S99-$AV$3)))))),IF(AND(Q99=Data!$E$14,S99-$AV$3&lt;1),(Data!$M$34*(EXP(-29.6/S99))),IF(AND(Q99=Data!$E$14,S99&lt;=1),((Data!$M$34*(EXP(-29.6/S99)))),IF(Q99=Data!$E$15,Data!$M$35,IF(Q99=Data!$E$16,Data!$M$36,IF(Q99=Data!$E$17,Data!$M$37,IF(Q99=Data!$E$18,Data!$M$38,0))))))))))))</f>
        <v>0</v>
      </c>
      <c r="BJ99" s="148">
        <f>IF(Q99=Data!$E$12,BI99*0.32,IF(Q99=Data!$E$13,0,IF(Q99=Data!$E$14,BI99*0.32,IF(Q99=Data!$E$15,0,IF(Q99=Data!$E$16,0,IF(Q99=Data!$E$17,0,IF(Q99=Data!$E$18,0,0)))))))</f>
        <v>0</v>
      </c>
      <c r="BK99" s="148">
        <f>IF(Q99=Data!$E$12,Data!$P$32*$AV$3,IF(Q99=Data!$E$13,Data!$P$33*$AV$3,IF(Q99=Data!$E$14,Data!$P$34*$AV$3,IF(Q99=Data!$E$15,Data!$P$35*$AV$3,IF(Q99=Data!$E$16,Data!$P$36*$AV$3,IF(Q99=Data!$E$17,Data!$P$37*$AV$3,IF(Q99=Data!$E$18,Data!$P$38*$AV$3,0)))))))</f>
        <v>0</v>
      </c>
      <c r="BL99" s="147">
        <f>IF(O99=Data!$E$2,Data!$O$22,IF(O99=Data!$E$3,Data!$O$23,IF(O99=Data!$E$4,Data!$O$24,IF(O99=Data!$E$5,Data!$O$25,IF(O99=Data!$E$6,Data!$O$26,IF(O99=Data!$E$7,Data!$O$27,IF(O99=Data!$E$8,Data!$O$28,IF(O99=Data!$E$9,Data!$O$29,IF(O99=Data!$E$10,Data!$O$30,IF(O99=Data!$E$11,Data!$O$31,IF(O99=Data!$E$12,Data!$O$32,IF(O99=Data!$E$13,Data!$O$33,IF(O99=Data!$E$14,Data!$O$34,IF(O99=Data!$E$15,Data!$O$35,IF(O99=Data!$E$16,Data!$O$36,IF(O99=Data!$E$17,Data!$O$37,IF(O99=Data!$E$18,Data!$O$38,0)))))))))))))))))</f>
        <v>0</v>
      </c>
      <c r="BM99" s="169"/>
      <c r="BN99" s="169"/>
      <c r="BO99" s="169"/>
      <c r="BP99" s="169"/>
    </row>
    <row r="100" spans="10:68" x14ac:dyDescent="0.3">
      <c r="J100" s="36" t="s">
        <v>111</v>
      </c>
      <c r="K100" s="108"/>
      <c r="L100" s="108"/>
      <c r="M100" s="108" t="s">
        <v>3</v>
      </c>
      <c r="N100" s="108" t="s">
        <v>1</v>
      </c>
      <c r="O100" s="109" t="s">
        <v>124</v>
      </c>
      <c r="P100" s="109" t="s">
        <v>124</v>
      </c>
      <c r="Q100" s="110" t="s">
        <v>124</v>
      </c>
      <c r="R100" s="111"/>
      <c r="S100" s="111"/>
      <c r="T100" s="112"/>
      <c r="U100" s="20"/>
      <c r="V100" s="21">
        <f>IF(AZ100="No",0,IF(O100="NA",0,IF(O100=Data!$E$2,Data!$F$22,IF(O100=Data!$E$3,Data!$F$23,IF(O100=Data!$E$4,Data!$F$24,IF(O100=Data!$E$5,Data!$F$25,IF(O100=Data!$E$6,Data!$F$26,IF(O100=Data!$E$7,Data!$F$27,IF(O100=Data!$E$8,Data!$F$28,IF(O100=Data!$E$9,Data!$F$29,IF(O100=Data!$E$10,Data!$F$30,IF(O100=Data!$E$11,Data!$F$31,IF(O100=Data!E109,Data!$F$32,IF(O100=Data!E110,Data!$F$33,IF(O100=Data!E111,Data!$F$34,IF(O100=Data!E112,Data!$F$35,IF(O100=Data!E113,Data!$F$36,IF(O100=Data!E114,Data!$F$37,IF(O100=Data!E115,Data!F$38,0)))))))))))))))))))*K100*$AV$3</f>
        <v>0</v>
      </c>
      <c r="W100" s="23">
        <f>IF(AZ100="No",0,IF(O100="NA",0,IF(O100=Data!$E$2,Data!$G$22,IF(O100=Data!$E$3,Data!$G$23,IF(O100=Data!$E$4,Data!$G$24,IF(O100=Data!$E$5,Data!$G$25,IF(O100=Data!$E$6,Data!$G$26,IF(O100=Data!$E$7,Data!$G$27,IF(O100=Data!$E$8,Data!$G$28,IF(O100=Data!$E$9,Data!$G$29,IF(O100=Data!$E$10,Data!$G$30,IF(O100=Data!$E$11,Data!$G$31,IF(O100=Data!$E$12,Data!$G$32,IF(O100=Data!$E$13,Data!$G$33,IF(O100=Data!$E$14,Data!$G$34,IF(O100=Data!$E$15,Data!$G$35,IF(O100=Data!$E$16,Data!$G$36,IF(O100=Data!$E$17,Data!G$37,IF(O100=Data!$E$18,Data!G$38,0)))))))))))))))))))*K100*$AV$3</f>
        <v>0</v>
      </c>
      <c r="X100" s="23">
        <f>IF(AZ100="No",0,IF(O100="NA",0,IF(O100=Data!$E$2,Data!$H$22,IF(O100=Data!$E$3,Data!$H$23,IF(O100=Data!$E$4,Data!$H$24,IF(O100=Data!$E$5,Data!$H$25,IF(O100=Data!$E$6,Data!$H$26,IF(O100=Data!$E$7,Data!$H$27,IF(O100=Data!$E$8,Data!$H$28,IF(O100=Data!$E$9,Data!$H$29,IF(O100=Data!$E$10,Data!$H$30,IF(O100=Data!$E$11,Data!$H$31,IF(O100=Data!$E$12,Data!$H$32,IF(O100=Data!$E$13,Data!$H$33,IF(O100=Data!$E$14,Data!$H$34,IF(O100=Data!$E$15,Data!$H$35,IF(O100=Data!$E$16,Data!$H$36,IF(O100=Data!$E$17,Data!H$37,IF(O100=Data!$E$18,Data!H$38,0)))))))))))))))))))*K100*$AV$3</f>
        <v>0</v>
      </c>
      <c r="Y100" s="23">
        <f>IF(R100&lt;=1,0,IF(Q100=Data!$E$12,Data!$F$32,IF(Q100=Data!$E$13,Data!$F$33,IF(Q100=Data!$E$14,Data!$F$34,IF(Q100=Data!$E$15,Data!$F$35,IF(Q100=Data!$E$16,Data!$F$36,IF(Q100=Data!$E$17,Data!$F$37,IF(Q100=Data!$E$18,Data!$F$38,0))))))))*K100*IF(R100&lt;AV100,R100,$AV$3)</f>
        <v>0</v>
      </c>
      <c r="Z100" s="23">
        <f>IF(R100&lt;=1,0,IF(Q100=Data!$E$12,Data!$G$32,IF(Q100=Data!$E$13,Data!$G$33,IF(Q100=Data!$E$14,Data!$G$34,IF(Q100=Data!$E$15,Data!$G$35,IF(Q100=Data!$E$16,Data!$G$36,IF(Q100=Data!$E$17,Data!$G$37,IF(Q100=Data!$E$18,Data!$G$38,0))))))))*K100*IF(R100&lt;AV100,R100,$AV$3)</f>
        <v>0</v>
      </c>
      <c r="AA100" s="23">
        <f>IF(R100&lt;=1,0,IF(Q100=Data!$E$12,Data!$H$32,IF(Q100=Data!$E$13,Data!$H$33,IF(Q100=Data!$E$14,Data!$H$34,IF(Q100=Data!$E$15,Data!$H$35,IF(Q100=Data!$E$16,Data!$H$36,IF(Q100=Data!$E$17,Data!$H$37,IF(Q100=Data!$E$18,Data!$H$38,0))))))))*K100*IF(R100&lt;AV100,R100,$AV$3)</f>
        <v>0</v>
      </c>
      <c r="AB100" s="22">
        <f t="shared" si="18"/>
        <v>0</v>
      </c>
      <c r="AC100" s="50">
        <f t="shared" si="19"/>
        <v>0</v>
      </c>
      <c r="AD100" s="46"/>
      <c r="AE100" s="21">
        <f t="shared" si="13"/>
        <v>0</v>
      </c>
      <c r="AF100" s="22">
        <f t="shared" si="14"/>
        <v>0</v>
      </c>
      <c r="AG100" s="50">
        <f t="shared" si="15"/>
        <v>0</v>
      </c>
      <c r="AH100" s="46"/>
      <c r="AI100" s="21">
        <f>IF(AZ100="No",0,IF(O100="NA",0,IF(Q100=O100,0,IF(O100=Data!$E$2,Data!$J$22,IF(O100=Data!$E$3,Data!$J$23,IF(O100=Data!$E$4,Data!$J$24,IF(O100=Data!$E$5,Data!$J$25,IF(O100=Data!$E$6,Data!$J$26,IF(O100=Data!$E$7,Data!$J$27,IF(O100=Data!$E$8,Data!$J$28,IF(O100=Data!$E$9,Data!$J$29,IF(O100=Data!$E$10,Data!$I$30,IF(O100=Data!$E$11,Data!$J$31,IF(O100=Data!$E$12,Data!$J$32,IF(O100=Data!$E$13,Data!$J$33,IF(O100=Data!$E$14,Data!$J$34,IF(O100=Data!$E$15,Data!$J$35,IF(O100=Data!$E$16,Data!$J$36,IF(O100=Data!$E$17,Data!J$37,IF(O100=Data!$E$18,Data!J$38,0))))))))))))))))))))*$AV$3</f>
        <v>0</v>
      </c>
      <c r="AJ100" s="23">
        <f>IF(AZ100="No",0,IF(O100="NA",0,IF(O100=Data!$E$2,Data!$K$22,IF(O100=Data!$E$3,Data!$K$23,IF(O100=Data!$E$4,Data!$K$24,IF(O100=Data!$E$5,Data!$K$25,IF(O100=Data!$E$6,Data!$K$26,IF(O100=Data!$E$7,Data!$K$27,IF(O100=Data!$E$8,Data!$K$28,IF(O100=Data!$E$9,Data!$K$29,IF(O100=Data!$E$10,Data!$K$30,IF(O100=Data!$E$11,Data!$K$31,IF(O100=Data!$E$12,Data!$K$32,IF(O100=Data!$E$13,Data!$K$33,IF(O100=Data!$E$14,Data!$K$34,IF(O100=Data!$E$15,Data!$K$35,IF(O100=Data!$E$16,Data!$K$36,IF(O100=Data!$E$17,Data!K$37,IF(O100=Data!$E$18,Data!K$38,0)))))))))))))))))))*$AV$3</f>
        <v>0</v>
      </c>
      <c r="AK100" s="23">
        <f t="shared" si="20"/>
        <v>0</v>
      </c>
      <c r="AL100" s="22">
        <f t="shared" si="21"/>
        <v>0</v>
      </c>
      <c r="AM100" s="22">
        <f t="shared" si="22"/>
        <v>0</v>
      </c>
      <c r="AN100" s="23"/>
      <c r="AO100" s="120"/>
      <c r="AP100" s="25"/>
      <c r="AQ100" s="25"/>
      <c r="AR100" s="9"/>
      <c r="AS100" s="9"/>
      <c r="AT100" s="5"/>
      <c r="AX100" s="168"/>
      <c r="AY100" s="143" t="str">
        <f t="shared" si="23"/>
        <v>No</v>
      </c>
      <c r="AZ100" s="144" t="str">
        <f t="shared" si="16"/>
        <v>No</v>
      </c>
      <c r="BA100" s="150"/>
      <c r="BB100" s="146">
        <f>IF(Q100="NA",0,IF(N100="No",0,IF(O100=Data!$E$2,Data!$L$22,IF(O100=Data!$E$3,Data!$L$23,IF(O100=Data!$E$4,Data!$L$24,IF(O100=Data!$E$5,Data!$L$25,IF(O100=Data!$E$6,Data!$L$26,IF(O100=Data!$E$7,Data!$L$27,IF(O100=Data!$E$8,Data!$L$28,IF(O100=Data!$E$9,Data!$L$29,IF(O100=Data!$E$10,Data!$L$30,IF(O100=Data!$E$11,Data!$L$31,IF(O100=Data!$E$12,Data!$L$32,IF(O100=Data!$E$13,Data!$L$33,IF(O100=Data!$E$14,Data!$L$34,IF(O100=Data!$E$15,Data!$L$35,IF(O100=Data!$E$16,Data!$L$36,IF(O100=Data!$E$17,Data!L$37,IF(O100=Data!$E$18,Data!L$38,0)))))))))))))))))))</f>
        <v>0</v>
      </c>
      <c r="BC100" s="147">
        <f>IF(Q100="NA",0,IF(AY100="No",0,IF(N100="Yes",0,IF(P100=Data!$E$2,Data!$L$22,IF(P100=Data!$E$3,Data!$L$23,IF(P100=Data!$E$4,Data!$L$24,IF(P100=Data!$E$5,Data!$L$25,IF(P100=Data!$E$6,Data!$L$26,IF(P100=Data!$E$7,Data!$L$27,IF(P100=Data!$E$8,Data!$L$28,IF(P100=Data!$E$9,Data!$L$29,IF(P100=Data!$E$10,Data!$L$30,IF(P100=Data!$E$11,Data!$L$31,IF(P100=Data!$E$12,Data!$L$32*(EXP(-29.6/R100)),IF(P100=Data!$E$13,Data!$L$33,IF(P100=Data!$E$14,Data!$L$34*(EXP(-29.6/R100)),IF(P100=Data!$E$15,Data!$L$35,IF(P100=Data!$E$16,Data!$L$36,IF(P100=Data!$E$17,Data!L$37,IF(P100=Data!$E$18,Data!L$38,0))))))))))))))))))))</f>
        <v>0</v>
      </c>
      <c r="BD100" s="148"/>
      <c r="BE100" s="146"/>
      <c r="BF100" s="148">
        <f t="shared" si="17"/>
        <v>0</v>
      </c>
      <c r="BG100" s="148">
        <f t="shared" si="24"/>
        <v>1</v>
      </c>
      <c r="BH100" s="148">
        <f t="shared" si="25"/>
        <v>1</v>
      </c>
      <c r="BI100" s="148">
        <f>IF(S100=0,0,IF(AND(Q100=Data!$E$12,S100-$AV$3&gt;0),(((Data!$M$32*(EXP(-29.6/S100)))-(Data!$M$32*(EXP(-29.6/(S100-$AV$3)))))),IF(AND(Q100=Data!$E$12,S100-$AV$3&lt;0.5),(Data!$M$32*(EXP(-29.6/S100))),IF(AND(Q100=Data!$E$12,S100&lt;=1),((Data!$M$32*(EXP(-29.6/S100)))),IF(Q100=Data!$E$13,(Data!$M$33),IF(AND(Q100=Data!$E$14,S100-$AV$3&gt;0),(((Data!$M$34*(EXP(-29.6/S100)))-(Data!$M$34*(EXP(-29.6/(S100-$AV$3)))))),IF(AND(Q100=Data!$E$14,S100-$AV$3&lt;1),(Data!$M$34*(EXP(-29.6/S100))),IF(AND(Q100=Data!$E$14,S100&lt;=1),((Data!$M$34*(EXP(-29.6/S100)))),IF(Q100=Data!$E$15,Data!$M$35,IF(Q100=Data!$E$16,Data!$M$36,IF(Q100=Data!$E$17,Data!$M$37,IF(Q100=Data!$E$18,Data!$M$38,0))))))))))))</f>
        <v>0</v>
      </c>
      <c r="BJ100" s="148">
        <f>IF(Q100=Data!$E$12,BI100*0.32,IF(Q100=Data!$E$13,0,IF(Q100=Data!$E$14,BI100*0.32,IF(Q100=Data!$E$15,0,IF(Q100=Data!$E$16,0,IF(Q100=Data!$E$17,0,IF(Q100=Data!$E$18,0,0)))))))</f>
        <v>0</v>
      </c>
      <c r="BK100" s="148">
        <f>IF(Q100=Data!$E$12,Data!$P$32*$AV$3,IF(Q100=Data!$E$13,Data!$P$33*$AV$3,IF(Q100=Data!$E$14,Data!$P$34*$AV$3,IF(Q100=Data!$E$15,Data!$P$35*$AV$3,IF(Q100=Data!$E$16,Data!$P$36*$AV$3,IF(Q100=Data!$E$17,Data!$P$37*$AV$3,IF(Q100=Data!$E$18,Data!$P$38*$AV$3,0)))))))</f>
        <v>0</v>
      </c>
      <c r="BL100" s="147">
        <f>IF(O100=Data!$E$2,Data!$O$22,IF(O100=Data!$E$3,Data!$O$23,IF(O100=Data!$E$4,Data!$O$24,IF(O100=Data!$E$5,Data!$O$25,IF(O100=Data!$E$6,Data!$O$26,IF(O100=Data!$E$7,Data!$O$27,IF(O100=Data!$E$8,Data!$O$28,IF(O100=Data!$E$9,Data!$O$29,IF(O100=Data!$E$10,Data!$O$30,IF(O100=Data!$E$11,Data!$O$31,IF(O100=Data!$E$12,Data!$O$32,IF(O100=Data!$E$13,Data!$O$33,IF(O100=Data!$E$14,Data!$O$34,IF(O100=Data!$E$15,Data!$O$35,IF(O100=Data!$E$16,Data!$O$36,IF(O100=Data!$E$17,Data!$O$37,IF(O100=Data!$E$18,Data!$O$38,0)))))))))))))))))</f>
        <v>0</v>
      </c>
      <c r="BM100" s="169"/>
      <c r="BN100" s="169"/>
      <c r="BO100" s="169"/>
      <c r="BP100" s="169"/>
    </row>
    <row r="101" spans="10:68" x14ac:dyDescent="0.3">
      <c r="J101" s="36" t="s">
        <v>112</v>
      </c>
      <c r="K101" s="108"/>
      <c r="L101" s="108"/>
      <c r="M101" s="108" t="s">
        <v>3</v>
      </c>
      <c r="N101" s="108" t="s">
        <v>1</v>
      </c>
      <c r="O101" s="109" t="s">
        <v>124</v>
      </c>
      <c r="P101" s="109" t="s">
        <v>124</v>
      </c>
      <c r="Q101" s="110" t="s">
        <v>124</v>
      </c>
      <c r="R101" s="111"/>
      <c r="S101" s="111"/>
      <c r="T101" s="112"/>
      <c r="U101" s="20"/>
      <c r="V101" s="21">
        <f>IF(AZ101="No",0,IF(O101="NA",0,IF(O101=Data!$E$2,Data!$F$22,IF(O101=Data!$E$3,Data!$F$23,IF(O101=Data!$E$4,Data!$F$24,IF(O101=Data!$E$5,Data!$F$25,IF(O101=Data!$E$6,Data!$F$26,IF(O101=Data!$E$7,Data!$F$27,IF(O101=Data!$E$8,Data!$F$28,IF(O101=Data!$E$9,Data!$F$29,IF(O101=Data!$E$10,Data!$F$30,IF(O101=Data!$E$11,Data!$F$31,IF(O101=Data!E110,Data!$F$32,IF(O101=Data!E111,Data!$F$33,IF(O101=Data!E112,Data!$F$34,IF(O101=Data!E113,Data!$F$35,IF(O101=Data!E114,Data!$F$36,IF(O101=Data!E115,Data!$F$37,IF(O101=Data!E116,Data!F$38,0)))))))))))))))))))*K101*$AV$3</f>
        <v>0</v>
      </c>
      <c r="W101" s="23">
        <f>IF(AZ101="No",0,IF(O101="NA",0,IF(O101=Data!$E$2,Data!$G$22,IF(O101=Data!$E$3,Data!$G$23,IF(O101=Data!$E$4,Data!$G$24,IF(O101=Data!$E$5,Data!$G$25,IF(O101=Data!$E$6,Data!$G$26,IF(O101=Data!$E$7,Data!$G$27,IF(O101=Data!$E$8,Data!$G$28,IF(O101=Data!$E$9,Data!$G$29,IF(O101=Data!$E$10,Data!$G$30,IF(O101=Data!$E$11,Data!$G$31,IF(O101=Data!$E$12,Data!$G$32,IF(O101=Data!$E$13,Data!$G$33,IF(O101=Data!$E$14,Data!$G$34,IF(O101=Data!$E$15,Data!$G$35,IF(O101=Data!$E$16,Data!$G$36,IF(O101=Data!$E$17,Data!G$37,IF(O101=Data!$E$18,Data!G$38,0)))))))))))))))))))*K101*$AV$3</f>
        <v>0</v>
      </c>
      <c r="X101" s="23">
        <f>IF(AZ101="No",0,IF(O101="NA",0,IF(O101=Data!$E$2,Data!$H$22,IF(O101=Data!$E$3,Data!$H$23,IF(O101=Data!$E$4,Data!$H$24,IF(O101=Data!$E$5,Data!$H$25,IF(O101=Data!$E$6,Data!$H$26,IF(O101=Data!$E$7,Data!$H$27,IF(O101=Data!$E$8,Data!$H$28,IF(O101=Data!$E$9,Data!$H$29,IF(O101=Data!$E$10,Data!$H$30,IF(O101=Data!$E$11,Data!$H$31,IF(O101=Data!$E$12,Data!$H$32,IF(O101=Data!$E$13,Data!$H$33,IF(O101=Data!$E$14,Data!$H$34,IF(O101=Data!$E$15,Data!$H$35,IF(O101=Data!$E$16,Data!$H$36,IF(O101=Data!$E$17,Data!H$37,IF(O101=Data!$E$18,Data!H$38,0)))))))))))))))))))*K101*$AV$3</f>
        <v>0</v>
      </c>
      <c r="Y101" s="23">
        <f>IF(R101&lt;=1,0,IF(Q101=Data!$E$12,Data!$F$32,IF(Q101=Data!$E$13,Data!$F$33,IF(Q101=Data!$E$14,Data!$F$34,IF(Q101=Data!$E$15,Data!$F$35,IF(Q101=Data!$E$16,Data!$F$36,IF(Q101=Data!$E$17,Data!$F$37,IF(Q101=Data!$E$18,Data!$F$38,0))))))))*K101*IF(R101&lt;AV101,R101,$AV$3)</f>
        <v>0</v>
      </c>
      <c r="Z101" s="23">
        <f>IF(R101&lt;=1,0,IF(Q101=Data!$E$12,Data!$G$32,IF(Q101=Data!$E$13,Data!$G$33,IF(Q101=Data!$E$14,Data!$G$34,IF(Q101=Data!$E$15,Data!$G$35,IF(Q101=Data!$E$16,Data!$G$36,IF(Q101=Data!$E$17,Data!$G$37,IF(Q101=Data!$E$18,Data!$G$38,0))))))))*K101*IF(R101&lt;AV101,R101,$AV$3)</f>
        <v>0</v>
      </c>
      <c r="AA101" s="23">
        <f>IF(R101&lt;=1,0,IF(Q101=Data!$E$12,Data!$H$32,IF(Q101=Data!$E$13,Data!$H$33,IF(Q101=Data!$E$14,Data!$H$34,IF(Q101=Data!$E$15,Data!$H$35,IF(Q101=Data!$E$16,Data!$H$36,IF(Q101=Data!$E$17,Data!$H$37,IF(Q101=Data!$E$18,Data!$H$38,0))))))))*K101*IF(R101&lt;AV101,R101,$AV$3)</f>
        <v>0</v>
      </c>
      <c r="AB101" s="22">
        <f t="shared" si="18"/>
        <v>0</v>
      </c>
      <c r="AC101" s="50">
        <f t="shared" si="19"/>
        <v>0</v>
      </c>
      <c r="AD101" s="46"/>
      <c r="AE101" s="21">
        <f t="shared" si="13"/>
        <v>0</v>
      </c>
      <c r="AF101" s="22">
        <f t="shared" si="14"/>
        <v>0</v>
      </c>
      <c r="AG101" s="50">
        <f t="shared" si="15"/>
        <v>0</v>
      </c>
      <c r="AH101" s="46"/>
      <c r="AI101" s="21">
        <f>IF(AZ101="No",0,IF(O101="NA",0,IF(Q101=O101,0,IF(O101=Data!$E$2,Data!$J$22,IF(O101=Data!$E$3,Data!$J$23,IF(O101=Data!$E$4,Data!$J$24,IF(O101=Data!$E$5,Data!$J$25,IF(O101=Data!$E$6,Data!$J$26,IF(O101=Data!$E$7,Data!$J$27,IF(O101=Data!$E$8,Data!$J$28,IF(O101=Data!$E$9,Data!$J$29,IF(O101=Data!$E$10,Data!$I$30,IF(O101=Data!$E$11,Data!$J$31,IF(O101=Data!$E$12,Data!$J$32,IF(O101=Data!$E$13,Data!$J$33,IF(O101=Data!$E$14,Data!$J$34,IF(O101=Data!$E$15,Data!$J$35,IF(O101=Data!$E$16,Data!$J$36,IF(O101=Data!$E$17,Data!J$37,IF(O101=Data!$E$18,Data!J$38,0))))))))))))))))))))*$AV$3</f>
        <v>0</v>
      </c>
      <c r="AJ101" s="23">
        <f>IF(AZ101="No",0,IF(O101="NA",0,IF(O101=Data!$E$2,Data!$K$22,IF(O101=Data!$E$3,Data!$K$23,IF(O101=Data!$E$4,Data!$K$24,IF(O101=Data!$E$5,Data!$K$25,IF(O101=Data!$E$6,Data!$K$26,IF(O101=Data!$E$7,Data!$K$27,IF(O101=Data!$E$8,Data!$K$28,IF(O101=Data!$E$9,Data!$K$29,IF(O101=Data!$E$10,Data!$K$30,IF(O101=Data!$E$11,Data!$K$31,IF(O101=Data!$E$12,Data!$K$32,IF(O101=Data!$E$13,Data!$K$33,IF(O101=Data!$E$14,Data!$K$34,IF(O101=Data!$E$15,Data!$K$35,IF(O101=Data!$E$16,Data!$K$36,IF(O101=Data!$E$17,Data!K$37,IF(O101=Data!$E$18,Data!K$38,0)))))))))))))))))))*$AV$3</f>
        <v>0</v>
      </c>
      <c r="AK101" s="23">
        <f t="shared" si="20"/>
        <v>0</v>
      </c>
      <c r="AL101" s="22">
        <f t="shared" si="21"/>
        <v>0</v>
      </c>
      <c r="AM101" s="22">
        <f t="shared" si="22"/>
        <v>0</v>
      </c>
      <c r="AN101" s="23"/>
      <c r="AO101" s="120"/>
      <c r="AP101" s="25"/>
      <c r="AQ101" s="25"/>
      <c r="AR101" s="9"/>
      <c r="AS101" s="9"/>
      <c r="AT101" s="5"/>
      <c r="AX101" s="168"/>
      <c r="AY101" s="143" t="str">
        <f t="shared" si="23"/>
        <v>No</v>
      </c>
      <c r="AZ101" s="144" t="str">
        <f t="shared" si="16"/>
        <v>No</v>
      </c>
      <c r="BA101" s="150"/>
      <c r="BB101" s="146">
        <f>IF(Q101="NA",0,IF(N101="No",0,IF(O101=Data!$E$2,Data!$L$22,IF(O101=Data!$E$3,Data!$L$23,IF(O101=Data!$E$4,Data!$L$24,IF(O101=Data!$E$5,Data!$L$25,IF(O101=Data!$E$6,Data!$L$26,IF(O101=Data!$E$7,Data!$L$27,IF(O101=Data!$E$8,Data!$L$28,IF(O101=Data!$E$9,Data!$L$29,IF(O101=Data!$E$10,Data!$L$30,IF(O101=Data!$E$11,Data!$L$31,IF(O101=Data!$E$12,Data!$L$32,IF(O101=Data!$E$13,Data!$L$33,IF(O101=Data!$E$14,Data!$L$34,IF(O101=Data!$E$15,Data!$L$35,IF(O101=Data!$E$16,Data!$L$36,IF(O101=Data!$E$17,Data!L$37,IF(O101=Data!$E$18,Data!L$38,0)))))))))))))))))))</f>
        <v>0</v>
      </c>
      <c r="BC101" s="147">
        <f>IF(Q101="NA",0,IF(AY101="No",0,IF(N101="Yes",0,IF(P101=Data!$E$2,Data!$L$22,IF(P101=Data!$E$3,Data!$L$23,IF(P101=Data!$E$4,Data!$L$24,IF(P101=Data!$E$5,Data!$L$25,IF(P101=Data!$E$6,Data!$L$26,IF(P101=Data!$E$7,Data!$L$27,IF(P101=Data!$E$8,Data!$L$28,IF(P101=Data!$E$9,Data!$L$29,IF(P101=Data!$E$10,Data!$L$30,IF(P101=Data!$E$11,Data!$L$31,IF(P101=Data!$E$12,Data!$L$32*(EXP(-29.6/R101)),IF(P101=Data!$E$13,Data!$L$33,IF(P101=Data!$E$14,Data!$L$34*(EXP(-29.6/R101)),IF(P101=Data!$E$15,Data!$L$35,IF(P101=Data!$E$16,Data!$L$36,IF(P101=Data!$E$17,Data!L$37,IF(P101=Data!$E$18,Data!L$38,0))))))))))))))))))))</f>
        <v>0</v>
      </c>
      <c r="BD101" s="148"/>
      <c r="BE101" s="146"/>
      <c r="BF101" s="148">
        <f t="shared" si="17"/>
        <v>0</v>
      </c>
      <c r="BG101" s="148">
        <f t="shared" si="24"/>
        <v>1</v>
      </c>
      <c r="BH101" s="148">
        <f t="shared" si="25"/>
        <v>1</v>
      </c>
      <c r="BI101" s="148">
        <f>IF(S101=0,0,IF(AND(Q101=Data!$E$12,S101-$AV$3&gt;0),(((Data!$M$32*(EXP(-29.6/S101)))-(Data!$M$32*(EXP(-29.6/(S101-$AV$3)))))),IF(AND(Q101=Data!$E$12,S101-$AV$3&lt;0.5),(Data!$M$32*(EXP(-29.6/S101))),IF(AND(Q101=Data!$E$12,S101&lt;=1),((Data!$M$32*(EXP(-29.6/S101)))),IF(Q101=Data!$E$13,(Data!$M$33),IF(AND(Q101=Data!$E$14,S101-$AV$3&gt;0),(((Data!$M$34*(EXP(-29.6/S101)))-(Data!$M$34*(EXP(-29.6/(S101-$AV$3)))))),IF(AND(Q101=Data!$E$14,S101-$AV$3&lt;1),(Data!$M$34*(EXP(-29.6/S101))),IF(AND(Q101=Data!$E$14,S101&lt;=1),((Data!$M$34*(EXP(-29.6/S101)))),IF(Q101=Data!$E$15,Data!$M$35,IF(Q101=Data!$E$16,Data!$M$36,IF(Q101=Data!$E$17,Data!$M$37,IF(Q101=Data!$E$18,Data!$M$38,0))))))))))))</f>
        <v>0</v>
      </c>
      <c r="BJ101" s="148">
        <f>IF(Q101=Data!$E$12,BI101*0.32,IF(Q101=Data!$E$13,0,IF(Q101=Data!$E$14,BI101*0.32,IF(Q101=Data!$E$15,0,IF(Q101=Data!$E$16,0,IF(Q101=Data!$E$17,0,IF(Q101=Data!$E$18,0,0)))))))</f>
        <v>0</v>
      </c>
      <c r="BK101" s="148">
        <f>IF(Q101=Data!$E$12,Data!$P$32*$AV$3,IF(Q101=Data!$E$13,Data!$P$33*$AV$3,IF(Q101=Data!$E$14,Data!$P$34*$AV$3,IF(Q101=Data!$E$15,Data!$P$35*$AV$3,IF(Q101=Data!$E$16,Data!$P$36*$AV$3,IF(Q101=Data!$E$17,Data!$P$37*$AV$3,IF(Q101=Data!$E$18,Data!$P$38*$AV$3,0)))))))</f>
        <v>0</v>
      </c>
      <c r="BL101" s="147">
        <f>IF(O101=Data!$E$2,Data!$O$22,IF(O101=Data!$E$3,Data!$O$23,IF(O101=Data!$E$4,Data!$O$24,IF(O101=Data!$E$5,Data!$O$25,IF(O101=Data!$E$6,Data!$O$26,IF(O101=Data!$E$7,Data!$O$27,IF(O101=Data!$E$8,Data!$O$28,IF(O101=Data!$E$9,Data!$O$29,IF(O101=Data!$E$10,Data!$O$30,IF(O101=Data!$E$11,Data!$O$31,IF(O101=Data!$E$12,Data!$O$32,IF(O101=Data!$E$13,Data!$O$33,IF(O101=Data!$E$14,Data!$O$34,IF(O101=Data!$E$15,Data!$O$35,IF(O101=Data!$E$16,Data!$O$36,IF(O101=Data!$E$17,Data!$O$37,IF(O101=Data!$E$18,Data!$O$38,0)))))))))))))))))</f>
        <v>0</v>
      </c>
      <c r="BM101" s="169"/>
      <c r="BN101" s="169"/>
      <c r="BO101" s="169"/>
      <c r="BP101" s="169"/>
    </row>
    <row r="102" spans="10:68" ht="15" thickBot="1" x14ac:dyDescent="0.35">
      <c r="J102" s="37" t="s">
        <v>113</v>
      </c>
      <c r="K102" s="113"/>
      <c r="L102" s="113"/>
      <c r="M102" s="113" t="s">
        <v>3</v>
      </c>
      <c r="N102" s="113" t="s">
        <v>1</v>
      </c>
      <c r="O102" s="86" t="s">
        <v>124</v>
      </c>
      <c r="P102" s="86" t="s">
        <v>124</v>
      </c>
      <c r="Q102" s="114" t="s">
        <v>124</v>
      </c>
      <c r="R102" s="115"/>
      <c r="S102" s="115"/>
      <c r="T102" s="116"/>
      <c r="U102" s="20"/>
      <c r="V102" s="21">
        <f>IF(AZ102="No",0,IF(O102="NA",0,IF(O102=Data!$E$2,Data!$F$22,IF(O102=Data!$E$3,Data!$F$23,IF(O102=Data!$E$4,Data!$F$24,IF(O102=Data!$E$5,Data!$F$25,IF(O102=Data!$E$6,Data!$F$26,IF(O102=Data!$E$7,Data!$F$27,IF(O102=Data!$E$8,Data!$F$28,IF(O102=Data!$E$9,Data!$F$29,IF(O102=Data!$E$10,Data!$F$30,IF(O102=Data!$E$11,Data!$F$31,IF(O102=Data!E111,Data!$F$32,IF(O102=Data!E112,Data!$F$33,IF(O102=Data!E113,Data!$F$34,IF(O102=Data!E114,Data!$F$35,IF(O102=Data!E115,Data!$F$36,IF(O102=Data!E116,Data!$F$37,IF(O102=Data!E117,Data!F$38,0)))))))))))))))))))*K102*$AV$3</f>
        <v>0</v>
      </c>
      <c r="W102" s="23">
        <f>IF(AZ102="No",0,IF(O102="NA",0,IF(O102=Data!$E$2,Data!$G$22,IF(O102=Data!$E$3,Data!$G$23,IF(O102=Data!$E$4,Data!$G$24,IF(O102=Data!$E$5,Data!$G$25,IF(O102=Data!$E$6,Data!$G$26,IF(O102=Data!$E$7,Data!$G$27,IF(O102=Data!$E$8,Data!$G$28,IF(O102=Data!$E$9,Data!$G$29,IF(O102=Data!$E$10,Data!$G$30,IF(O102=Data!$E$11,Data!$G$31,IF(O102=Data!$E$12,Data!$G$32,IF(O102=Data!$E$13,Data!$G$33,IF(O102=Data!$E$14,Data!$G$34,IF(O102=Data!$E$15,Data!$G$35,IF(O102=Data!$E$16,Data!$G$36,IF(O102=Data!$E$17,Data!G$37,IF(O102=Data!$E$18,Data!G$38,0)))))))))))))))))))*K102*$AV$3</f>
        <v>0</v>
      </c>
      <c r="X102" s="23">
        <f>IF(AZ102="No",0,IF(O102="NA",0,IF(O102=Data!$E$2,Data!$H$22,IF(O102=Data!$E$3,Data!$H$23,IF(O102=Data!$E$4,Data!$H$24,IF(O102=Data!$E$5,Data!$H$25,IF(O102=Data!$E$6,Data!$H$26,IF(O102=Data!$E$7,Data!$H$27,IF(O102=Data!$E$8,Data!$H$28,IF(O102=Data!$E$9,Data!$H$29,IF(O102=Data!$E$10,Data!$H$30,IF(O102=Data!$E$11,Data!$H$31,IF(O102=Data!$E$12,Data!$H$32,IF(O102=Data!$E$13,Data!$H$33,IF(O102=Data!$E$14,Data!$H$34,IF(O102=Data!$E$15,Data!$H$35,IF(O102=Data!$E$16,Data!$H$36,IF(O102=Data!$E$17,Data!H$37,IF(O102=Data!$E$18,Data!H$38,0)))))))))))))))))))*K102*$AV$3</f>
        <v>0</v>
      </c>
      <c r="Y102" s="23">
        <f>IF(R102&lt;=1,0,IF(Q102=Data!$E$12,Data!$F$32,IF(Q102=Data!$E$13,Data!$F$33,IF(Q102=Data!$E$14,Data!$F$34,IF(Q102=Data!$E$15,Data!$F$35,IF(Q102=Data!$E$16,Data!$F$36,IF(Q102=Data!$E$17,Data!$F$37,IF(Q102=Data!$E$18,Data!$F$38,0))))))))*K102*IF(R102&lt;AV102,R102,$AV$3)</f>
        <v>0</v>
      </c>
      <c r="Z102" s="23">
        <f>IF(R102&lt;=1,0,IF(Q102=Data!$E$12,Data!$G$32,IF(Q102=Data!$E$13,Data!$G$33,IF(Q102=Data!$E$14,Data!$G$34,IF(Q102=Data!$E$15,Data!$G$35,IF(Q102=Data!$E$16,Data!$G$36,IF(Q102=Data!$E$17,Data!$G$37,IF(Q102=Data!$E$18,Data!$G$38,0))))))))*K102*IF(R102&lt;AV102,R102,$AV$3)</f>
        <v>0</v>
      </c>
      <c r="AA102" s="23">
        <f>IF(R102&lt;=1,0,IF(Q102=Data!$E$12,Data!$H$32,IF(Q102=Data!$E$13,Data!$H$33,IF(Q102=Data!$E$14,Data!$H$34,IF(Q102=Data!$E$15,Data!$H$35,IF(Q102=Data!$E$16,Data!$H$36,IF(Q102=Data!$E$17,Data!$H$37,IF(Q102=Data!$E$18,Data!$H$38,0))))))))*K102*IF(R102&lt;AV102,R102,$AV$3)</f>
        <v>0</v>
      </c>
      <c r="AB102" s="22">
        <f t="shared" si="18"/>
        <v>0</v>
      </c>
      <c r="AC102" s="50">
        <f t="shared" si="19"/>
        <v>0</v>
      </c>
      <c r="AD102" s="46"/>
      <c r="AE102" s="21">
        <f t="shared" si="13"/>
        <v>0</v>
      </c>
      <c r="AF102" s="22">
        <f t="shared" si="14"/>
        <v>0</v>
      </c>
      <c r="AG102" s="50">
        <f t="shared" si="15"/>
        <v>0</v>
      </c>
      <c r="AH102" s="46"/>
      <c r="AI102" s="21">
        <f>IF(AZ102="No",0,IF(O102="NA",0,IF(Q102=O102,0,IF(O102=Data!$E$2,Data!$J$22,IF(O102=Data!$E$3,Data!$J$23,IF(O102=Data!$E$4,Data!$J$24,IF(O102=Data!$E$5,Data!$J$25,IF(O102=Data!$E$6,Data!$J$26,IF(O102=Data!$E$7,Data!$J$27,IF(O102=Data!$E$8,Data!$J$28,IF(O102=Data!$E$9,Data!$J$29,IF(O102=Data!$E$10,Data!$I$30,IF(O102=Data!$E$11,Data!$J$31,IF(O102=Data!$E$12,Data!$J$32,IF(O102=Data!$E$13,Data!$J$33,IF(O102=Data!$E$14,Data!$J$34,IF(O102=Data!$E$15,Data!$J$35,IF(O102=Data!$E$16,Data!$J$36,IF(O102=Data!$E$17,Data!J$37,IF(O102=Data!$E$18,Data!J$38,0))))))))))))))))))))*$AV$3</f>
        <v>0</v>
      </c>
      <c r="AJ102" s="23">
        <f>IF(AZ102="No",0,IF(O102="NA",0,IF(O102=Data!$E$2,Data!$K$22,IF(O102=Data!$E$3,Data!$K$23,IF(O102=Data!$E$4,Data!$K$24,IF(O102=Data!$E$5,Data!$K$25,IF(O102=Data!$E$6,Data!$K$26,IF(O102=Data!$E$7,Data!$K$27,IF(O102=Data!$E$8,Data!$K$28,IF(O102=Data!$E$9,Data!$K$29,IF(O102=Data!$E$10,Data!$K$30,IF(O102=Data!$E$11,Data!$K$31,IF(O102=Data!$E$12,Data!$K$32,IF(O102=Data!$E$13,Data!$K$33,IF(O102=Data!$E$14,Data!$K$34,IF(O102=Data!$E$15,Data!$K$35,IF(O102=Data!$E$16,Data!$K$36,IF(O102=Data!$E$17,Data!K$37,IF(O102=Data!$E$18,Data!K$38,0)))))))))))))))))))*$AV$3</f>
        <v>0</v>
      </c>
      <c r="AK102" s="23">
        <f t="shared" si="20"/>
        <v>0</v>
      </c>
      <c r="AL102" s="22">
        <f t="shared" si="21"/>
        <v>0</v>
      </c>
      <c r="AM102" s="22">
        <f t="shared" si="22"/>
        <v>0</v>
      </c>
      <c r="AN102" s="23"/>
      <c r="AO102" s="120"/>
      <c r="AP102" s="25"/>
      <c r="AQ102" s="25"/>
      <c r="AR102" s="9"/>
      <c r="AS102" s="9"/>
      <c r="AT102" s="5"/>
      <c r="AX102" s="168"/>
      <c r="AY102" s="143" t="str">
        <f t="shared" si="23"/>
        <v>No</v>
      </c>
      <c r="AZ102" s="144" t="str">
        <f t="shared" si="16"/>
        <v>No</v>
      </c>
      <c r="BA102" s="150"/>
      <c r="BB102" s="146">
        <f>IF(Q102="NA",0,IF(N102="No",0,IF(O102=Data!$E$2,Data!$L$22,IF(O102=Data!$E$3,Data!$L$23,IF(O102=Data!$E$4,Data!$L$24,IF(O102=Data!$E$5,Data!$L$25,IF(O102=Data!$E$6,Data!$L$26,IF(O102=Data!$E$7,Data!$L$27,IF(O102=Data!$E$8,Data!$L$28,IF(O102=Data!$E$9,Data!$L$29,IF(O102=Data!$E$10,Data!$L$30,IF(O102=Data!$E$11,Data!$L$31,IF(O102=Data!$E$12,Data!$L$32,IF(O102=Data!$E$13,Data!$L$33,IF(O102=Data!$E$14,Data!$L$34,IF(O102=Data!$E$15,Data!$L$35,IF(O102=Data!$E$16,Data!$L$36,IF(O102=Data!$E$17,Data!L$37,IF(O102=Data!$E$18,Data!L$38,0)))))))))))))))))))</f>
        <v>0</v>
      </c>
      <c r="BC102" s="147">
        <f>IF(Q102="NA",0,IF(AY102="No",0,IF(N102="Yes",0,IF(P102=Data!$E$2,Data!$L$22,IF(P102=Data!$E$3,Data!$L$23,IF(P102=Data!$E$4,Data!$L$24,IF(P102=Data!$E$5,Data!$L$25,IF(P102=Data!$E$6,Data!$L$26,IF(P102=Data!$E$7,Data!$L$27,IF(P102=Data!$E$8,Data!$L$28,IF(P102=Data!$E$9,Data!$L$29,IF(P102=Data!$E$10,Data!$L$30,IF(P102=Data!$E$11,Data!$L$31,IF(P102=Data!$E$12,Data!$L$32*(EXP(-29.6/R102)),IF(P102=Data!$E$13,Data!$L$33,IF(P102=Data!$E$14,Data!$L$34*(EXP(-29.6/R102)),IF(P102=Data!$E$15,Data!$L$35,IF(P102=Data!$E$16,Data!$L$36,IF(P102=Data!$E$17,Data!L$37,IF(P102=Data!$E$18,Data!L$38,0))))))))))))))))))))</f>
        <v>0</v>
      </c>
      <c r="BD102" s="148"/>
      <c r="BE102" s="171"/>
      <c r="BF102" s="172">
        <f t="shared" si="17"/>
        <v>0</v>
      </c>
      <c r="BG102" s="148">
        <f t="shared" si="24"/>
        <v>1</v>
      </c>
      <c r="BH102" s="148">
        <f t="shared" si="25"/>
        <v>1</v>
      </c>
      <c r="BI102" s="148">
        <f>IF(S102=0,0,IF(AND(Q102=Data!$E$12,S102-$AV$3&gt;0),(((Data!$M$32*(EXP(-29.6/S102)))-(Data!$M$32*(EXP(-29.6/(S102-$AV$3)))))),IF(AND(Q102=Data!$E$12,S102-$AV$3&lt;0.5),(Data!$M$32*(EXP(-29.6/S102))),IF(AND(Q102=Data!$E$12,S102&lt;=1),((Data!$M$32*(EXP(-29.6/S102)))),IF(Q102=Data!$E$13,(Data!$M$33),IF(AND(Q102=Data!$E$14,S102-$AV$3&gt;0),(((Data!$M$34*(EXP(-29.6/S102)))-(Data!$M$34*(EXP(-29.6/(S102-$AV$3)))))),IF(AND(Q102=Data!$E$14,S102-$AV$3&lt;1),(Data!$M$34*(EXP(-29.6/S102))),IF(AND(Q102=Data!$E$14,S102&lt;=1),((Data!$M$34*(EXP(-29.6/S102)))),IF(Q102=Data!$E$15,Data!$M$35,IF(Q102=Data!$E$16,Data!$M$36,IF(Q102=Data!$E$17,Data!$M$37,IF(Q102=Data!$E$18,Data!$M$38,0))))))))))))</f>
        <v>0</v>
      </c>
      <c r="BJ102" s="148">
        <f>IF(Q102=Data!$E$12,BI102*0.32,IF(Q102=Data!$E$13,0,IF(Q102=Data!$E$14,BI102*0.32,IF(Q102=Data!$E$15,0,IF(Q102=Data!$E$16,0,IF(Q102=Data!$E$17,0,IF(Q102=Data!$E$18,0,0)))))))</f>
        <v>0</v>
      </c>
      <c r="BK102" s="148">
        <f>IF(Q102=Data!$E$12,Data!$P$32*$AV$3,IF(Q102=Data!$E$13,Data!$P$33*$AV$3,IF(Q102=Data!$E$14,Data!$P$34*$AV$3,IF(Q102=Data!$E$15,Data!$P$35*$AV$3,IF(Q102=Data!$E$16,Data!$P$36*$AV$3,IF(Q102=Data!$E$17,Data!$P$37*$AV$3,IF(Q102=Data!$E$18,Data!$P$38*$AV$3,0)))))))</f>
        <v>0</v>
      </c>
      <c r="BL102" s="147">
        <f>IF(O102=Data!$E$2,Data!$O$22,IF(O102=Data!$E$3,Data!$O$23,IF(O102=Data!$E$4,Data!$O$24,IF(O102=Data!$E$5,Data!$O$25,IF(O102=Data!$E$6,Data!$O$26,IF(O102=Data!$E$7,Data!$O$27,IF(O102=Data!$E$8,Data!$O$28,IF(O102=Data!$E$9,Data!$O$29,IF(O102=Data!$E$10,Data!$O$30,IF(O102=Data!$E$11,Data!$O$31,IF(O102=Data!$E$12,Data!$O$32,IF(O102=Data!$E$13,Data!$O$33,IF(O102=Data!$E$14,Data!$O$34,IF(O102=Data!$E$15,Data!$O$35,IF(O102=Data!$E$16,Data!$O$36,IF(O102=Data!$E$17,Data!$O$37,IF(O102=Data!$E$18,Data!$O$38,0)))))))))))))))))</f>
        <v>0</v>
      </c>
      <c r="BM102" s="169"/>
      <c r="BN102" s="169"/>
      <c r="BO102" s="169"/>
      <c r="BP102" s="169"/>
    </row>
  </sheetData>
  <sheetProtection algorithmName="SHA-256" hashValue="DHF2VB+SEOFlGcwMgxLuNubtH5dclxqXTR9qYTz4QjI=" saltValue="85O/UiOFIV/vyYk+6Ru2Qg=="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DB00ABC-8550-4B68-8BC2-AD00F1B3C1F1}">
          <x14:formula1>
            <xm:f>Data!$B$6:$B$7</xm:f>
          </x14:formula1>
          <xm:sqref>C3</xm:sqref>
        </x14:dataValidation>
        <x14:dataValidation type="list" allowBlank="1" showInputMessage="1" showErrorMessage="1" xr:uid="{BDB68310-CC1C-484F-B579-25E430DFA027}">
          <x14:formula1>
            <xm:f>Data!$B$10:$B$109</xm:f>
          </x14:formula1>
          <xm:sqref>J3:J102</xm:sqref>
        </x14:dataValidation>
        <x14:dataValidation type="list" allowBlank="1" showInputMessage="1" showErrorMessage="1" xr:uid="{EAE9A9BA-75D5-4A8B-B10C-098126169A85}">
          <x14:formula1>
            <xm:f>Data!$B$1:$B$2</xm:f>
          </x14:formula1>
          <xm:sqref>D3 M3:N102</xm:sqref>
        </x14:dataValidation>
        <x14:dataValidation type="list" allowBlank="1" showInputMessage="1" showErrorMessage="1" xr:uid="{7EE959E9-F785-41E1-941B-4395B97B633B}">
          <x14:formula1>
            <xm:f>Data!$E$2:$E$18</xm:f>
          </x14:formula1>
          <xm:sqref>O3:Q102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102"/>
  <sheetViews>
    <sheetView showGridLines="0" workbookViewId="0"/>
  </sheetViews>
  <sheetFormatPr defaultColWidth="9.21875" defaultRowHeight="14.4" x14ac:dyDescent="0.3"/>
  <cols>
    <col min="1" max="1" width="22.5546875" style="89" customWidth="1"/>
    <col min="2" max="2" width="21.77734375" style="89" customWidth="1"/>
    <col min="3" max="3" width="27.77734375" style="90" customWidth="1"/>
    <col min="4" max="4" width="17.77734375" style="90" customWidth="1"/>
    <col min="5" max="5" width="24.44140625" style="90" bestFit="1" customWidth="1"/>
    <col min="6" max="6" width="6.21875" style="12" customWidth="1"/>
    <col min="7" max="7" width="28" style="12" customWidth="1"/>
    <col min="8" max="8" width="24.44140625" style="90" customWidth="1"/>
    <col min="9" max="9" width="6.21875" style="13" customWidth="1"/>
    <col min="10" max="10" width="15" style="12" customWidth="1"/>
    <col min="11" max="11" width="15.44140625" style="90" customWidth="1"/>
    <col min="12" max="12" width="18.77734375" style="90" customWidth="1"/>
    <col min="13" max="13" width="16.77734375" style="90" customWidth="1"/>
    <col min="14" max="14" width="19.77734375" style="90" customWidth="1"/>
    <col min="15" max="15" width="16.21875" style="90" customWidth="1"/>
    <col min="16" max="16" width="22.5546875" style="90" customWidth="1"/>
    <col min="17" max="17" width="18.21875" style="90" customWidth="1"/>
    <col min="18" max="20" width="18.5546875" style="90" customWidth="1"/>
    <col min="21" max="21" width="5.77734375" style="16" customWidth="1"/>
    <col min="22" max="22" width="27.21875" style="12" customWidth="1"/>
    <col min="23" max="26" width="17.77734375" style="12" customWidth="1"/>
    <col min="27" max="27" width="18.77734375" style="17" customWidth="1"/>
    <col min="28" max="28" width="23" style="17" customWidth="1"/>
    <col min="29" max="29" width="22.77734375" style="12" customWidth="1"/>
    <col min="30" max="30" width="5.77734375" customWidth="1"/>
    <col min="31" max="32" width="18.21875" customWidth="1"/>
    <col min="33" max="33" width="22.77734375" style="12" customWidth="1"/>
    <col min="34" max="34" width="6.21875" customWidth="1"/>
    <col min="35" max="35" width="22" style="15" customWidth="1"/>
    <col min="36" max="36" width="18" style="15" customWidth="1"/>
    <col min="37" max="38" width="18.77734375" customWidth="1"/>
    <col min="39" max="39" width="22.77734375" style="12" customWidth="1"/>
    <col min="40" max="40" width="5.21875" style="12" customWidth="1"/>
    <col min="41" max="41" width="27.77734375" style="89" customWidth="1"/>
    <col min="42" max="42" width="6.21875" style="17" customWidth="1"/>
    <col min="43" max="43" width="19.77734375" style="9" customWidth="1"/>
    <col min="44" max="45" width="19" style="17" customWidth="1"/>
    <col min="46" max="46" width="24.77734375" style="17" customWidth="1"/>
    <col min="47" max="47" width="26.5546875" style="9" customWidth="1"/>
    <col min="48" max="48" width="25" style="167" hidden="1" customWidth="1"/>
    <col min="49" max="49" width="16.21875" style="167" hidden="1" customWidth="1"/>
    <col min="50" max="50" width="4.77734375" style="167" hidden="1" customWidth="1"/>
    <col min="51" max="52" width="19.21875" style="173" hidden="1" customWidth="1"/>
    <col min="53" max="53" width="6.21875" style="174" hidden="1" customWidth="1"/>
    <col min="54" max="54" width="18.77734375" style="174" hidden="1" customWidth="1"/>
    <col min="55" max="55" width="20.21875" style="169" hidden="1" customWidth="1"/>
    <col min="56" max="56" width="4.21875" style="174" hidden="1" customWidth="1"/>
    <col min="57" max="57" width="16.77734375" style="174" hidden="1" customWidth="1"/>
    <col min="58" max="58" width="14.21875" style="174" hidden="1" customWidth="1"/>
    <col min="59" max="60" width="13" style="174" hidden="1" customWidth="1"/>
    <col min="61" max="61" width="20" style="174" hidden="1" customWidth="1"/>
    <col min="62" max="62" width="18.77734375" style="174" hidden="1" customWidth="1"/>
    <col min="63" max="64" width="19.5546875" style="174" hidden="1" customWidth="1"/>
    <col min="65" max="65" width="0" style="174" hidden="1" customWidth="1"/>
    <col min="66" max="66" width="23.44140625" style="174" hidden="1" customWidth="1"/>
    <col min="67" max="67" width="17.21875" style="174" hidden="1" customWidth="1"/>
    <col min="68" max="68" width="15.21875" style="175" hidden="1" customWidth="1"/>
    <col min="69" max="16384" width="9.21875" style="17"/>
  </cols>
  <sheetData>
    <row r="1" spans="1:73" ht="75" customHeight="1" thickBot="1" x14ac:dyDescent="0.35">
      <c r="A1" s="88" t="s">
        <v>141</v>
      </c>
      <c r="G1" s="75" t="s">
        <v>210</v>
      </c>
      <c r="H1" s="101"/>
      <c r="J1" s="72" t="s">
        <v>221</v>
      </c>
      <c r="K1" s="100"/>
      <c r="L1" s="107"/>
      <c r="M1" s="107"/>
      <c r="N1" s="107"/>
      <c r="O1" s="100"/>
      <c r="P1" s="100"/>
      <c r="Q1" s="100"/>
      <c r="R1" s="100" t="s">
        <v>215</v>
      </c>
      <c r="S1" s="100"/>
      <c r="T1" s="100"/>
      <c r="V1" s="57" t="s">
        <v>179</v>
      </c>
      <c r="W1" s="73" t="s">
        <v>182</v>
      </c>
      <c r="AA1" s="58"/>
      <c r="AB1" s="58"/>
      <c r="AD1" s="17"/>
      <c r="AE1" s="74" t="s">
        <v>183</v>
      </c>
      <c r="AF1" s="17"/>
      <c r="AH1" s="17"/>
      <c r="AI1" s="74" t="s">
        <v>184</v>
      </c>
      <c r="AJ1" s="17"/>
      <c r="AK1" s="17"/>
      <c r="AL1" s="17"/>
      <c r="AO1" s="117" t="s">
        <v>180</v>
      </c>
      <c r="AP1" s="14"/>
      <c r="AQ1" s="76" t="s">
        <v>211</v>
      </c>
      <c r="AR1" s="58"/>
      <c r="AS1" s="58"/>
      <c r="AU1" s="18"/>
      <c r="AV1" s="121" t="s">
        <v>181</v>
      </c>
      <c r="AW1" s="122"/>
      <c r="AX1" s="123"/>
      <c r="AY1" s="124"/>
      <c r="AZ1" s="124"/>
      <c r="BA1" s="125"/>
      <c r="BB1" s="126"/>
      <c r="BC1" s="126"/>
      <c r="BD1" s="126"/>
      <c r="BE1" s="126"/>
      <c r="BF1" s="125"/>
      <c r="BG1" s="125"/>
      <c r="BH1" s="125"/>
      <c r="BI1" s="126"/>
      <c r="BJ1" s="126"/>
      <c r="BK1" s="125"/>
      <c r="BL1" s="125"/>
      <c r="BM1" s="126"/>
      <c r="BN1" s="125"/>
      <c r="BO1" s="125"/>
      <c r="BP1" s="125"/>
      <c r="BQ1" s="9"/>
      <c r="BR1" s="9"/>
      <c r="BS1" s="9"/>
      <c r="BT1" s="9"/>
      <c r="BU1" s="9"/>
    </row>
    <row r="2" spans="1:73" s="69" customFormat="1" ht="97.5" customHeight="1" thickBot="1" x14ac:dyDescent="0.45">
      <c r="A2" s="91" t="s">
        <v>126</v>
      </c>
      <c r="B2" s="92" t="s">
        <v>125</v>
      </c>
      <c r="C2" s="93" t="s">
        <v>192</v>
      </c>
      <c r="D2" s="93" t="s">
        <v>136</v>
      </c>
      <c r="E2" s="94" t="s">
        <v>131</v>
      </c>
      <c r="F2" s="70"/>
      <c r="G2" s="59" t="s">
        <v>134</v>
      </c>
      <c r="H2" s="102" t="s">
        <v>193</v>
      </c>
      <c r="I2" s="71"/>
      <c r="J2" s="62" t="s">
        <v>116</v>
      </c>
      <c r="K2" s="93" t="s">
        <v>194</v>
      </c>
      <c r="L2" s="93" t="s">
        <v>132</v>
      </c>
      <c r="M2" s="93" t="s">
        <v>175</v>
      </c>
      <c r="N2" s="93" t="s">
        <v>145</v>
      </c>
      <c r="O2" s="93" t="s">
        <v>121</v>
      </c>
      <c r="P2" s="93" t="s">
        <v>151</v>
      </c>
      <c r="Q2" s="93" t="s">
        <v>117</v>
      </c>
      <c r="R2" s="93" t="s">
        <v>222</v>
      </c>
      <c r="S2" s="93" t="s">
        <v>216</v>
      </c>
      <c r="T2" s="94" t="s">
        <v>214</v>
      </c>
      <c r="U2" s="70"/>
      <c r="V2" s="62" t="s">
        <v>195</v>
      </c>
      <c r="W2" s="60" t="s">
        <v>196</v>
      </c>
      <c r="X2" s="60" t="s">
        <v>197</v>
      </c>
      <c r="Y2" s="60" t="s">
        <v>198</v>
      </c>
      <c r="Z2" s="60" t="s">
        <v>199</v>
      </c>
      <c r="AA2" s="60" t="s">
        <v>200</v>
      </c>
      <c r="AB2" s="61" t="s">
        <v>201</v>
      </c>
      <c r="AC2" s="63" t="s">
        <v>220</v>
      </c>
      <c r="AD2" s="71"/>
      <c r="AE2" s="62" t="s">
        <v>202</v>
      </c>
      <c r="AF2" s="61" t="s">
        <v>203</v>
      </c>
      <c r="AG2" s="63" t="s">
        <v>219</v>
      </c>
      <c r="AH2" s="71"/>
      <c r="AI2" s="62" t="s">
        <v>204</v>
      </c>
      <c r="AJ2" s="60" t="s">
        <v>205</v>
      </c>
      <c r="AK2" s="60" t="s">
        <v>213</v>
      </c>
      <c r="AL2" s="61" t="s">
        <v>217</v>
      </c>
      <c r="AM2" s="61" t="s">
        <v>218</v>
      </c>
      <c r="AN2" s="70"/>
      <c r="AO2" s="118" t="s">
        <v>206</v>
      </c>
      <c r="AP2" s="70"/>
      <c r="AQ2" s="64" t="s">
        <v>207</v>
      </c>
      <c r="AR2" s="65" t="s">
        <v>208</v>
      </c>
      <c r="AS2" s="65" t="s">
        <v>212</v>
      </c>
      <c r="AT2" s="66" t="s">
        <v>209</v>
      </c>
      <c r="AU2" s="67"/>
      <c r="AV2" s="127" t="s">
        <v>114</v>
      </c>
      <c r="AW2" s="128"/>
      <c r="AX2" s="129"/>
      <c r="AY2" s="130" t="s">
        <v>118</v>
      </c>
      <c r="AZ2" s="131" t="s">
        <v>135</v>
      </c>
      <c r="BA2" s="132"/>
      <c r="BB2" s="133" t="s">
        <v>167</v>
      </c>
      <c r="BC2" s="134" t="s">
        <v>168</v>
      </c>
      <c r="BD2" s="135"/>
      <c r="BE2" s="133" t="s">
        <v>122</v>
      </c>
      <c r="BF2" s="136" t="s">
        <v>123</v>
      </c>
      <c r="BG2" s="136" t="s">
        <v>119</v>
      </c>
      <c r="BH2" s="136" t="s">
        <v>120</v>
      </c>
      <c r="BI2" s="137" t="s">
        <v>169</v>
      </c>
      <c r="BJ2" s="137" t="s">
        <v>170</v>
      </c>
      <c r="BK2" s="137" t="s">
        <v>223</v>
      </c>
      <c r="BL2" s="138" t="s">
        <v>224</v>
      </c>
      <c r="BM2" s="139"/>
      <c r="BN2" s="133"/>
      <c r="BO2" s="136" t="s">
        <v>166</v>
      </c>
      <c r="BP2" s="134" t="s">
        <v>133</v>
      </c>
      <c r="BQ2" s="68"/>
      <c r="BR2" s="68"/>
      <c r="BS2" s="68"/>
      <c r="BT2" s="68"/>
      <c r="BU2" s="68"/>
    </row>
    <row r="3" spans="1:73" s="11" customFormat="1" ht="16.2" thickBot="1" x14ac:dyDescent="0.35">
      <c r="A3" s="84"/>
      <c r="B3" s="85"/>
      <c r="C3" s="86" t="s">
        <v>12</v>
      </c>
      <c r="D3" s="86" t="s">
        <v>3</v>
      </c>
      <c r="E3" s="87"/>
      <c r="F3" s="24"/>
      <c r="G3" s="38" t="s">
        <v>171</v>
      </c>
      <c r="H3" s="103">
        <v>0</v>
      </c>
      <c r="I3" s="19"/>
      <c r="J3" s="77" t="s">
        <v>13</v>
      </c>
      <c r="K3" s="108"/>
      <c r="L3" s="108"/>
      <c r="M3" s="108" t="s">
        <v>3</v>
      </c>
      <c r="N3" s="108" t="s">
        <v>1</v>
      </c>
      <c r="O3" s="109" t="s">
        <v>124</v>
      </c>
      <c r="P3" s="109" t="s">
        <v>124</v>
      </c>
      <c r="Q3" s="110" t="s">
        <v>124</v>
      </c>
      <c r="R3" s="176"/>
      <c r="S3" s="176"/>
      <c r="T3" s="112"/>
      <c r="U3" s="20"/>
      <c r="V3" s="21">
        <f>IF(AZ3="No",0,IF(O3="NA",0,IF(O3=Data!$E$2,Data!$F$42,IF(O3=Data!$E$3,Data!$F$43,IF(O3=Data!$E$4,Data!$F$44,IF(O3=Data!$E$5,Data!$F$45,IF(O3=Data!$E$6,Data!$F$46,IF(O3=Data!$E$7,Data!$F$47,IF(O3=Data!$E$8,Data!$F$48,IF(O3=Data!$E$9,Data!$F$49,IF(O3=Data!$E$10,Data!$F$50,IF(O3=Data!$E$11,Data!$F$51,IF(O3=Data!E12,Data!$F$52,IF(O3=Data!E13,Data!$F$53,IF(O3=Data!E14,Data!$F$54,IF(O3=Data!E15,Data!$F$55,IF(O3=Data!E16,Data!$F$56,IF(O3=Data!E17,Data!F$57,IF(O3=Data!E18,Data!F$58,0)))))))))))))))))))*K3*$AV$3</f>
        <v>0</v>
      </c>
      <c r="W3" s="23">
        <f>IF(AZ3="No",0,IF(O3="NA",0,IF(O3=Data!$E$2,Data!$G$42,IF(O3=Data!$E$3,Data!$G$43,IF(O3=Data!$E$4,Data!$G$44,IF(O3=Data!$E$5,Data!$G$45,IF(O3=Data!$E$6,Data!$G$46,IF(O3=Data!$E$7,Data!$G$47,IF(O3=Data!$E$8,Data!$G$48,IF(O3=Data!$E$9,Data!$G$49,IF(O3=Data!$E$10,Data!$G$50,IF(O3=Data!$E$11,Data!$G$51,IF(O3=Data!$E$12,Data!$G$52,IF(O3=Data!$E$13,Data!$G$53,IF(O3=Data!$E$14,Data!$G$54,IF(O3=Data!$E$15,Data!$G$55,IF(O3=Data!$E$16,Data!$G$56,IF(O3=Data!$E$17,Data!G$57,IF(O3=Data!$E$18,Data!G$58,0)))))))))))))))))))*K3*$AV$3</f>
        <v>0</v>
      </c>
      <c r="X3" s="23">
        <f>IF(AZ3="No",0,IF(O3="NA",0,IF(O3=Data!$E$2,Data!$H$42,IF(O3=Data!$E$3,Data!$H$43,IF(O3=Data!$E$4,Data!$H$44,IF(O3=Data!$E$5,Data!$H$45,IF(O3=Data!$E$6,Data!$H$46,IF(O3=Data!$E$7,Data!$H$47,IF(O3=Data!$E$8,Data!$H$48,IF(O3=Data!$E$9,Data!$H$49,IF(O3=Data!$E$10,Data!$H$50,IF(O3=Data!$E$11,Data!$H$51,IF(O3=Data!$E$12,Data!$H$52,IF(O3=Data!$E$13,Data!$H$53,IF(O3=Data!$E$14,Data!$H$54,IF(O3=Data!$E$15,Data!$H$55,IF(O3=Data!$E$16,Data!$H$56,IF(O3=Data!$E$17,Data!H$57,IF(O3=Data!$E$18,Data!H$58,0)))))))))))))))))))*K3*$AV$3</f>
        <v>0</v>
      </c>
      <c r="Y3" s="23">
        <f>IF(R3&lt;=1,0,IF(Q3=Data!$E$12,Data!$F$52,IF(Q3=Data!$E$13,Data!$F$53,IF(Q3=Data!$E$14,Data!$F$54,IF(Q3=Data!$E$15,Data!$F$55,IF(Q3=Data!$E$16,Data!$F$56,IF(Q3=Data!$E$17,Data!$F$57,IF(Q3=Data!$E$18,Data!$F$58,0))))))))*K3*IF(R3&lt;AV3,R3,$AV$3)</f>
        <v>0</v>
      </c>
      <c r="Z3" s="23">
        <f>IF(R3&lt;=1,0,IF(Q3=Data!$E$12,Data!$G$52,IF(Q3=Data!$E$13,Data!$G$53,IF(Q3=Data!$E$14,Data!$G$54,IF(Q3=Data!$E$15,Data!$G$55,IF(Q3=Data!$E$16,Data!$G$56,IF(Q3=Data!$E$17,Data!$G$57,IF(Q3=Data!$E$18,Data!$G$58,0))))))))*K3*IF(R3&lt;AV3,R3,$AV$3)</f>
        <v>0</v>
      </c>
      <c r="AA3" s="23">
        <f>IF(R3&lt;=1,0,IF(Q3=Data!$E$12,Data!$H$52,IF(Q3=Data!$E$13,Data!$H$53,IF(Q3=Data!$E$14,Data!$H$54,IF(Q3=Data!$E$15,Data!$H$55,IF(Q3=Data!$E$16,Data!$H$56,IF(Q3=Data!$E$17,Data!$H$57,IF(Q3=Data!$E$18,Data!$H$58,0))))))))*K3*IF(R3&lt;AV3,R3,$AV$3)</f>
        <v>0</v>
      </c>
      <c r="AB3" s="22">
        <f>(BC3+BB3)*K3</f>
        <v>0</v>
      </c>
      <c r="AC3" s="50">
        <f>(V3+W3+X3)-(AA3+Z3+Y3+AB3)</f>
        <v>0</v>
      </c>
      <c r="AD3" s="13"/>
      <c r="AE3" s="21">
        <f>BI3*BG3*K3</f>
        <v>0</v>
      </c>
      <c r="AF3" s="22">
        <f t="shared" ref="AF3:AF66" si="0">BJ3*BG3*K3</f>
        <v>0</v>
      </c>
      <c r="AG3" s="50">
        <f t="shared" ref="AG3:AG66" si="1">AE3+AF3</f>
        <v>0</v>
      </c>
      <c r="AH3" s="13"/>
      <c r="AI3" s="21">
        <f>IF(AZ3="No",0,IF(O3="NA",0,IF(Q3=O3,0,IF(O3=Data!$E$2,Data!$J$42,IF(O3=Data!$E$3,Data!$J$43,IF(O3=Data!$E$4,Data!$J$44,IF(O3=Data!$E$5,Data!$J$45,IF(O3=Data!$E$6,Data!$J$46,IF(O3=Data!$E$7,Data!$J$47,IF(O3=Data!$E$8,Data!$J$48,IF(O3=Data!$E$9,Data!$J$49,IF(O3=Data!$E$10,Data!$I$50,IF(O3=Data!$E$11,Data!$J$51,IF(O3=Data!$E$12,Data!$J$52,IF(O3=Data!$E$13,Data!$J$53,IF(O3=Data!$E$14,Data!$J$54,IF(O3=Data!$E$15,Data!$J$55,IF(O3=Data!$E$16,Data!$J$56,IF(O3=Data!$E$17,Data!$J$57,IF(O3=Data!$E$18,Data!J$58,0))))))))))))))))))))*$AV$3</f>
        <v>0</v>
      </c>
      <c r="AJ3" s="23">
        <f>IF(AZ3="No",0,IF(O3="NA",0,IF(O3=Data!$E$2,Data!$K$42,IF(O3=Data!$E$3,Data!$K$43,IF(O3=Data!$E$4,Data!$K$44,IF(O3=Data!$E$5,Data!$K$45,IF(O3=Data!$E$6,Data!$K$46,IF(O3=Data!$E$7,Data!$K$47,IF(O3=Data!$E$8,Data!$K$48,IF(O3=Data!$E$9,Data!$K$49,IF(O3=Data!$E$10,Data!$K$50,IF(O3=Data!$E$11,Data!$K$51,IF(O3=Data!$E$12,Data!$K$52,IF(O3=Data!$E$13,Data!$K$53,IF(O3=Data!$E$14,Data!$K$54,IF(O3=Data!$E$15,Data!$K$55,IF(O3=Data!$E$16,Data!$K$56,IF(O3=Data!$E$17,Data!$K$57,IF(O3=Data!$E$18,Data!K$58,0)))))))))))))))))))*$AV$3</f>
        <v>0</v>
      </c>
      <c r="AK3" s="23">
        <f>BK3*BH3*K3</f>
        <v>0</v>
      </c>
      <c r="AL3" s="22">
        <f>0.5*BL3*T3</f>
        <v>0</v>
      </c>
      <c r="AM3" s="22">
        <f>AK3+AJ3-AI3-AL3</f>
        <v>0</v>
      </c>
      <c r="AN3" s="23"/>
      <c r="AO3" s="119"/>
      <c r="AP3" s="20"/>
      <c r="AQ3" s="47">
        <f>IF(AV3=0,0,SUM(AC3:AC102))</f>
        <v>0</v>
      </c>
      <c r="AR3" s="48">
        <f>SUM(AG3:AG102)+SUM(AM3:AM102)</f>
        <v>0</v>
      </c>
      <c r="AS3" s="48">
        <f>SUM(BP3:BP6)</f>
        <v>0</v>
      </c>
      <c r="AT3" s="49">
        <f>IF(AND(D3="No",C3="100 year permanence period"),AR3*0.95,AR3*0.75)+IF(AO3&gt;0,-AO3,AO3)+(AQ3-AS3)</f>
        <v>0</v>
      </c>
      <c r="AU3" s="26"/>
      <c r="AV3" s="140">
        <f>IF(A3=0,0,IF(B3=0,0,(YEARFRAC(A3,B3,3))))</f>
        <v>0</v>
      </c>
      <c r="AW3" s="141"/>
      <c r="AX3" s="142"/>
      <c r="AY3" s="143" t="str">
        <f>IF(S3&lt;R3,"Yes",IF(Q3="NA","No",IF(P3=Q3,"No",IF(AND(N3="Yes",O3=Q3),"No","Yes"))))</f>
        <v>No</v>
      </c>
      <c r="AZ3" s="144" t="str">
        <f t="shared" ref="AZ3:AZ66" si="2">M3</f>
        <v>No</v>
      </c>
      <c r="BA3" s="145"/>
      <c r="BB3" s="146">
        <f>IF(Q3="NA",0,IF(N3="No",0,IF(O3=Data!$E$2,Data!$L$42,IF(O3=Data!$E$3,Data!$L$43,IF(O3=Data!$E$4,Data!$L$44,IF(O3=Data!$E$5,Data!$L$45,IF(O3=Data!$E$6,Data!$L$46,IF(O3=Data!$E$7,Data!$L$47,IF(O3=Data!$E$8,Data!$L$48,IF(O3=Data!$E$9,Data!$L$49,IF(O3=Data!$E$10,Data!$L$50,IF(O3=Data!$E$11,Data!$L$51,IF(O3=Data!$E$12,Data!$L$52,IF(O3=Data!$E$13,Data!$L$53,IF(O3=Data!$E$14,Data!$L$54,IF(O3=Data!$E$15,Data!$L$55,IF(O3=Data!$E$16,Data!$L$56,IF(O3=Data!$E$17,Data!$L$57,IF(O3=Data!$E$18,Data!L$58,0)))))))))))))))))))</f>
        <v>0</v>
      </c>
      <c r="BC3" s="147">
        <f>IF(Q3="NA",0,IF(AY3="No",0,IF(N3="Yes",0,IF(P3=Data!$E$2,Data!$L$42,IF(P3=Data!$E$3,Data!$L$43,IF(P3=Data!$E$4,Data!$L$44,IF(P3=Data!$E$5,Data!$L$45,IF(P3=Data!$E$6,Data!$L$46,IF(P3=Data!$E$7,Data!$L$47,IF(P3=Data!$E$8,Data!$L$48,IF(P3=Data!$E$9,Data!$L$49,IF(P3=Data!$E$10,Data!$L$50,IF(P3=Data!$E$11,Data!$L$51,IF(P3=Data!$E$12,Data!$L$52*(EXP(-29.6/R3)),IF(P3=Data!$E$13,Data!$L$53,IF(P3=Data!$E$14,Data!$L$54*(EXP(-29.6/R3)),IF(P3=Data!$E$15,Data!$L$55,IF(P3=Data!$E$16,Data!$L$56,IF(P3=Data!$E$17,Data!$L$57,IF(P3=Data!$E$18,Data!L$58,0))))))))))))))))))))</f>
        <v>0</v>
      </c>
      <c r="BD3" s="148"/>
      <c r="BE3" s="149">
        <f>$E$3/2</f>
        <v>0</v>
      </c>
      <c r="BF3" s="148">
        <f t="shared" ref="BF3" si="3">IF($E$3=0,0,IF($BE$3&lt;=$AV$6,0,(L3-$AV$6)/($BE$3-$AV$6)))</f>
        <v>0</v>
      </c>
      <c r="BG3" s="148">
        <v>1</v>
      </c>
      <c r="BH3" s="148">
        <v>1</v>
      </c>
      <c r="BI3" s="148">
        <f>IF(S3=0,0,IF(AND(Q3=Data!$E$12,S3-$AV$3&gt;0),(((Data!$M$52*(EXP(-29.6/S3)))-(Data!$M$52*(EXP(-29.6/(S3-$AV$3)))))),IF(AND(Q3=Data!$E$12,S3-$AV$3&lt;0.5),(Data!$M$52*(EXP(-29.6/S3))),IF(AND(Q3=Data!$E$12,S3&lt;=1),((Data!$M$52*(EXP(-29.6/S3)))),IF(Q3=Data!$E$13,(Data!$M$53),IF(AND(Q3=Data!$E$14,S3-$AV$3&gt;0),(((Data!$M$54*(EXP(-29.6/S3)))-(Data!$M$54*(EXP(-29.6/(S3-$AV$3)))))),IF(AND(Q3=Data!$E$14,S3-$AV$3&lt;1),(Data!$M$54*(EXP(-29.6/S3))),IF(AND(Q3=Data!$E$14,S3&lt;=1),((Data!$M$54*(EXP(-29.6/S3)))),IF(Q3=Data!$E$15,Data!$M$55,IF(Q3=Data!$E$16,Data!$M$56,IF(Q3=Data!$E$17,Data!$M$57,IF(Q3=Data!$E$18,Data!$M$58,0))))))))))))</f>
        <v>0</v>
      </c>
      <c r="BJ3" s="148">
        <f>IF(Q3=Data!$E$12,BI3*0.32,IF(Q3=Data!$E$13,0,IF(Q3=Data!$E$14,BI3*0.32,IF(Q3=Data!$E$15,0,IF(Q3=Data!$E$16,0,IF(Q3=Data!$E$17,0,IF(Q3=Data!$E$18,0,0)))))))</f>
        <v>0</v>
      </c>
      <c r="BK3" s="148">
        <f>IF(Q3=Data!$E$12,Data!$P$52*$AV$3,IF(Q3=Data!$E$13,Data!$P$53*$AV$3,IF(Q3=Data!$E$14,Data!$P$54*$AV$3,IF(Q3=Data!$E$15,Data!$P$55*$AV$3,IF(Q3=Data!$E$16,Data!$P$56*$AV$3,IF(Q3=Data!$E$17,Data!$P$57*$AV$3,IF(Q3=Data!$E$18,Data!$P$58*$AV$3,0)))))))</f>
        <v>0</v>
      </c>
      <c r="BL3" s="147">
        <f>IF(O3=Data!$E$2,Data!$O$42,IF(O3=Data!$E$3,Data!$O$43,IF(O3=Data!$E$4,Data!$O$44,IF(O3=Data!$E$5,Data!$O$45,IF(O3=Data!$E$6,Data!$O$46,IF(O3=Data!$E$7,Data!$O$47,IF(O3=Data!$E$8,Data!$O$48,IF(O3=Data!$E$9,Data!$O$49,IF(O3=Data!$E$10,Data!$O$50,IF(O3=Data!$E$11,Data!$O$51,IF(O3=Data!$E$12,Data!$O$52,IF(O3=Data!$E$13,Data!$O$53,IF(O3=Data!$E$14,Data!$O$54,IF(O3=Data!$E$15,Data!$O$55,IF(O3=Data!$E$16,Data!$O$56,IF(O3=Data!$E$17,Data!$O$57,IF(O3=Data!$E$18,Data!$O$58,0)))))))))))))))))</f>
        <v>0</v>
      </c>
      <c r="BM3" s="150"/>
      <c r="BN3" s="151" t="s">
        <v>152</v>
      </c>
      <c r="BO3" s="152">
        <f>Data!U2</f>
        <v>2.3837400000000004</v>
      </c>
      <c r="BP3" s="153">
        <f>BO3*H3</f>
        <v>0</v>
      </c>
      <c r="BQ3" s="19"/>
      <c r="BR3"/>
      <c r="BS3" s="19"/>
      <c r="BT3" s="19"/>
      <c r="BU3" s="19"/>
    </row>
    <row r="4" spans="1:73" s="11" customFormat="1" ht="15" thickBot="1" x14ac:dyDescent="0.35">
      <c r="A4" s="95"/>
      <c r="B4" s="96"/>
      <c r="C4" s="97"/>
      <c r="D4" s="97"/>
      <c r="E4" s="97"/>
      <c r="F4" s="24"/>
      <c r="G4" s="38" t="s">
        <v>172</v>
      </c>
      <c r="H4" s="103">
        <v>0</v>
      </c>
      <c r="I4" s="24"/>
      <c r="J4" s="36" t="s">
        <v>14</v>
      </c>
      <c r="K4" s="108"/>
      <c r="L4" s="108"/>
      <c r="M4" s="108" t="s">
        <v>3</v>
      </c>
      <c r="N4" s="108" t="s">
        <v>1</v>
      </c>
      <c r="O4" s="109" t="s">
        <v>124</v>
      </c>
      <c r="P4" s="109" t="s">
        <v>124</v>
      </c>
      <c r="Q4" s="110" t="s">
        <v>124</v>
      </c>
      <c r="R4" s="176"/>
      <c r="S4" s="176"/>
      <c r="T4" s="112"/>
      <c r="U4" s="20"/>
      <c r="V4" s="21">
        <f>IF(AZ4="No",0,IF(O4="NA",0,IF(O4=Data!$E$2,Data!$F$42,IF(O4=Data!$E$3,Data!$F$43,IF(O4=Data!$E$4,Data!$F$44,IF(O4=Data!$E$5,Data!$F$45,IF(O4=Data!$E$6,Data!$F$46,IF(O4=Data!$E$7,Data!$F$47,IF(O4=Data!$E$8,Data!$F$48,IF(O4=Data!$E$9,Data!$F$49,IF(O4=Data!$E$10,Data!$F$50,IF(O4=Data!$E$11,Data!$F$51,IF(O4=Data!E13,Data!$F$52,IF(O4=Data!E14,Data!$F$53,IF(O4=Data!E15,Data!$F$54,IF(O4=Data!E16,Data!$F$55,IF(O4=Data!E17,Data!$F$56,IF(O4=Data!E18,Data!F$57,IF(O4=Data!E19,Data!F$58,0)))))))))))))))))))*K4*$AV$3</f>
        <v>0</v>
      </c>
      <c r="W4" s="23">
        <f>IF(AZ4="No",0,IF(O4="NA",0,IF(O4=Data!$E$2,Data!$G$42,IF(O4=Data!$E$3,Data!$G$43,IF(O4=Data!$E$4,Data!$G$44,IF(O4=Data!$E$5,Data!$G$45,IF(O4=Data!$E$6,Data!$G$46,IF(O4=Data!$E$7,Data!$G$47,IF(O4=Data!$E$8,Data!$G$48,IF(O4=Data!$E$9,Data!$G$49,IF(O4=Data!$E$10,Data!$G$50,IF(O4=Data!$E$11,Data!$G$51,IF(O4=Data!$E$12,Data!$G$52,IF(O4=Data!$E$13,Data!$G$53,IF(O4=Data!$E$14,Data!$G$54,IF(O4=Data!$E$15,Data!$G$55,IF(O4=Data!$E$16,Data!$G$56,IF(O4=Data!$E$17,Data!G$57,IF(O4=Data!$E$18,Data!G$58,0)))))))))))))))))))*K4*$AV$3</f>
        <v>0</v>
      </c>
      <c r="X4" s="23">
        <f>IF(AZ4="No",0,IF(O4="NA",0,IF(O4=Data!$E$2,Data!$H$42,IF(O4=Data!$E$3,Data!$H$43,IF(O4=Data!$E$4,Data!$H$44,IF(O4=Data!$E$5,Data!$H$45,IF(O4=Data!$E$6,Data!$H$46,IF(O4=Data!$E$7,Data!$H$47,IF(O4=Data!$E$8,Data!$H$48,IF(O4=Data!$E$9,Data!$H$49,IF(O4=Data!$E$10,Data!$H$50,IF(O4=Data!$E$11,Data!$H$51,IF(O4=Data!$E$12,Data!$H$52,IF(O4=Data!$E$13,Data!$H$53,IF(O4=Data!$E$14,Data!$H$54,IF(O4=Data!$E$15,Data!$H$55,IF(O4=Data!$E$16,Data!$H$56,IF(O4=Data!$E$17,Data!H$57,IF(O4=Data!$E$18,Data!H$58,0)))))))))))))))))))*K4*$AV$3</f>
        <v>0</v>
      </c>
      <c r="Y4" s="23">
        <f>IF(R4&lt;=1,0,IF(Q4=Data!$E$12,Data!$F$52,IF(Q4=Data!$E$13,Data!$F$53,IF(Q4=Data!$E$14,Data!$F$54,IF(Q4=Data!$E$15,Data!$F$55,IF(Q4=Data!$E$16,Data!$F$56,IF(Q4=Data!$E$17,Data!$F$57,IF(Q4=Data!$E$18,Data!$F$58,0))))))))*K4*IF(R4&lt;AV4,R4,$AV$3)</f>
        <v>0</v>
      </c>
      <c r="Z4" s="23">
        <f>IF(R4&lt;=1,0,IF(Q4=Data!$E$12,Data!$G$52,IF(Q4=Data!$E$13,Data!$G$53,IF(Q4=Data!$E$14,Data!$G$54,IF(Q4=Data!$E$15,Data!$G$55,IF(Q4=Data!$E$16,Data!$G$56,IF(Q4=Data!$E$17,Data!$G$57,IF(Q4=Data!$E$18,Data!$G$58,0))))))))*K4*IF(R4&lt;AV4,R4,$AV$3)</f>
        <v>0</v>
      </c>
      <c r="AA4" s="23">
        <f>IF(R4&lt;=1,0,IF(Q4=Data!$E$12,Data!$H$52,IF(Q4=Data!$E$13,Data!$H$53,IF(Q4=Data!$E$14,Data!$H$54,IF(Q4=Data!$E$15,Data!$H$55,IF(Q4=Data!$E$16,Data!$H$56,IF(Q4=Data!$E$17,Data!$H$57,IF(Q4=Data!$E$18,Data!$H$58,0))))))))*K4*IF(R4&lt;AV4,R4,$AV$3)</f>
        <v>0</v>
      </c>
      <c r="AB4" s="22">
        <f t="shared" ref="AB4:AB67" si="4">(BC4+BB4)*K4</f>
        <v>0</v>
      </c>
      <c r="AC4" s="50">
        <f t="shared" ref="AC4:AC67" si="5">(V4+W4+X4)-(AA4+Z4+Y4+AB4)</f>
        <v>0</v>
      </c>
      <c r="AD4" s="13"/>
      <c r="AE4" s="21">
        <f t="shared" ref="AE4:AE66" si="6">BI4*BG4*K4</f>
        <v>0</v>
      </c>
      <c r="AF4" s="22">
        <f t="shared" si="0"/>
        <v>0</v>
      </c>
      <c r="AG4" s="50">
        <f t="shared" si="1"/>
        <v>0</v>
      </c>
      <c r="AH4" s="13"/>
      <c r="AI4" s="21">
        <f>IF(AZ4="No",0,IF(O4="NA",0,IF(Q4=O4,0,IF(O4=Data!$E$2,Data!$J$42,IF(O4=Data!$E$3,Data!$J$43,IF(O4=Data!$E$4,Data!$J$44,IF(O4=Data!$E$5,Data!$J$45,IF(O4=Data!$E$6,Data!$J$46,IF(O4=Data!$E$7,Data!$J$47,IF(O4=Data!$E$8,Data!$J$48,IF(O4=Data!$E$9,Data!$J$49,IF(O4=Data!$E$10,Data!$I$50,IF(O4=Data!$E$11,Data!$J$51,IF(O4=Data!$E$12,Data!$J$52,IF(O4=Data!$E$13,Data!$J$53,IF(O4=Data!$E$14,Data!$J$54,IF(O4=Data!$E$15,Data!$J$55,IF(O4=Data!$E$16,Data!$J$56,IF(O4=Data!$E$17,Data!$J$57,IF(O4=Data!$E$18,Data!J$58,0))))))))))))))))))))*$AV$3</f>
        <v>0</v>
      </c>
      <c r="AJ4" s="23">
        <f>IF(AZ4="No",0,IF(O4="NA",0,IF(O4=Data!$E$2,Data!$K$42,IF(O4=Data!$E$3,Data!$K$43,IF(O4=Data!$E$4,Data!$K$44,IF(O4=Data!$E$5,Data!$K$45,IF(O4=Data!$E$6,Data!$K$46,IF(O4=Data!$E$7,Data!$K$47,IF(O4=Data!$E$8,Data!$K$48,IF(O4=Data!$E$9,Data!$K$49,IF(O4=Data!$E$10,Data!$K$50,IF(O4=Data!$E$11,Data!$K$51,IF(O4=Data!$E$12,Data!$K$52,IF(O4=Data!$E$13,Data!$K$53,IF(O4=Data!$E$14,Data!$K$54,IF(O4=Data!$E$15,Data!$K$55,IF(O4=Data!$E$16,Data!$K$56,IF(O4=Data!$E$17,Data!$K$57,IF(O4=Data!$E$18,Data!K$58,0)))))))))))))))))))*$AV$3</f>
        <v>0</v>
      </c>
      <c r="AK4" s="23">
        <f t="shared" ref="AK4:AK67" si="7">BK4*BH4*K4</f>
        <v>0</v>
      </c>
      <c r="AL4" s="22">
        <f t="shared" ref="AL4:AL67" si="8">0.5*BL4*T4</f>
        <v>0</v>
      </c>
      <c r="AM4" s="22">
        <f t="shared" ref="AM4:AM67" si="9">AK4+AJ4-AI4-AL4</f>
        <v>0</v>
      </c>
      <c r="AN4" s="23"/>
      <c r="AO4" s="120"/>
      <c r="AP4" s="25"/>
      <c r="AQ4" s="25"/>
      <c r="AR4" s="19"/>
      <c r="AS4" s="19"/>
      <c r="AU4" s="19"/>
      <c r="AV4" s="141"/>
      <c r="AW4" s="141"/>
      <c r="AX4" s="142"/>
      <c r="AY4" s="143" t="str">
        <f t="shared" ref="AY4:AY67" si="10">IF(S4&lt;R4,"Yes",IF(Q4="NA","No",IF(P4=Q4,"No",IF(AND(N4="Yes",O4=Q4),"No","Yes"))))</f>
        <v>No</v>
      </c>
      <c r="AZ4" s="144" t="str">
        <f t="shared" si="2"/>
        <v>No</v>
      </c>
      <c r="BA4" s="145"/>
      <c r="BB4" s="146">
        <f>IF(Q4="NA",0,IF(N4="No",0,IF(O4=Data!$E$2,Data!$L$42,IF(O4=Data!$E$3,Data!$L$43,IF(O4=Data!$E$4,Data!$L$44,IF(O4=Data!$E$5,Data!$L$45,IF(O4=Data!$E$6,Data!$L$46,IF(O4=Data!$E$7,Data!$L$47,IF(O4=Data!$E$8,Data!$L$48,IF(O4=Data!$E$9,Data!$L$49,IF(O4=Data!$E$10,Data!$L$50,IF(O4=Data!$E$11,Data!$L$51,IF(O4=Data!$E$12,Data!$L$52,IF(O4=Data!$E$13,Data!$L$53,IF(O4=Data!$E$14,Data!$L$54,IF(O4=Data!$E$15,Data!$L$55,IF(O4=Data!$E$16,Data!$L$56,IF(O4=Data!$E$17,Data!$L$57,IF(O4=Data!$E$18,Data!L$58,0)))))))))))))))))))</f>
        <v>0</v>
      </c>
      <c r="BC4" s="147">
        <f>IF(Q4="NA",0,IF(AY4="No",0,IF(N4="Yes",0,IF(P4=Data!$E$2,Data!$L$42,IF(P4=Data!$E$3,Data!$L$43,IF(P4=Data!$E$4,Data!$L$44,IF(P4=Data!$E$5,Data!$L$45,IF(P4=Data!$E$6,Data!$L$46,IF(P4=Data!$E$7,Data!$L$47,IF(P4=Data!$E$8,Data!$L$48,IF(P4=Data!$E$9,Data!$L$49,IF(P4=Data!$E$10,Data!$L$50,IF(P4=Data!$E$11,Data!$L$51,IF(P4=Data!$E$12,Data!$L$52*(EXP(-29.6/R4)),IF(P4=Data!$E$13,Data!$L$53,IF(P4=Data!$E$14,Data!$L$54*(EXP(-29.6/R4)),IF(P4=Data!$E$15,Data!$L$55,IF(P4=Data!$E$16,Data!$L$56,IF(P4=Data!$E$17,Data!$L$57,IF(P4=Data!$E$18,Data!L$58,0))))))))))))))))))))</f>
        <v>0</v>
      </c>
      <c r="BD4" s="148"/>
      <c r="BE4" s="146"/>
      <c r="BF4" s="148">
        <f t="shared" ref="BF4:BF67" si="11">IF($E$3=0,0,IF($BE$3&lt;=$AV$6,0,(L4-$AV$6)/($BE$3-$AV$6)))</f>
        <v>0</v>
      </c>
      <c r="BG4" s="148">
        <v>1</v>
      </c>
      <c r="BH4" s="148">
        <v>1</v>
      </c>
      <c r="BI4" s="148">
        <f>IF(S4=0,0,IF(AND(Q4=Data!$E$12,S4-$AV$3&gt;0),(((Data!$M$52*(EXP(-29.6/S4)))-(Data!$M$52*(EXP(-29.6/(S4-$AV$3)))))),IF(AND(Q4=Data!$E$12,S4-$AV$3&lt;0.5),(Data!$M$52*(EXP(-29.6/S4))),IF(AND(Q4=Data!$E$12,S4&lt;=1),((Data!$M$52*(EXP(-29.6/S4)))),IF(Q4=Data!$E$13,(Data!$M$53),IF(AND(Q4=Data!$E$14,S4-$AV$3&gt;0),(((Data!$M$54*(EXP(-29.6/S4)))-(Data!$M$54*(EXP(-29.6/(S4-$AV$3)))))),IF(AND(Q4=Data!$E$14,S4-$AV$3&lt;1),(Data!$M$54*(EXP(-29.6/S4))),IF(AND(Q4=Data!$E$14,S4&lt;=1),((Data!$M$54*(EXP(-29.6/S4)))),IF(Q4=Data!$E$15,Data!$M$55,IF(Q4=Data!$E$16,Data!$M$56,IF(Q4=Data!$E$17,Data!$M$57,IF(Q4=Data!$E$18,Data!$M$58,0))))))))))))</f>
        <v>0</v>
      </c>
      <c r="BJ4" s="148">
        <f>IF(Q4=Data!$E$12,BI4*0.32,IF(Q4=Data!$E$13,0,IF(Q4=Data!$E$14,BI4*0.32,IF(Q4=Data!$E$15,0,IF(Q4=Data!$E$16,0,IF(Q4=Data!$E$17,0,IF(Q4=Data!$E$18,0,0)))))))</f>
        <v>0</v>
      </c>
      <c r="BK4" s="148">
        <f>IF(Q4=Data!$E$12,Data!$P$52*$AV$3,IF(Q4=Data!$E$13,Data!$P$53*$AV$3,IF(Q4=Data!$E$14,Data!$P$54*$AV$3,IF(Q4=Data!$E$15,Data!$P$55*$AV$3,IF(Q4=Data!$E$16,Data!$P$56*$AV$3,IF(Q4=Data!$E$17,Data!$P$57*$AV$3,IF(Q4=Data!$E$18,Data!$P$58*$AV$3,0)))))))</f>
        <v>0</v>
      </c>
      <c r="BL4" s="147">
        <f>IF(O4=Data!$E$2,Data!$O$42,IF(O4=Data!$E$3,Data!$O$43,IF(O4=Data!$E$4,Data!$O$44,IF(O4=Data!$E$5,Data!$O$45,IF(O4=Data!$E$6,Data!$O$46,IF(O4=Data!$E$7,Data!$O$47,IF(O4=Data!$E$8,Data!$O$48,IF(O4=Data!$E$9,Data!$O$49,IF(O4=Data!$E$10,Data!$O$50,IF(O4=Data!$E$11,Data!$O$51,IF(O4=Data!$E$12,Data!$O$52,IF(O4=Data!$E$13,Data!$O$53,IF(O4=Data!$E$14,Data!$O$54,IF(O4=Data!$E$15,Data!$O$55,IF(O4=Data!$E$16,Data!$O$56,IF(O4=Data!$E$17,Data!$O$57,IF(O4=Data!$E$18,Data!$O$58,0)))))))))))))))))</f>
        <v>0</v>
      </c>
      <c r="BM4" s="150"/>
      <c r="BN4" s="151" t="s">
        <v>153</v>
      </c>
      <c r="BO4" s="152">
        <f>Data!U3</f>
        <v>2.3126040000000003</v>
      </c>
      <c r="BP4" s="153">
        <f>BO4*H4</f>
        <v>0</v>
      </c>
      <c r="BQ4" s="19"/>
      <c r="BR4" s="19"/>
      <c r="BS4" s="19"/>
      <c r="BT4" s="19"/>
      <c r="BU4" s="19"/>
    </row>
    <row r="5" spans="1:73" s="11" customFormat="1" x14ac:dyDescent="0.3">
      <c r="A5" s="95"/>
      <c r="B5" s="96"/>
      <c r="C5" s="97"/>
      <c r="D5" s="97"/>
      <c r="E5" s="97"/>
      <c r="F5" s="24"/>
      <c r="G5" s="38" t="s">
        <v>173</v>
      </c>
      <c r="H5" s="103">
        <v>0</v>
      </c>
      <c r="I5" s="24"/>
      <c r="J5" s="36" t="s">
        <v>15</v>
      </c>
      <c r="K5" s="108"/>
      <c r="L5" s="108"/>
      <c r="M5" s="108" t="s">
        <v>3</v>
      </c>
      <c r="N5" s="108" t="s">
        <v>1</v>
      </c>
      <c r="O5" s="109" t="s">
        <v>124</v>
      </c>
      <c r="P5" s="109" t="s">
        <v>124</v>
      </c>
      <c r="Q5" s="110" t="s">
        <v>124</v>
      </c>
      <c r="R5" s="111"/>
      <c r="S5" s="111"/>
      <c r="T5" s="112"/>
      <c r="U5" s="20"/>
      <c r="V5" s="21">
        <f>IF(AZ5="No",0,IF(O5="NA",0,IF(O5=Data!$E$2,Data!$F$42,IF(O5=Data!$E$3,Data!$F$43,IF(O5=Data!$E$4,Data!$F$44,IF(O5=Data!$E$5,Data!$F$45,IF(O5=Data!$E$6,Data!$F$46,IF(O5=Data!$E$7,Data!$F$47,IF(O5=Data!$E$8,Data!$F$48,IF(O5=Data!$E$9,Data!$F$49,IF(O5=Data!$E$10,Data!$F$50,IF(O5=Data!$E$11,Data!$F$51,IF(O5=Data!E14,Data!$F$52,IF(O5=Data!E15,Data!$F$53,IF(O5=Data!E16,Data!$F$54,IF(O5=Data!E17,Data!$F$55,IF(O5=Data!E18,Data!$F$56,IF(O5=Data!E19,Data!F$57,IF(O5=Data!E20,Data!F$58,0)))))))))))))))))))*K5*$AV$3</f>
        <v>0</v>
      </c>
      <c r="W5" s="23">
        <f>IF(AZ5="No",0,IF(O5="NA",0,IF(O5=Data!$E$2,Data!$G$42,IF(O5=Data!$E$3,Data!$G$43,IF(O5=Data!$E$4,Data!$G$44,IF(O5=Data!$E$5,Data!$G$45,IF(O5=Data!$E$6,Data!$G$46,IF(O5=Data!$E$7,Data!$G$47,IF(O5=Data!$E$8,Data!$G$48,IF(O5=Data!$E$9,Data!$G$49,IF(O5=Data!$E$10,Data!$G$50,IF(O5=Data!$E$11,Data!$G$51,IF(O5=Data!$E$12,Data!$G$52,IF(O5=Data!$E$13,Data!$G$53,IF(O5=Data!$E$14,Data!$G$54,IF(O5=Data!$E$15,Data!$G$55,IF(O5=Data!$E$16,Data!$G$56,IF(O5=Data!$E$17,Data!G$57,IF(O5=Data!$E$18,Data!G$58,0)))))))))))))))))))*K5*$AV$3</f>
        <v>0</v>
      </c>
      <c r="X5" s="23">
        <f>IF(AZ5="No",0,IF(O5="NA",0,IF(O5=Data!$E$2,Data!$H$42,IF(O5=Data!$E$3,Data!$H$43,IF(O5=Data!$E$4,Data!$H$44,IF(O5=Data!$E$5,Data!$H$45,IF(O5=Data!$E$6,Data!$H$46,IF(O5=Data!$E$7,Data!$H$47,IF(O5=Data!$E$8,Data!$H$48,IF(O5=Data!$E$9,Data!$H$49,IF(O5=Data!$E$10,Data!$H$50,IF(O5=Data!$E$11,Data!$H$51,IF(O5=Data!$E$12,Data!$H$52,IF(O5=Data!$E$13,Data!$H$53,IF(O5=Data!$E$14,Data!$H$54,IF(O5=Data!$E$15,Data!$H$55,IF(O5=Data!$E$16,Data!$H$56,IF(O5=Data!$E$17,Data!H$57,IF(O5=Data!$E$18,Data!H$58,0)))))))))))))))))))*K5*$AV$3</f>
        <v>0</v>
      </c>
      <c r="Y5" s="23">
        <f>IF(R5&lt;=1,0,IF(Q5=Data!$E$12,Data!$F$52,IF(Q5=Data!$E$13,Data!$F$53,IF(Q5=Data!$E$14,Data!$F$54,IF(Q5=Data!$E$15,Data!$F$55,IF(Q5=Data!$E$16,Data!$F$56,IF(Q5=Data!$E$17,Data!$F$57,IF(Q5=Data!$E$18,Data!$F$58,0))))))))*K5*IF(R5&lt;AV5,R5,$AV$3)</f>
        <v>0</v>
      </c>
      <c r="Z5" s="23">
        <f>IF(R5&lt;=1,0,IF(Q5=Data!$E$12,Data!$G$52,IF(Q5=Data!$E$13,Data!$G$53,IF(Q5=Data!$E$14,Data!$G$54,IF(Q5=Data!$E$15,Data!$G$55,IF(Q5=Data!$E$16,Data!$G$56,IF(Q5=Data!$E$17,Data!$G$57,IF(Q5=Data!$E$18,Data!$G$58,0))))))))*K5*IF(R5&lt;AV5,R5,$AV$3)</f>
        <v>0</v>
      </c>
      <c r="AA5" s="23">
        <f>IF(R5&lt;=1,0,IF(Q5=Data!$E$12,Data!$H$52,IF(Q5=Data!$E$13,Data!$H$53,IF(Q5=Data!$E$14,Data!$H$54,IF(Q5=Data!$E$15,Data!$H$55,IF(Q5=Data!$E$16,Data!$H$56,IF(Q5=Data!$E$17,Data!$H$57,IF(Q5=Data!$E$18,Data!$H$58,0))))))))*K5*IF(R5&lt;AV5,R5,$AV$3)</f>
        <v>0</v>
      </c>
      <c r="AB5" s="22">
        <f t="shared" si="4"/>
        <v>0</v>
      </c>
      <c r="AC5" s="50">
        <f t="shared" si="5"/>
        <v>0</v>
      </c>
      <c r="AD5" s="13"/>
      <c r="AE5" s="21">
        <f t="shared" si="6"/>
        <v>0</v>
      </c>
      <c r="AF5" s="22">
        <f t="shared" si="0"/>
        <v>0</v>
      </c>
      <c r="AG5" s="50">
        <f t="shared" si="1"/>
        <v>0</v>
      </c>
      <c r="AH5" s="13"/>
      <c r="AI5" s="21">
        <f>IF(AZ5="No",0,IF(O5="NA",0,IF(Q5=O5,0,IF(O5=Data!$E$2,Data!$J$42,IF(O5=Data!$E$3,Data!$J$43,IF(O5=Data!$E$4,Data!$J$44,IF(O5=Data!$E$5,Data!$J$45,IF(O5=Data!$E$6,Data!$J$46,IF(O5=Data!$E$7,Data!$J$47,IF(O5=Data!$E$8,Data!$J$48,IF(O5=Data!$E$9,Data!$J$49,IF(O5=Data!$E$10,Data!$I$50,IF(O5=Data!$E$11,Data!$J$51,IF(O5=Data!$E$12,Data!$J$52,IF(O5=Data!$E$13,Data!$J$53,IF(O5=Data!$E$14,Data!$J$54,IF(O5=Data!$E$15,Data!$J$55,IF(O5=Data!$E$16,Data!$J$56,IF(O5=Data!$E$17,Data!$J$57,IF(O5=Data!$E$18,Data!J$58,0))))))))))))))))))))*$AV$3</f>
        <v>0</v>
      </c>
      <c r="AJ5" s="23">
        <f>IF(AZ5="No",0,IF(O5="NA",0,IF(O5=Data!$E$2,Data!$K$42,IF(O5=Data!$E$3,Data!$K$43,IF(O5=Data!$E$4,Data!$K$44,IF(O5=Data!$E$5,Data!$K$45,IF(O5=Data!$E$6,Data!$K$46,IF(O5=Data!$E$7,Data!$K$47,IF(O5=Data!$E$8,Data!$K$48,IF(O5=Data!$E$9,Data!$K$49,IF(O5=Data!$E$10,Data!$K$50,IF(O5=Data!$E$11,Data!$K$51,IF(O5=Data!$E$12,Data!$K$52,IF(O5=Data!$E$13,Data!$K$53,IF(O5=Data!$E$14,Data!$K$54,IF(O5=Data!$E$15,Data!$K$55,IF(O5=Data!$E$16,Data!$K$56,IF(O5=Data!$E$17,Data!$K$57,IF(O5=Data!$E$18,Data!K$58,0)))))))))))))))))))*$AV$3</f>
        <v>0</v>
      </c>
      <c r="AK5" s="23">
        <f t="shared" si="7"/>
        <v>0</v>
      </c>
      <c r="AL5" s="22">
        <f t="shared" si="8"/>
        <v>0</v>
      </c>
      <c r="AM5" s="22">
        <f t="shared" si="9"/>
        <v>0</v>
      </c>
      <c r="AN5" s="23"/>
      <c r="AO5" s="120"/>
      <c r="AP5" s="25"/>
      <c r="AQ5" s="25"/>
      <c r="AR5" s="19"/>
      <c r="AS5" s="19"/>
      <c r="AU5" s="19"/>
      <c r="AV5" s="154" t="s">
        <v>115</v>
      </c>
      <c r="AW5" s="141"/>
      <c r="AX5" s="155"/>
      <c r="AY5" s="143" t="str">
        <f t="shared" si="10"/>
        <v>No</v>
      </c>
      <c r="AZ5" s="144" t="str">
        <f t="shared" si="2"/>
        <v>No</v>
      </c>
      <c r="BA5" s="145"/>
      <c r="BB5" s="146">
        <f>IF(Q5="NA",0,IF(N5="No",0,IF(O5=Data!$E$2,Data!$L$42,IF(O5=Data!$E$3,Data!$L$43,IF(O5=Data!$E$4,Data!$L$44,IF(O5=Data!$E$5,Data!$L$45,IF(O5=Data!$E$6,Data!$L$46,IF(O5=Data!$E$7,Data!$L$47,IF(O5=Data!$E$8,Data!$L$48,IF(O5=Data!$E$9,Data!$L$49,IF(O5=Data!$E$10,Data!$L$50,IF(O5=Data!$E$11,Data!$L$51,IF(O5=Data!$E$12,Data!$L$52,IF(O5=Data!$E$13,Data!$L$53,IF(O5=Data!$E$14,Data!$L$54,IF(O5=Data!$E$15,Data!$L$55,IF(O5=Data!$E$16,Data!$L$56,IF(O5=Data!$E$17,Data!$L$57,IF(O5=Data!$E$18,Data!L$58,0)))))))))))))))))))</f>
        <v>0</v>
      </c>
      <c r="BC5" s="147">
        <f>IF(Q5="NA",0,IF(AY5="No",0,IF(N5="Yes",0,IF(P5=Data!$E$2,Data!$L$42,IF(P5=Data!$E$3,Data!$L$43,IF(P5=Data!$E$4,Data!$L$44,IF(P5=Data!$E$5,Data!$L$45,IF(P5=Data!$E$6,Data!$L$46,IF(P5=Data!$E$7,Data!$L$47,IF(P5=Data!$E$8,Data!$L$48,IF(P5=Data!$E$9,Data!$L$49,IF(P5=Data!$E$10,Data!$L$50,IF(P5=Data!$E$11,Data!$L$51,IF(P5=Data!$E$12,Data!$L$52*(EXP(-29.6/R5)),IF(P5=Data!$E$13,Data!$L$53,IF(P5=Data!$E$14,Data!$L$54*(EXP(-29.6/R5)),IF(P5=Data!$E$15,Data!$L$55,IF(P5=Data!$E$16,Data!$L$56,IF(P5=Data!$E$17,Data!$L$57,IF(P5=Data!$E$18,Data!L$58,0))))))))))))))))))))</f>
        <v>0</v>
      </c>
      <c r="BD5" s="148"/>
      <c r="BE5" s="146"/>
      <c r="BF5" s="148">
        <f t="shared" si="11"/>
        <v>0</v>
      </c>
      <c r="BG5" s="148">
        <v>1</v>
      </c>
      <c r="BH5" s="148">
        <v>1</v>
      </c>
      <c r="BI5" s="148">
        <f>IF(S5=0,0,IF(AND(Q5=Data!$E$12,S5-$AV$3&gt;0),(((Data!$M$52*(EXP(-29.6/S5)))-(Data!$M$52*(EXP(-29.6/(S5-$AV$3)))))),IF(AND(Q5=Data!$E$12,S5-$AV$3&lt;0.5),(Data!$M$52*(EXP(-29.6/S5))),IF(AND(Q5=Data!$E$12,S5&lt;=1),((Data!$M$52*(EXP(-29.6/S5)))),IF(Q5=Data!$E$13,(Data!$M$53),IF(AND(Q5=Data!$E$14,S5-$AV$3&gt;0),(((Data!$M$54*(EXP(-29.6/S5)))-(Data!$M$54*(EXP(-29.6/(S5-$AV$3)))))),IF(AND(Q5=Data!$E$14,S5-$AV$3&lt;1),(Data!$M$54*(EXP(-29.6/S5))),IF(AND(Q5=Data!$E$14,S5&lt;=1),((Data!$M$54*(EXP(-29.6/S5)))),IF(Q5=Data!$E$15,Data!$M$55,IF(Q5=Data!$E$16,Data!$M$56,IF(Q5=Data!$E$17,Data!$M$57,IF(Q5=Data!$E$18,Data!$M$58,0))))))))))))</f>
        <v>0</v>
      </c>
      <c r="BJ5" s="148">
        <f>IF(Q5=Data!$E$12,BI5*0.32,IF(Q5=Data!$E$13,0,IF(Q5=Data!$E$14,BI5*0.32,IF(Q5=Data!$E$15,0,IF(Q5=Data!$E$16,0,IF(Q5=Data!$E$17,0,IF(Q5=Data!$E$18,0,0)))))))</f>
        <v>0</v>
      </c>
      <c r="BK5" s="148">
        <f>IF(Q5=Data!$E$12,Data!$P$52*$AV$3,IF(Q5=Data!$E$13,Data!$P$53*$AV$3,IF(Q5=Data!$E$14,Data!$P$54*$AV$3,IF(Q5=Data!$E$15,Data!$P$55*$AV$3,IF(Q5=Data!$E$16,Data!$P$56*$AV$3,IF(Q5=Data!$E$17,Data!$P$57*$AV$3,IF(Q5=Data!$E$18,Data!$P$58*$AV$3,0)))))))</f>
        <v>0</v>
      </c>
      <c r="BL5" s="147">
        <f>IF(O5=Data!$E$2,Data!$O$42,IF(O5=Data!$E$3,Data!$O$43,IF(O5=Data!$E$4,Data!$O$44,IF(O5=Data!$E$5,Data!$O$45,IF(O5=Data!$E$6,Data!$O$46,IF(O5=Data!$E$7,Data!$O$47,IF(O5=Data!$E$8,Data!$O$48,IF(O5=Data!$E$9,Data!$O$49,IF(O5=Data!$E$10,Data!$O$50,IF(O5=Data!$E$11,Data!$O$51,IF(O5=Data!$E$12,Data!$O$52,IF(O5=Data!$E$13,Data!$O$53,IF(O5=Data!$E$14,Data!$O$54,IF(O5=Data!$E$15,Data!$O$55,IF(O5=Data!$E$16,Data!$O$56,IF(O5=Data!$E$17,Data!$O$57,IF(O5=Data!$E$18,Data!$O$58,0)))))))))))))))))</f>
        <v>0</v>
      </c>
      <c r="BM5" s="150"/>
      <c r="BN5" s="151" t="s">
        <v>154</v>
      </c>
      <c r="BO5" s="152">
        <f>Data!U4</f>
        <v>2.7213000000000003</v>
      </c>
      <c r="BP5" s="153">
        <f>BO5*H5</f>
        <v>0</v>
      </c>
      <c r="BQ5" s="19"/>
      <c r="BR5" s="19"/>
      <c r="BS5" s="19"/>
      <c r="BT5" s="19"/>
      <c r="BU5" s="19"/>
    </row>
    <row r="6" spans="1:73" s="11" customFormat="1" ht="15" thickBot="1" x14ac:dyDescent="0.35">
      <c r="A6" s="98"/>
      <c r="B6" s="96"/>
      <c r="C6" s="97"/>
      <c r="D6" s="97"/>
      <c r="E6" s="97"/>
      <c r="F6" s="24"/>
      <c r="G6" s="39" t="s">
        <v>174</v>
      </c>
      <c r="H6" s="87">
        <v>0</v>
      </c>
      <c r="I6" s="24"/>
      <c r="J6" s="36" t="s">
        <v>17</v>
      </c>
      <c r="K6" s="108"/>
      <c r="L6" s="108"/>
      <c r="M6" s="108" t="s">
        <v>3</v>
      </c>
      <c r="N6" s="108" t="s">
        <v>1</v>
      </c>
      <c r="O6" s="109" t="s">
        <v>124</v>
      </c>
      <c r="P6" s="109" t="s">
        <v>124</v>
      </c>
      <c r="Q6" s="110" t="s">
        <v>124</v>
      </c>
      <c r="R6" s="111"/>
      <c r="S6" s="111"/>
      <c r="T6" s="112"/>
      <c r="U6" s="20"/>
      <c r="V6" s="21">
        <f>IF(AZ6="No",0,IF(O6="NA",0,IF(O6=Data!$E$2,Data!$F$42,IF(O6=Data!$E$3,Data!$F$43,IF(O6=Data!$E$4,Data!$F$44,IF(O6=Data!$E$5,Data!$F$45,IF(O6=Data!$E$6,Data!$F$46,IF(O6=Data!$E$7,Data!$F$47,IF(O6=Data!$E$8,Data!$F$48,IF(O6=Data!$E$9,Data!$F$49,IF(O6=Data!$E$10,Data!$F$50,IF(O6=Data!$E$11,Data!$F$51,IF(O6=Data!E15,Data!$F$52,IF(O6=Data!E16,Data!$F$53,IF(O6=Data!E17,Data!$F$54,IF(O6=Data!E18,Data!$F$55,IF(O6=Data!E19,Data!$F$56,IF(O6=Data!E20,Data!F$57,IF(O6=Data!E21,Data!F$58,0)))))))))))))))))))*K6*$AV$3</f>
        <v>0</v>
      </c>
      <c r="W6" s="23">
        <f>IF(AZ6="No",0,IF(O6="NA",0,IF(O6=Data!$E$2,Data!$G$42,IF(O6=Data!$E$3,Data!$G$43,IF(O6=Data!$E$4,Data!$G$44,IF(O6=Data!$E$5,Data!$G$45,IF(O6=Data!$E$6,Data!$G$46,IF(O6=Data!$E$7,Data!$G$47,IF(O6=Data!$E$8,Data!$G$48,IF(O6=Data!$E$9,Data!$G$49,IF(O6=Data!$E$10,Data!$G$50,IF(O6=Data!$E$11,Data!$G$51,IF(O6=Data!$E$12,Data!$G$52,IF(O6=Data!$E$13,Data!$G$53,IF(O6=Data!$E$14,Data!$G$54,IF(O6=Data!$E$15,Data!$G$55,IF(O6=Data!$E$16,Data!$G$56,IF(O6=Data!$E$17,Data!G$57,IF(O6=Data!$E$18,Data!G$58,0)))))))))))))))))))*K6*$AV$3</f>
        <v>0</v>
      </c>
      <c r="X6" s="23">
        <f>IF(AZ6="No",0,IF(O6="NA",0,IF(O6=Data!$E$2,Data!$H$42,IF(O6=Data!$E$3,Data!$H$43,IF(O6=Data!$E$4,Data!$H$44,IF(O6=Data!$E$5,Data!$H$45,IF(O6=Data!$E$6,Data!$H$46,IF(O6=Data!$E$7,Data!$H$47,IF(O6=Data!$E$8,Data!$H$48,IF(O6=Data!$E$9,Data!$H$49,IF(O6=Data!$E$10,Data!$H$50,IF(O6=Data!$E$11,Data!$H$51,IF(O6=Data!$E$12,Data!$H$52,IF(O6=Data!$E$13,Data!$H$53,IF(O6=Data!$E$14,Data!$H$54,IF(O6=Data!$E$15,Data!$H$55,IF(O6=Data!$E$16,Data!$H$56,IF(O6=Data!$E$17,Data!H$57,IF(O6=Data!$E$18,Data!H$58,0)))))))))))))))))))*K6*$AV$3</f>
        <v>0</v>
      </c>
      <c r="Y6" s="23">
        <f>IF(R6&lt;=1,0,IF(Q6=Data!$E$12,Data!$F$52,IF(Q6=Data!$E$13,Data!$F$53,IF(Q6=Data!$E$14,Data!$F$54,IF(Q6=Data!$E$15,Data!$F$55,IF(Q6=Data!$E$16,Data!$F$56,IF(Q6=Data!$E$17,Data!$F$57,IF(Q6=Data!$E$18,Data!$F$58,0))))))))*K6*IF(R6&lt;AV6,R6,$AV$3)</f>
        <v>0</v>
      </c>
      <c r="Z6" s="23">
        <f>IF(R6&lt;=1,0,IF(Q6=Data!$E$12,Data!$G$52,IF(Q6=Data!$E$13,Data!$G$53,IF(Q6=Data!$E$14,Data!$G$54,IF(Q6=Data!$E$15,Data!$G$55,IF(Q6=Data!$E$16,Data!$G$56,IF(Q6=Data!$E$17,Data!$G$57,IF(Q6=Data!$E$18,Data!$G$58,0))))))))*K6*IF(R6&lt;AV6,R6,$AV$3)</f>
        <v>0</v>
      </c>
      <c r="AA6" s="23">
        <f>IF(R6&lt;=1,0,IF(Q6=Data!$E$12,Data!$H$52,IF(Q6=Data!$E$13,Data!$H$53,IF(Q6=Data!$E$14,Data!$H$54,IF(Q6=Data!$E$15,Data!$H$55,IF(Q6=Data!$E$16,Data!$H$56,IF(Q6=Data!$E$17,Data!$H$57,IF(Q6=Data!$E$18,Data!$H$58,0))))))))*K6*IF(R6&lt;AV6,R6,$AV$3)</f>
        <v>0</v>
      </c>
      <c r="AB6" s="22">
        <f t="shared" si="4"/>
        <v>0</v>
      </c>
      <c r="AC6" s="50">
        <f t="shared" si="5"/>
        <v>0</v>
      </c>
      <c r="AD6" s="13"/>
      <c r="AE6" s="21">
        <f t="shared" si="6"/>
        <v>0</v>
      </c>
      <c r="AF6" s="22">
        <f t="shared" si="0"/>
        <v>0</v>
      </c>
      <c r="AG6" s="50">
        <f t="shared" si="1"/>
        <v>0</v>
      </c>
      <c r="AH6" s="13"/>
      <c r="AI6" s="21">
        <f>IF(AZ6="No",0,IF(O6="NA",0,IF(Q6=O6,0,IF(O6=Data!$E$2,Data!$J$42,IF(O6=Data!$E$3,Data!$J$43,IF(O6=Data!$E$4,Data!$J$44,IF(O6=Data!$E$5,Data!$J$45,IF(O6=Data!$E$6,Data!$J$46,IF(O6=Data!$E$7,Data!$J$47,IF(O6=Data!$E$8,Data!$J$48,IF(O6=Data!$E$9,Data!$J$49,IF(O6=Data!$E$10,Data!$I$50,IF(O6=Data!$E$11,Data!$J$51,IF(O6=Data!$E$12,Data!$J$52,IF(O6=Data!$E$13,Data!$J$53,IF(O6=Data!$E$14,Data!$J$54,IF(O6=Data!$E$15,Data!$J$55,IF(O6=Data!$E$16,Data!$J$56,IF(O6=Data!$E$17,Data!$J$57,IF(O6=Data!$E$18,Data!J$58,0))))))))))))))))))))*$AV$3</f>
        <v>0</v>
      </c>
      <c r="AJ6" s="23">
        <f>IF(AZ6="No",0,IF(O6="NA",0,IF(O6=Data!$E$2,Data!$K$42,IF(O6=Data!$E$3,Data!$K$43,IF(O6=Data!$E$4,Data!$K$44,IF(O6=Data!$E$5,Data!$K$45,IF(O6=Data!$E$6,Data!$K$46,IF(O6=Data!$E$7,Data!$K$47,IF(O6=Data!$E$8,Data!$K$48,IF(O6=Data!$E$9,Data!$K$49,IF(O6=Data!$E$10,Data!$K$50,IF(O6=Data!$E$11,Data!$K$51,IF(O6=Data!$E$12,Data!$K$52,IF(O6=Data!$E$13,Data!$K$53,IF(O6=Data!$E$14,Data!$K$54,IF(O6=Data!$E$15,Data!$K$55,IF(O6=Data!$E$16,Data!$K$56,IF(O6=Data!$E$17,Data!$K$57,IF(O6=Data!$E$18,Data!K$58,0)))))))))))))))))))*$AV$3</f>
        <v>0</v>
      </c>
      <c r="AK6" s="23">
        <f t="shared" si="7"/>
        <v>0</v>
      </c>
      <c r="AL6" s="22">
        <f t="shared" si="8"/>
        <v>0</v>
      </c>
      <c r="AM6" s="22">
        <f t="shared" si="9"/>
        <v>0</v>
      </c>
      <c r="AN6" s="23"/>
      <c r="AO6" s="120"/>
      <c r="AP6" s="25"/>
      <c r="AQ6" s="25"/>
      <c r="AR6" s="19"/>
      <c r="AS6" s="19"/>
      <c r="AU6" s="19"/>
      <c r="AV6" s="156">
        <v>0</v>
      </c>
      <c r="AW6" s="141"/>
      <c r="AX6" s="155"/>
      <c r="AY6" s="143" t="str">
        <f t="shared" si="10"/>
        <v>No</v>
      </c>
      <c r="AZ6" s="144" t="str">
        <f t="shared" si="2"/>
        <v>No</v>
      </c>
      <c r="BA6" s="145"/>
      <c r="BB6" s="146">
        <f>IF(Q6="NA",0,IF(N6="No",0,IF(O6=Data!$E$2,Data!$L$42,IF(O6=Data!$E$3,Data!$L$43,IF(O6=Data!$E$4,Data!$L$44,IF(O6=Data!$E$5,Data!$L$45,IF(O6=Data!$E$6,Data!$L$46,IF(O6=Data!$E$7,Data!$L$47,IF(O6=Data!$E$8,Data!$L$48,IF(O6=Data!$E$9,Data!$L$49,IF(O6=Data!$E$10,Data!$L$50,IF(O6=Data!$E$11,Data!$L$51,IF(O6=Data!$E$12,Data!$L$52,IF(O6=Data!$E$13,Data!$L$53,IF(O6=Data!$E$14,Data!$L$54,IF(O6=Data!$E$15,Data!$L$55,IF(O6=Data!$E$16,Data!$L$56,IF(O6=Data!$E$17,Data!$L$57,IF(O6=Data!$E$18,Data!L$58,0)))))))))))))))))))</f>
        <v>0</v>
      </c>
      <c r="BC6" s="147">
        <f>IF(Q6="NA",0,IF(AY6="No",0,IF(N6="Yes",0,IF(P6=Data!$E$2,Data!$L$42,IF(P6=Data!$E$3,Data!$L$43,IF(P6=Data!$E$4,Data!$L$44,IF(P6=Data!$E$5,Data!$L$45,IF(P6=Data!$E$6,Data!$L$46,IF(P6=Data!$E$7,Data!$L$47,IF(P6=Data!$E$8,Data!$L$48,IF(P6=Data!$E$9,Data!$L$49,IF(P6=Data!$E$10,Data!$L$50,IF(P6=Data!$E$11,Data!$L$51,IF(P6=Data!$E$12,Data!$L$52*(EXP(-29.6/R6)),IF(P6=Data!$E$13,Data!$L$53,IF(P6=Data!$E$14,Data!$L$54*(EXP(-29.6/R6)),IF(P6=Data!$E$15,Data!$L$55,IF(P6=Data!$E$16,Data!$L$56,IF(P6=Data!$E$17,Data!$L$57,IF(P6=Data!$E$18,Data!L$58,0))))))))))))))))))))</f>
        <v>0</v>
      </c>
      <c r="BD6" s="148"/>
      <c r="BE6" s="146"/>
      <c r="BF6" s="148">
        <f t="shared" si="11"/>
        <v>0</v>
      </c>
      <c r="BG6" s="148">
        <v>1</v>
      </c>
      <c r="BH6" s="148">
        <v>1</v>
      </c>
      <c r="BI6" s="148">
        <f>IF(S6=0,0,IF(AND(Q6=Data!$E$12,S6-$AV$3&gt;0),(((Data!$M$52*(EXP(-29.6/S6)))-(Data!$M$52*(EXP(-29.6/(S6-$AV$3)))))),IF(AND(Q6=Data!$E$12,S6-$AV$3&lt;0.5),(Data!$M$52*(EXP(-29.6/S6))),IF(AND(Q6=Data!$E$12,S6&lt;=1),((Data!$M$52*(EXP(-29.6/S6)))),IF(Q6=Data!$E$13,(Data!$M$53),IF(AND(Q6=Data!$E$14,S6-$AV$3&gt;0),(((Data!$M$54*(EXP(-29.6/S6)))-(Data!$M$54*(EXP(-29.6/(S6-$AV$3)))))),IF(AND(Q6=Data!$E$14,S6-$AV$3&lt;1),(Data!$M$54*(EXP(-29.6/S6))),IF(AND(Q6=Data!$E$14,S6&lt;=1),((Data!$M$54*(EXP(-29.6/S6)))),IF(Q6=Data!$E$15,Data!$M$55,IF(Q6=Data!$E$16,Data!$M$56,IF(Q6=Data!$E$17,Data!$M$57,IF(Q6=Data!$E$18,Data!$M$58,0))))))))))))</f>
        <v>0</v>
      </c>
      <c r="BJ6" s="148">
        <f>IF(Q6=Data!$E$12,BI6*0.32,IF(Q6=Data!$E$13,0,IF(Q6=Data!$E$14,BI6*0.32,IF(Q6=Data!$E$15,0,IF(Q6=Data!$E$16,0,IF(Q6=Data!$E$17,0,IF(Q6=Data!$E$18,0,0)))))))</f>
        <v>0</v>
      </c>
      <c r="BK6" s="148">
        <f>IF(Q6=Data!$E$12,Data!$P$52*$AV$3,IF(Q6=Data!$E$13,Data!$P$53*$AV$3,IF(Q6=Data!$E$14,Data!$P$54*$AV$3,IF(Q6=Data!$E$15,Data!$P$55*$AV$3,IF(Q6=Data!$E$16,Data!$P$56*$AV$3,IF(Q6=Data!$E$17,Data!$P$57*$AV$3,IF(Q6=Data!$E$18,Data!$P$58*$AV$3,0)))))))</f>
        <v>0</v>
      </c>
      <c r="BL6" s="147">
        <f>IF(O6=Data!$E$2,Data!$O$42,IF(O6=Data!$E$3,Data!$O$43,IF(O6=Data!$E$4,Data!$O$44,IF(O6=Data!$E$5,Data!$O$45,IF(O6=Data!$E$6,Data!$O$46,IF(O6=Data!$E$7,Data!$O$47,IF(O6=Data!$E$8,Data!$O$48,IF(O6=Data!$E$9,Data!$O$49,IF(O6=Data!$E$10,Data!$O$50,IF(O6=Data!$E$11,Data!$O$51,IF(O6=Data!$E$12,Data!$O$52,IF(O6=Data!$E$13,Data!$O$53,IF(O6=Data!$E$14,Data!$O$54,IF(O6=Data!$E$15,Data!$O$55,IF(O6=Data!$E$16,Data!$O$56,IF(O6=Data!$E$17,Data!$O$57,IF(O6=Data!$E$18,Data!$O$58,0)))))))))))))))))</f>
        <v>0</v>
      </c>
      <c r="BM6" s="150"/>
      <c r="BN6" s="151" t="s">
        <v>155</v>
      </c>
      <c r="BO6" s="152">
        <f>Data!U5</f>
        <v>2.721686</v>
      </c>
      <c r="BP6" s="153">
        <f>BO6*H6</f>
        <v>0</v>
      </c>
      <c r="BQ6" s="19"/>
      <c r="BR6" s="19"/>
      <c r="BS6" s="19"/>
      <c r="BT6" s="19"/>
      <c r="BU6" s="19"/>
    </row>
    <row r="7" spans="1:73" s="11" customFormat="1" ht="15" thickBot="1" x14ac:dyDescent="0.35">
      <c r="A7" s="98"/>
      <c r="B7" s="96"/>
      <c r="C7" s="97"/>
      <c r="D7" s="97"/>
      <c r="E7" s="97"/>
      <c r="F7" s="24"/>
      <c r="G7" s="12"/>
      <c r="H7" s="104"/>
      <c r="I7" s="24"/>
      <c r="J7" s="36" t="s">
        <v>18</v>
      </c>
      <c r="K7" s="108"/>
      <c r="L7" s="108"/>
      <c r="M7" s="108" t="s">
        <v>3</v>
      </c>
      <c r="N7" s="108" t="s">
        <v>1</v>
      </c>
      <c r="O7" s="109" t="s">
        <v>124</v>
      </c>
      <c r="P7" s="109" t="s">
        <v>124</v>
      </c>
      <c r="Q7" s="110" t="s">
        <v>124</v>
      </c>
      <c r="R7" s="111"/>
      <c r="S7" s="111"/>
      <c r="T7" s="112"/>
      <c r="U7" s="20"/>
      <c r="V7" s="21">
        <f>IF(AZ7="No",0,IF(O7="NA",0,IF(O7=Data!$E$2,Data!$F$42,IF(O7=Data!$E$3,Data!$F$43,IF(O7=Data!$E$4,Data!$F$44,IF(O7=Data!$E$5,Data!$F$45,IF(O7=Data!$E$6,Data!$F$46,IF(O7=Data!$E$7,Data!$F$47,IF(O7=Data!$E$8,Data!$F$48,IF(O7=Data!$E$9,Data!$F$49,IF(O7=Data!$E$10,Data!$F$50,IF(O7=Data!$E$11,Data!$F$51,IF(O7=Data!E16,Data!$F$52,IF(O7=Data!E17,Data!$F$53,IF(O7=Data!E18,Data!$F$54,IF(O7=Data!E19,Data!$F$55,IF(O7=Data!E20,Data!$F$56,IF(O7=Data!E21,Data!F$57,IF(O7=Data!E22,Data!F$58,0)))))))))))))))))))*K7*$AV$3</f>
        <v>0</v>
      </c>
      <c r="W7" s="23">
        <f>IF(AZ7="No",0,IF(O7="NA",0,IF(O7=Data!$E$2,Data!$G$42,IF(O7=Data!$E$3,Data!$G$43,IF(O7=Data!$E$4,Data!$G$44,IF(O7=Data!$E$5,Data!$G$45,IF(O7=Data!$E$6,Data!$G$46,IF(O7=Data!$E$7,Data!$G$47,IF(O7=Data!$E$8,Data!$G$48,IF(O7=Data!$E$9,Data!$G$49,IF(O7=Data!$E$10,Data!$G$50,IF(O7=Data!$E$11,Data!$G$51,IF(O7=Data!$E$12,Data!$G$52,IF(O7=Data!$E$13,Data!$G$53,IF(O7=Data!$E$14,Data!$G$54,IF(O7=Data!$E$15,Data!$G$55,IF(O7=Data!$E$16,Data!$G$56,IF(O7=Data!$E$17,Data!G$57,IF(O7=Data!$E$18,Data!G$58,0)))))))))))))))))))*K7*$AV$3</f>
        <v>0</v>
      </c>
      <c r="X7" s="23">
        <f>IF(AZ7="No",0,IF(O7="NA",0,IF(O7=Data!$E$2,Data!$H$42,IF(O7=Data!$E$3,Data!$H$43,IF(O7=Data!$E$4,Data!$H$44,IF(O7=Data!$E$5,Data!$H$45,IF(O7=Data!$E$6,Data!$H$46,IF(O7=Data!$E$7,Data!$H$47,IF(O7=Data!$E$8,Data!$H$48,IF(O7=Data!$E$9,Data!$H$49,IF(O7=Data!$E$10,Data!$H$50,IF(O7=Data!$E$11,Data!$H$51,IF(O7=Data!$E$12,Data!$H$52,IF(O7=Data!$E$13,Data!$H$53,IF(O7=Data!$E$14,Data!$H$54,IF(O7=Data!$E$15,Data!$H$55,IF(O7=Data!$E$16,Data!$H$56,IF(O7=Data!$E$17,Data!H$57,IF(O7=Data!$E$18,Data!H$58,0)))))))))))))))))))*K7*$AV$3</f>
        <v>0</v>
      </c>
      <c r="Y7" s="23">
        <f>IF(R7&lt;=1,0,IF(Q7=Data!$E$12,Data!$F$52,IF(Q7=Data!$E$13,Data!$F$53,IF(Q7=Data!$E$14,Data!$F$54,IF(Q7=Data!$E$15,Data!$F$55,IF(Q7=Data!$E$16,Data!$F$56,IF(Q7=Data!$E$17,Data!$F$57,IF(Q7=Data!$E$18,Data!$F$58,0))))))))*K7*IF(R7&lt;AV7,R7,$AV$3)</f>
        <v>0</v>
      </c>
      <c r="Z7" s="23">
        <f>IF(R7&lt;=1,0,IF(Q7=Data!$E$12,Data!$G$52,IF(Q7=Data!$E$13,Data!$G$53,IF(Q7=Data!$E$14,Data!$G$54,IF(Q7=Data!$E$15,Data!$G$55,IF(Q7=Data!$E$16,Data!$G$56,IF(Q7=Data!$E$17,Data!$G$57,IF(Q7=Data!$E$18,Data!$G$58,0))))))))*K7*IF(R7&lt;AV7,R7,$AV$3)</f>
        <v>0</v>
      </c>
      <c r="AA7" s="23">
        <f>IF(R7&lt;=1,0,IF(Q7=Data!$E$12,Data!$H$52,IF(Q7=Data!$E$13,Data!$H$53,IF(Q7=Data!$E$14,Data!$H$54,IF(Q7=Data!$E$15,Data!$H$55,IF(Q7=Data!$E$16,Data!$H$56,IF(Q7=Data!$E$17,Data!$H$57,IF(Q7=Data!$E$18,Data!$H$58,0))))))))*K7*IF(R7&lt;AV7,R7,$AV$3)</f>
        <v>0</v>
      </c>
      <c r="AB7" s="22">
        <f t="shared" si="4"/>
        <v>0</v>
      </c>
      <c r="AC7" s="50">
        <f t="shared" si="5"/>
        <v>0</v>
      </c>
      <c r="AD7" s="13"/>
      <c r="AE7" s="21">
        <f t="shared" si="6"/>
        <v>0</v>
      </c>
      <c r="AF7" s="22">
        <f t="shared" si="0"/>
        <v>0</v>
      </c>
      <c r="AG7" s="50">
        <f t="shared" si="1"/>
        <v>0</v>
      </c>
      <c r="AH7" s="13"/>
      <c r="AI7" s="21">
        <f>IF(AZ7="No",0,IF(O7="NA",0,IF(Q7=O7,0,IF(O7=Data!$E$2,Data!$J$42,IF(O7=Data!$E$3,Data!$J$43,IF(O7=Data!$E$4,Data!$J$44,IF(O7=Data!$E$5,Data!$J$45,IF(O7=Data!$E$6,Data!$J$46,IF(O7=Data!$E$7,Data!$J$47,IF(O7=Data!$E$8,Data!$J$48,IF(O7=Data!$E$9,Data!$J$49,IF(O7=Data!$E$10,Data!$I$50,IF(O7=Data!$E$11,Data!$J$51,IF(O7=Data!$E$12,Data!$J$52,IF(O7=Data!$E$13,Data!$J$53,IF(O7=Data!$E$14,Data!$J$54,IF(O7=Data!$E$15,Data!$J$55,IF(O7=Data!$E$16,Data!$J$56,IF(O7=Data!$E$17,Data!$J$57,IF(O7=Data!$E$18,Data!J$58,0))))))))))))))))))))*$AV$3</f>
        <v>0</v>
      </c>
      <c r="AJ7" s="23">
        <f>IF(AZ7="No",0,IF(O7="NA",0,IF(O7=Data!$E$2,Data!$K$42,IF(O7=Data!$E$3,Data!$K$43,IF(O7=Data!$E$4,Data!$K$44,IF(O7=Data!$E$5,Data!$K$45,IF(O7=Data!$E$6,Data!$K$46,IF(O7=Data!$E$7,Data!$K$47,IF(O7=Data!$E$8,Data!$K$48,IF(O7=Data!$E$9,Data!$K$49,IF(O7=Data!$E$10,Data!$K$50,IF(O7=Data!$E$11,Data!$K$51,IF(O7=Data!$E$12,Data!$K$52,IF(O7=Data!$E$13,Data!$K$53,IF(O7=Data!$E$14,Data!$K$54,IF(O7=Data!$E$15,Data!$K$55,IF(O7=Data!$E$16,Data!$K$56,IF(O7=Data!$E$17,Data!$K$57,IF(O7=Data!$E$18,Data!K$58,0)))))))))))))))))))*$AV$3</f>
        <v>0</v>
      </c>
      <c r="AK7" s="23">
        <f t="shared" si="7"/>
        <v>0</v>
      </c>
      <c r="AL7" s="22">
        <f t="shared" si="8"/>
        <v>0</v>
      </c>
      <c r="AM7" s="22">
        <f t="shared" si="9"/>
        <v>0</v>
      </c>
      <c r="AN7" s="23"/>
      <c r="AO7" s="120"/>
      <c r="AP7" s="25"/>
      <c r="AQ7" s="25"/>
      <c r="AR7" s="19"/>
      <c r="AS7" s="19"/>
      <c r="AU7" s="19"/>
      <c r="AV7" s="141"/>
      <c r="AW7" s="141"/>
      <c r="AX7" s="155"/>
      <c r="AY7" s="143" t="str">
        <f t="shared" si="10"/>
        <v>No</v>
      </c>
      <c r="AZ7" s="144" t="str">
        <f t="shared" si="2"/>
        <v>No</v>
      </c>
      <c r="BA7" s="145"/>
      <c r="BB7" s="146">
        <f>IF(Q7="NA",0,IF(N7="No",0,IF(O7=Data!$E$2,Data!$L$42,IF(O7=Data!$E$3,Data!$L$43,IF(O7=Data!$E$4,Data!$L$44,IF(O7=Data!$E$5,Data!$L$45,IF(O7=Data!$E$6,Data!$L$46,IF(O7=Data!$E$7,Data!$L$47,IF(O7=Data!$E$8,Data!$L$48,IF(O7=Data!$E$9,Data!$L$49,IF(O7=Data!$E$10,Data!$L$50,IF(O7=Data!$E$11,Data!$L$51,IF(O7=Data!$E$12,Data!$L$52,IF(O7=Data!$E$13,Data!$L$53,IF(O7=Data!$E$14,Data!$L$54,IF(O7=Data!$E$15,Data!$L$55,IF(O7=Data!$E$16,Data!$L$56,IF(O7=Data!$E$17,Data!$L$57,IF(O7=Data!$E$18,Data!L$58,0)))))))))))))))))))</f>
        <v>0</v>
      </c>
      <c r="BC7" s="147">
        <f>IF(Q7="NA",0,IF(AY7="No",0,IF(N7="Yes",0,IF(P7=Data!$E$2,Data!$L$42,IF(P7=Data!$E$3,Data!$L$43,IF(P7=Data!$E$4,Data!$L$44,IF(P7=Data!$E$5,Data!$L$45,IF(P7=Data!$E$6,Data!$L$46,IF(P7=Data!$E$7,Data!$L$47,IF(P7=Data!$E$8,Data!$L$48,IF(P7=Data!$E$9,Data!$L$49,IF(P7=Data!$E$10,Data!$L$50,IF(P7=Data!$E$11,Data!$L$51,IF(P7=Data!$E$12,Data!$L$52*(EXP(-29.6/R7)),IF(P7=Data!$E$13,Data!$L$53,IF(P7=Data!$E$14,Data!$L$54*(EXP(-29.6/R7)),IF(P7=Data!$E$15,Data!$L$55,IF(P7=Data!$E$16,Data!$L$56,IF(P7=Data!$E$17,Data!$L$57,IF(P7=Data!$E$18,Data!L$58,0))))))))))))))))))))</f>
        <v>0</v>
      </c>
      <c r="BD7" s="148"/>
      <c r="BE7" s="146"/>
      <c r="BF7" s="148">
        <f t="shared" si="11"/>
        <v>0</v>
      </c>
      <c r="BG7" s="148">
        <v>1</v>
      </c>
      <c r="BH7" s="148">
        <v>1</v>
      </c>
      <c r="BI7" s="148">
        <f>IF(S7=0,0,IF(AND(Q7=Data!$E$12,S7-$AV$3&gt;0),(((Data!$M$52*(EXP(-29.6/S7)))-(Data!$M$52*(EXP(-29.6/(S7-$AV$3)))))),IF(AND(Q7=Data!$E$12,S7-$AV$3&lt;0.5),(Data!$M$52*(EXP(-29.6/S7))),IF(AND(Q7=Data!$E$12,S7&lt;=1),((Data!$M$52*(EXP(-29.6/S7)))),IF(Q7=Data!$E$13,(Data!$M$53),IF(AND(Q7=Data!$E$14,S7-$AV$3&gt;0),(((Data!$M$54*(EXP(-29.6/S7)))-(Data!$M$54*(EXP(-29.6/(S7-$AV$3)))))),IF(AND(Q7=Data!$E$14,S7-$AV$3&lt;1),(Data!$M$54*(EXP(-29.6/S7))),IF(AND(Q7=Data!$E$14,S7&lt;=1),((Data!$M$54*(EXP(-29.6/S7)))),IF(Q7=Data!$E$15,Data!$M$55,IF(Q7=Data!$E$16,Data!$M$56,IF(Q7=Data!$E$17,Data!$M$57,IF(Q7=Data!$E$18,Data!$M$58,0))))))))))))</f>
        <v>0</v>
      </c>
      <c r="BJ7" s="148">
        <f>IF(Q7=Data!$E$12,BI7*0.32,IF(Q7=Data!$E$13,0,IF(Q7=Data!$E$14,BI7*0.32,IF(Q7=Data!$E$15,0,IF(Q7=Data!$E$16,0,IF(Q7=Data!$E$17,0,IF(Q7=Data!$E$18,0,0)))))))</f>
        <v>0</v>
      </c>
      <c r="BK7" s="148">
        <f>IF(Q7=Data!$E$12,Data!$P$52*$AV$3,IF(Q7=Data!$E$13,Data!$P$53*$AV$3,IF(Q7=Data!$E$14,Data!$P$54*$AV$3,IF(Q7=Data!$E$15,Data!$P$55*$AV$3,IF(Q7=Data!$E$16,Data!$P$56*$AV$3,IF(Q7=Data!$E$17,Data!$P$57*$AV$3,IF(Q7=Data!$E$18,Data!$P$58*$AV$3,0)))))))</f>
        <v>0</v>
      </c>
      <c r="BL7" s="147">
        <f>IF(O7=Data!$E$2,Data!$O$42,IF(O7=Data!$E$3,Data!$O$43,IF(O7=Data!$E$4,Data!$O$44,IF(O7=Data!$E$5,Data!$O$45,IF(O7=Data!$E$6,Data!$O$46,IF(O7=Data!$E$7,Data!$O$47,IF(O7=Data!$E$8,Data!$O$48,IF(O7=Data!$E$9,Data!$O$49,IF(O7=Data!$E$10,Data!$O$50,IF(O7=Data!$E$11,Data!$O$51,IF(O7=Data!$E$12,Data!$O$52,IF(O7=Data!$E$13,Data!$O$53,IF(O7=Data!$E$14,Data!$O$54,IF(O7=Data!$E$15,Data!$O$55,IF(O7=Data!$E$16,Data!$O$56,IF(O7=Data!$E$17,Data!$O$57,IF(O7=Data!$E$18,Data!$O$58,0)))))))))))))))))</f>
        <v>0</v>
      </c>
      <c r="BM7" s="150"/>
      <c r="BN7" s="151"/>
      <c r="BO7" s="157"/>
      <c r="BP7" s="153"/>
      <c r="BQ7" s="19"/>
      <c r="BR7" s="19"/>
      <c r="BS7" s="19"/>
      <c r="BT7" s="19"/>
      <c r="BU7" s="19"/>
    </row>
    <row r="8" spans="1:73" s="11" customFormat="1" ht="15" thickBot="1" x14ac:dyDescent="0.35">
      <c r="A8" s="98"/>
      <c r="B8" s="96"/>
      <c r="C8" s="97"/>
      <c r="D8" s="97"/>
      <c r="E8" s="97"/>
      <c r="F8" s="24"/>
      <c r="G8" s="12"/>
      <c r="H8" s="105"/>
      <c r="I8" s="24"/>
      <c r="J8" s="36" t="s">
        <v>19</v>
      </c>
      <c r="K8" s="108"/>
      <c r="L8" s="108"/>
      <c r="M8" s="108" t="s">
        <v>3</v>
      </c>
      <c r="N8" s="108" t="s">
        <v>1</v>
      </c>
      <c r="O8" s="109" t="s">
        <v>124</v>
      </c>
      <c r="P8" s="109" t="s">
        <v>124</v>
      </c>
      <c r="Q8" s="110" t="s">
        <v>124</v>
      </c>
      <c r="R8" s="111"/>
      <c r="S8" s="111"/>
      <c r="T8" s="112"/>
      <c r="U8" s="20"/>
      <c r="V8" s="21">
        <f>IF(AZ8="No",0,IF(O8="NA",0,IF(O8=Data!$E$2,Data!$F$42,IF(O8=Data!$E$3,Data!$F$43,IF(O8=Data!$E$4,Data!$F$44,IF(O8=Data!$E$5,Data!$F$45,IF(O8=Data!$E$6,Data!$F$46,IF(O8=Data!$E$7,Data!$F$47,IF(O8=Data!$E$8,Data!$F$48,IF(O8=Data!$E$9,Data!$F$49,IF(O8=Data!$E$10,Data!$F$50,IF(O8=Data!$E$11,Data!$F$51,IF(O8=Data!E17,Data!$F$52,IF(O8=Data!E18,Data!$F$53,IF(O8=Data!E19,Data!$F$54,IF(O8=Data!E20,Data!$F$55,IF(O8=Data!E21,Data!$F$56,IF(O8=Data!E22,Data!F$57,IF(O8=Data!E23,Data!F$58,0)))))))))))))))))))*K8*$AV$3</f>
        <v>0</v>
      </c>
      <c r="W8" s="23">
        <f>IF(AZ8="No",0,IF(O8="NA",0,IF(O8=Data!$E$2,Data!$G$42,IF(O8=Data!$E$3,Data!$G$43,IF(O8=Data!$E$4,Data!$G$44,IF(O8=Data!$E$5,Data!$G$45,IF(O8=Data!$E$6,Data!$G$46,IF(O8=Data!$E$7,Data!$G$47,IF(O8=Data!$E$8,Data!$G$48,IF(O8=Data!$E$9,Data!$G$49,IF(O8=Data!$E$10,Data!$G$50,IF(O8=Data!$E$11,Data!$G$51,IF(O8=Data!$E$12,Data!$G$52,IF(O8=Data!$E$13,Data!$G$53,IF(O8=Data!$E$14,Data!$G$54,IF(O8=Data!$E$15,Data!$G$55,IF(O8=Data!$E$16,Data!$G$56,IF(O8=Data!$E$17,Data!G$57,IF(O8=Data!$E$18,Data!G$58,0)))))))))))))))))))*K8*$AV$3</f>
        <v>0</v>
      </c>
      <c r="X8" s="23">
        <f>IF(AZ8="No",0,IF(O8="NA",0,IF(O8=Data!$E$2,Data!$H$42,IF(O8=Data!$E$3,Data!$H$43,IF(O8=Data!$E$4,Data!$H$44,IF(O8=Data!$E$5,Data!$H$45,IF(O8=Data!$E$6,Data!$H$46,IF(O8=Data!$E$7,Data!$H$47,IF(O8=Data!$E$8,Data!$H$48,IF(O8=Data!$E$9,Data!$H$49,IF(O8=Data!$E$10,Data!$H$50,IF(O8=Data!$E$11,Data!$H$51,IF(O8=Data!$E$12,Data!$H$52,IF(O8=Data!$E$13,Data!$H$53,IF(O8=Data!$E$14,Data!$H$54,IF(O8=Data!$E$15,Data!$H$55,IF(O8=Data!$E$16,Data!$H$56,IF(O8=Data!$E$17,Data!H$57,IF(O8=Data!$E$18,Data!H$58,0)))))))))))))))))))*K8*$AV$3</f>
        <v>0</v>
      </c>
      <c r="Y8" s="23">
        <f>IF(R8&lt;=1,0,IF(Q8=Data!$E$12,Data!$F$52,IF(Q8=Data!$E$13,Data!$F$53,IF(Q8=Data!$E$14,Data!$F$54,IF(Q8=Data!$E$15,Data!$F$55,IF(Q8=Data!$E$16,Data!$F$56,IF(Q8=Data!$E$17,Data!$F$57,IF(Q8=Data!$E$18,Data!$F$58,0))))))))*K8*IF(R8&lt;AV8,R8,$AV$3)</f>
        <v>0</v>
      </c>
      <c r="Z8" s="23">
        <f>IF(R8&lt;=1,0,IF(Q8=Data!$E$12,Data!$G$52,IF(Q8=Data!$E$13,Data!$G$53,IF(Q8=Data!$E$14,Data!$G$54,IF(Q8=Data!$E$15,Data!$G$55,IF(Q8=Data!$E$16,Data!$G$56,IF(Q8=Data!$E$17,Data!$G$57,IF(Q8=Data!$E$18,Data!$G$58,0))))))))*K8*IF(R8&lt;AV8,R8,$AV$3)</f>
        <v>0</v>
      </c>
      <c r="AA8" s="23">
        <f>IF(R8&lt;=1,0,IF(Q8=Data!$E$12,Data!$H$52,IF(Q8=Data!$E$13,Data!$H$53,IF(Q8=Data!$E$14,Data!$H$54,IF(Q8=Data!$E$15,Data!$H$55,IF(Q8=Data!$E$16,Data!$H$56,IF(Q8=Data!$E$17,Data!$H$57,IF(Q8=Data!$E$18,Data!$H$58,0))))))))*K8*IF(R8&lt;AV8,R8,$AV$3)</f>
        <v>0</v>
      </c>
      <c r="AB8" s="22">
        <f t="shared" si="4"/>
        <v>0</v>
      </c>
      <c r="AC8" s="50">
        <f t="shared" si="5"/>
        <v>0</v>
      </c>
      <c r="AD8" s="13"/>
      <c r="AE8" s="21">
        <f t="shared" si="6"/>
        <v>0</v>
      </c>
      <c r="AF8" s="22">
        <f t="shared" si="0"/>
        <v>0</v>
      </c>
      <c r="AG8" s="50">
        <f t="shared" si="1"/>
        <v>0</v>
      </c>
      <c r="AH8" s="13"/>
      <c r="AI8" s="21">
        <f>IF(AZ8="No",0,IF(O8="NA",0,IF(Q8=O8,0,IF(O8=Data!$E$2,Data!$J$42,IF(O8=Data!$E$3,Data!$J$43,IF(O8=Data!$E$4,Data!$J$44,IF(O8=Data!$E$5,Data!$J$45,IF(O8=Data!$E$6,Data!$J$46,IF(O8=Data!$E$7,Data!$J$47,IF(O8=Data!$E$8,Data!$J$48,IF(O8=Data!$E$9,Data!$J$49,IF(O8=Data!$E$10,Data!$I$50,IF(O8=Data!$E$11,Data!$J$51,IF(O8=Data!$E$12,Data!$J$52,IF(O8=Data!$E$13,Data!$J$53,IF(O8=Data!$E$14,Data!$J$54,IF(O8=Data!$E$15,Data!$J$55,IF(O8=Data!$E$16,Data!$J$56,IF(O8=Data!$E$17,Data!$J$57,IF(O8=Data!$E$18,Data!J$58,0))))))))))))))))))))*$AV$3</f>
        <v>0</v>
      </c>
      <c r="AJ8" s="23">
        <f>IF(AZ8="No",0,IF(O8="NA",0,IF(O8=Data!$E$2,Data!$K$42,IF(O8=Data!$E$3,Data!$K$43,IF(O8=Data!$E$4,Data!$K$44,IF(O8=Data!$E$5,Data!$K$45,IF(O8=Data!$E$6,Data!$K$46,IF(O8=Data!$E$7,Data!$K$47,IF(O8=Data!$E$8,Data!$K$48,IF(O8=Data!$E$9,Data!$K$49,IF(O8=Data!$E$10,Data!$K$50,IF(O8=Data!$E$11,Data!$K$51,IF(O8=Data!$E$12,Data!$K$52,IF(O8=Data!$E$13,Data!$K$53,IF(O8=Data!$E$14,Data!$K$54,IF(O8=Data!$E$15,Data!$K$55,IF(O8=Data!$E$16,Data!$K$56,IF(O8=Data!$E$17,Data!$K$57,IF(O8=Data!$E$18,Data!K$58,0)))))))))))))))))))*$AV$3</f>
        <v>0</v>
      </c>
      <c r="AK8" s="23">
        <f t="shared" si="7"/>
        <v>0</v>
      </c>
      <c r="AL8" s="22">
        <f t="shared" si="8"/>
        <v>0</v>
      </c>
      <c r="AM8" s="22">
        <f t="shared" si="9"/>
        <v>0</v>
      </c>
      <c r="AN8" s="23"/>
      <c r="AO8" s="120"/>
      <c r="AP8" s="25"/>
      <c r="AQ8" s="25"/>
      <c r="AR8" s="19"/>
      <c r="AS8" s="19"/>
      <c r="AU8" s="19"/>
      <c r="AV8" s="158" t="s">
        <v>137</v>
      </c>
      <c r="AW8" s="159" t="s">
        <v>140</v>
      </c>
      <c r="AX8" s="155"/>
      <c r="AY8" s="143" t="str">
        <f t="shared" si="10"/>
        <v>No</v>
      </c>
      <c r="AZ8" s="144" t="str">
        <f t="shared" si="2"/>
        <v>No</v>
      </c>
      <c r="BA8" s="145"/>
      <c r="BB8" s="146">
        <f>IF(Q8="NA",0,IF(N8="No",0,IF(O8=Data!$E$2,Data!$L$42,IF(O8=Data!$E$3,Data!$L$43,IF(O8=Data!$E$4,Data!$L$44,IF(O8=Data!$E$5,Data!$L$45,IF(O8=Data!$E$6,Data!$L$46,IF(O8=Data!$E$7,Data!$L$47,IF(O8=Data!$E$8,Data!$L$48,IF(O8=Data!$E$9,Data!$L$49,IF(O8=Data!$E$10,Data!$L$50,IF(O8=Data!$E$11,Data!$L$51,IF(O8=Data!$E$12,Data!$L$52,IF(O8=Data!$E$13,Data!$L$53,IF(O8=Data!$E$14,Data!$L$54,IF(O8=Data!$E$15,Data!$L$55,IF(O8=Data!$E$16,Data!$L$56,IF(O8=Data!$E$17,Data!$L$57,IF(O8=Data!$E$18,Data!L$58,0)))))))))))))))))))</f>
        <v>0</v>
      </c>
      <c r="BC8" s="147">
        <f>IF(Q8="NA",0,IF(AY8="No",0,IF(N8="Yes",0,IF(P8=Data!$E$2,Data!$L$42,IF(P8=Data!$E$3,Data!$L$43,IF(P8=Data!$E$4,Data!$L$44,IF(P8=Data!$E$5,Data!$L$45,IF(P8=Data!$E$6,Data!$L$46,IF(P8=Data!$E$7,Data!$L$47,IF(P8=Data!$E$8,Data!$L$48,IF(P8=Data!$E$9,Data!$L$49,IF(P8=Data!$E$10,Data!$L$50,IF(P8=Data!$E$11,Data!$L$51,IF(P8=Data!$E$12,Data!$L$52*(EXP(-29.6/R8)),IF(P8=Data!$E$13,Data!$L$53,IF(P8=Data!$E$14,Data!$L$54*(EXP(-29.6/R8)),IF(P8=Data!$E$15,Data!$L$55,IF(P8=Data!$E$16,Data!$L$56,IF(P8=Data!$E$17,Data!$L$57,IF(P8=Data!$E$18,Data!L$58,0))))))))))))))))))))</f>
        <v>0</v>
      </c>
      <c r="BD8" s="148"/>
      <c r="BE8" s="146"/>
      <c r="BF8" s="148">
        <f t="shared" si="11"/>
        <v>0</v>
      </c>
      <c r="BG8" s="148">
        <v>1</v>
      </c>
      <c r="BH8" s="148">
        <v>1</v>
      </c>
      <c r="BI8" s="148">
        <f>IF(S8=0,0,IF(AND(Q8=Data!$E$12,S8-$AV$3&gt;0),(((Data!$M$52*(EXP(-29.6/S8)))-(Data!$M$52*(EXP(-29.6/(S8-$AV$3)))))),IF(AND(Q8=Data!$E$12,S8-$AV$3&lt;0.5),(Data!$M$52*(EXP(-29.6/S8))),IF(AND(Q8=Data!$E$12,S8&lt;=1),((Data!$M$52*(EXP(-29.6/S8)))),IF(Q8=Data!$E$13,(Data!$M$53),IF(AND(Q8=Data!$E$14,S8-$AV$3&gt;0),(((Data!$M$54*(EXP(-29.6/S8)))-(Data!$M$54*(EXP(-29.6/(S8-$AV$3)))))),IF(AND(Q8=Data!$E$14,S8-$AV$3&lt;1),(Data!$M$54*(EXP(-29.6/S8))),IF(AND(Q8=Data!$E$14,S8&lt;=1),((Data!$M$54*(EXP(-29.6/S8)))),IF(Q8=Data!$E$15,Data!$M$55,IF(Q8=Data!$E$16,Data!$M$56,IF(Q8=Data!$E$17,Data!$M$57,IF(Q8=Data!$E$18,Data!$M$58,0))))))))))))</f>
        <v>0</v>
      </c>
      <c r="BJ8" s="148">
        <f>IF(Q8=Data!$E$12,BI8*0.32,IF(Q8=Data!$E$13,0,IF(Q8=Data!$E$14,BI8*0.32,IF(Q8=Data!$E$15,0,IF(Q8=Data!$E$16,0,IF(Q8=Data!$E$17,0,IF(Q8=Data!$E$18,0,0)))))))</f>
        <v>0</v>
      </c>
      <c r="BK8" s="148">
        <f>IF(Q8=Data!$E$12,Data!$P$52*$AV$3,IF(Q8=Data!$E$13,Data!$P$53*$AV$3,IF(Q8=Data!$E$14,Data!$P$54*$AV$3,IF(Q8=Data!$E$15,Data!$P$55*$AV$3,IF(Q8=Data!$E$16,Data!$P$56*$AV$3,IF(Q8=Data!$E$17,Data!$P$57*$AV$3,IF(Q8=Data!$E$18,Data!$P$58*$AV$3,0)))))))</f>
        <v>0</v>
      </c>
      <c r="BL8" s="147">
        <f>IF(O8=Data!$E$2,Data!$O$42,IF(O8=Data!$E$3,Data!$O$43,IF(O8=Data!$E$4,Data!$O$44,IF(O8=Data!$E$5,Data!$O$45,IF(O8=Data!$E$6,Data!$O$46,IF(O8=Data!$E$7,Data!$O$47,IF(O8=Data!$E$8,Data!$O$48,IF(O8=Data!$E$9,Data!$O$49,IF(O8=Data!$E$10,Data!$O$50,IF(O8=Data!$E$11,Data!$O$51,IF(O8=Data!$E$12,Data!$O$52,IF(O8=Data!$E$13,Data!$O$53,IF(O8=Data!$E$14,Data!$O$54,IF(O8=Data!$E$15,Data!$O$55,IF(O8=Data!$E$16,Data!$O$56,IF(O8=Data!$E$17,Data!$O$57,IF(O8=Data!$E$18,Data!$O$58,0)))))))))))))))))</f>
        <v>0</v>
      </c>
      <c r="BM8" s="150"/>
      <c r="BN8" s="151"/>
      <c r="BO8" s="157"/>
      <c r="BP8" s="153"/>
      <c r="BQ8" s="19"/>
      <c r="BR8" s="19"/>
      <c r="BS8" s="19"/>
      <c r="BT8" s="19"/>
      <c r="BU8" s="19"/>
    </row>
    <row r="9" spans="1:73" s="11" customFormat="1" x14ac:dyDescent="0.3">
      <c r="A9" s="98"/>
      <c r="B9" s="96"/>
      <c r="C9" s="97"/>
      <c r="D9" s="97"/>
      <c r="E9" s="97"/>
      <c r="F9" s="24"/>
      <c r="G9" s="12"/>
      <c r="H9" s="105"/>
      <c r="I9" s="24"/>
      <c r="J9" s="36" t="s">
        <v>20</v>
      </c>
      <c r="K9" s="108"/>
      <c r="L9" s="108"/>
      <c r="M9" s="108" t="s">
        <v>3</v>
      </c>
      <c r="N9" s="108" t="s">
        <v>1</v>
      </c>
      <c r="O9" s="109" t="s">
        <v>124</v>
      </c>
      <c r="P9" s="109" t="s">
        <v>124</v>
      </c>
      <c r="Q9" s="110" t="s">
        <v>124</v>
      </c>
      <c r="R9" s="111"/>
      <c r="S9" s="111"/>
      <c r="T9" s="112"/>
      <c r="U9" s="20"/>
      <c r="V9" s="21">
        <f>IF(AZ9="No",0,IF(O9="NA",0,IF(O9=Data!$E$2,Data!$F$42,IF(O9=Data!$E$3,Data!$F$43,IF(O9=Data!$E$4,Data!$F$44,IF(O9=Data!$E$5,Data!$F$45,IF(O9=Data!$E$6,Data!$F$46,IF(O9=Data!$E$7,Data!$F$47,IF(O9=Data!$E$8,Data!$F$48,IF(O9=Data!$E$9,Data!$F$49,IF(O9=Data!$E$10,Data!$F$50,IF(O9=Data!$E$11,Data!$F$51,IF(O9=Data!E18,Data!$F$52,IF(O9=Data!E19,Data!$F$53,IF(O9=Data!E20,Data!$F$54,IF(O9=Data!E21,Data!$F$55,IF(O9=Data!E22,Data!$F$56,IF(O9=Data!E23,Data!F$57,IF(O9=Data!E24,Data!F$58,0)))))))))))))))))))*K9*$AV$3</f>
        <v>0</v>
      </c>
      <c r="W9" s="23">
        <f>IF(AZ9="No",0,IF(O9="NA",0,IF(O9=Data!$E$2,Data!$G$42,IF(O9=Data!$E$3,Data!$G$43,IF(O9=Data!$E$4,Data!$G$44,IF(O9=Data!$E$5,Data!$G$45,IF(O9=Data!$E$6,Data!$G$46,IF(O9=Data!$E$7,Data!$G$47,IF(O9=Data!$E$8,Data!$G$48,IF(O9=Data!$E$9,Data!$G$49,IF(O9=Data!$E$10,Data!$G$50,IF(O9=Data!$E$11,Data!$G$51,IF(O9=Data!$E$12,Data!$G$52,IF(O9=Data!$E$13,Data!$G$53,IF(O9=Data!$E$14,Data!$G$54,IF(O9=Data!$E$15,Data!$G$55,IF(O9=Data!$E$16,Data!$G$56,IF(O9=Data!$E$17,Data!G$57,IF(O9=Data!$E$18,Data!G$58,0)))))))))))))))))))*K9*$AV$3</f>
        <v>0</v>
      </c>
      <c r="X9" s="23">
        <f>IF(AZ9="No",0,IF(O9="NA",0,IF(O9=Data!$E$2,Data!$H$42,IF(O9=Data!$E$3,Data!$H$43,IF(O9=Data!$E$4,Data!$H$44,IF(O9=Data!$E$5,Data!$H$45,IF(O9=Data!$E$6,Data!$H$46,IF(O9=Data!$E$7,Data!$H$47,IF(O9=Data!$E$8,Data!$H$48,IF(O9=Data!$E$9,Data!$H$49,IF(O9=Data!$E$10,Data!$H$50,IF(O9=Data!$E$11,Data!$H$51,IF(O9=Data!$E$12,Data!$H$52,IF(O9=Data!$E$13,Data!$H$53,IF(O9=Data!$E$14,Data!$H$54,IF(O9=Data!$E$15,Data!$H$55,IF(O9=Data!$E$16,Data!$H$56,IF(O9=Data!$E$17,Data!H$57,IF(O9=Data!$E$18,Data!H$58,0)))))))))))))))))))*K9*$AV$3</f>
        <v>0</v>
      </c>
      <c r="Y9" s="23">
        <f>IF(R9&lt;=1,0,IF(Q9=Data!$E$12,Data!$F$52,IF(Q9=Data!$E$13,Data!$F$53,IF(Q9=Data!$E$14,Data!$F$54,IF(Q9=Data!$E$15,Data!$F$55,IF(Q9=Data!$E$16,Data!$F$56,IF(Q9=Data!$E$17,Data!$F$57,IF(Q9=Data!$E$18,Data!$F$58,0))))))))*K9*IF(R9&lt;AV9,R9,$AV$3)</f>
        <v>0</v>
      </c>
      <c r="Z9" s="23">
        <f>IF(R9&lt;=1,0,IF(Q9=Data!$E$12,Data!$G$52,IF(Q9=Data!$E$13,Data!$G$53,IF(Q9=Data!$E$14,Data!$G$54,IF(Q9=Data!$E$15,Data!$G$55,IF(Q9=Data!$E$16,Data!$G$56,IF(Q9=Data!$E$17,Data!$G$57,IF(Q9=Data!$E$18,Data!$G$58,0))))))))*K9*IF(R9&lt;AV9,R9,$AV$3)</f>
        <v>0</v>
      </c>
      <c r="AA9" s="23">
        <f>IF(R9&lt;=1,0,IF(Q9=Data!$E$12,Data!$H$52,IF(Q9=Data!$E$13,Data!$H$53,IF(Q9=Data!$E$14,Data!$H$54,IF(Q9=Data!$E$15,Data!$H$55,IF(Q9=Data!$E$16,Data!$H$56,IF(Q9=Data!$E$17,Data!$H$57,IF(Q9=Data!$E$18,Data!$H$58,0))))))))*K9*IF(R9&lt;AV9,R9,$AV$3)</f>
        <v>0</v>
      </c>
      <c r="AB9" s="22">
        <f t="shared" si="4"/>
        <v>0</v>
      </c>
      <c r="AC9" s="50">
        <f t="shared" si="5"/>
        <v>0</v>
      </c>
      <c r="AD9" s="13"/>
      <c r="AE9" s="21">
        <f t="shared" si="6"/>
        <v>0</v>
      </c>
      <c r="AF9" s="22">
        <f t="shared" si="0"/>
        <v>0</v>
      </c>
      <c r="AG9" s="50">
        <f t="shared" si="1"/>
        <v>0</v>
      </c>
      <c r="AH9" s="13"/>
      <c r="AI9" s="21">
        <f>IF(AZ9="No",0,IF(O9="NA",0,IF(Q9=O9,0,IF(O9=Data!$E$2,Data!$J$42,IF(O9=Data!$E$3,Data!$J$43,IF(O9=Data!$E$4,Data!$J$44,IF(O9=Data!$E$5,Data!$J$45,IF(O9=Data!$E$6,Data!$J$46,IF(O9=Data!$E$7,Data!$J$47,IF(O9=Data!$E$8,Data!$J$48,IF(O9=Data!$E$9,Data!$J$49,IF(O9=Data!$E$10,Data!$I$50,IF(O9=Data!$E$11,Data!$J$51,IF(O9=Data!$E$12,Data!$J$52,IF(O9=Data!$E$13,Data!$J$53,IF(O9=Data!$E$14,Data!$J$54,IF(O9=Data!$E$15,Data!$J$55,IF(O9=Data!$E$16,Data!$J$56,IF(O9=Data!$E$17,Data!$J$57,IF(O9=Data!$E$18,Data!J$58,0))))))))))))))))))))*$AV$3</f>
        <v>0</v>
      </c>
      <c r="AJ9" s="23">
        <f>IF(AZ9="No",0,IF(O9="NA",0,IF(O9=Data!$E$2,Data!$K$42,IF(O9=Data!$E$3,Data!$K$43,IF(O9=Data!$E$4,Data!$K$44,IF(O9=Data!$E$5,Data!$K$45,IF(O9=Data!$E$6,Data!$K$46,IF(O9=Data!$E$7,Data!$K$47,IF(O9=Data!$E$8,Data!$K$48,IF(O9=Data!$E$9,Data!$K$49,IF(O9=Data!$E$10,Data!$K$50,IF(O9=Data!$E$11,Data!$K$51,IF(O9=Data!$E$12,Data!$K$52,IF(O9=Data!$E$13,Data!$K$53,IF(O9=Data!$E$14,Data!$K$54,IF(O9=Data!$E$15,Data!$K$55,IF(O9=Data!$E$16,Data!$K$56,IF(O9=Data!$E$17,Data!$K$57,IF(O9=Data!$E$18,Data!K$58,0)))))))))))))))))))*$AV$3</f>
        <v>0</v>
      </c>
      <c r="AK9" s="23">
        <f t="shared" si="7"/>
        <v>0</v>
      </c>
      <c r="AL9" s="22">
        <f t="shared" si="8"/>
        <v>0</v>
      </c>
      <c r="AM9" s="22">
        <f t="shared" si="9"/>
        <v>0</v>
      </c>
      <c r="AN9" s="23"/>
      <c r="AO9" s="120"/>
      <c r="AP9" s="25"/>
      <c r="AQ9" s="25"/>
      <c r="AR9" s="19"/>
      <c r="AS9" s="19"/>
      <c r="AU9" s="19"/>
      <c r="AV9" s="160" t="s">
        <v>139</v>
      </c>
      <c r="AW9" s="161">
        <v>5</v>
      </c>
      <c r="AX9" s="155"/>
      <c r="AY9" s="143" t="str">
        <f t="shared" si="10"/>
        <v>No</v>
      </c>
      <c r="AZ9" s="144" t="str">
        <f t="shared" si="2"/>
        <v>No</v>
      </c>
      <c r="BA9" s="145"/>
      <c r="BB9" s="146">
        <f>IF(Q9="NA",0,IF(N9="No",0,IF(O9=Data!$E$2,Data!$L$42,IF(O9=Data!$E$3,Data!$L$43,IF(O9=Data!$E$4,Data!$L$44,IF(O9=Data!$E$5,Data!$L$45,IF(O9=Data!$E$6,Data!$L$46,IF(O9=Data!$E$7,Data!$L$47,IF(O9=Data!$E$8,Data!$L$48,IF(O9=Data!$E$9,Data!$L$49,IF(O9=Data!$E$10,Data!$L$50,IF(O9=Data!$E$11,Data!$L$51,IF(O9=Data!$E$12,Data!$L$52,IF(O9=Data!$E$13,Data!$L$53,IF(O9=Data!$E$14,Data!$L$54,IF(O9=Data!$E$15,Data!$L$55,IF(O9=Data!$E$16,Data!$L$56,IF(O9=Data!$E$17,Data!$L$57,IF(O9=Data!$E$18,Data!L$58,0)))))))))))))))))))</f>
        <v>0</v>
      </c>
      <c r="BC9" s="147">
        <f>IF(Q9="NA",0,IF(AY9="No",0,IF(N9="Yes",0,IF(P9=Data!$E$2,Data!$L$42,IF(P9=Data!$E$3,Data!$L$43,IF(P9=Data!$E$4,Data!$L$44,IF(P9=Data!$E$5,Data!$L$45,IF(P9=Data!$E$6,Data!$L$46,IF(P9=Data!$E$7,Data!$L$47,IF(P9=Data!$E$8,Data!$L$48,IF(P9=Data!$E$9,Data!$L$49,IF(P9=Data!$E$10,Data!$L$50,IF(P9=Data!$E$11,Data!$L$51,IF(P9=Data!$E$12,Data!$L$52*(EXP(-29.6/R9)),IF(P9=Data!$E$13,Data!$L$53,IF(P9=Data!$E$14,Data!$L$54*(EXP(-29.6/R9)),IF(P9=Data!$E$15,Data!$L$55,IF(P9=Data!$E$16,Data!$L$56,IF(P9=Data!$E$17,Data!$L$57,IF(P9=Data!$E$18,Data!L$58,0))))))))))))))))))))</f>
        <v>0</v>
      </c>
      <c r="BD9" s="148"/>
      <c r="BE9" s="146"/>
      <c r="BF9" s="148">
        <f t="shared" si="11"/>
        <v>0</v>
      </c>
      <c r="BG9" s="148">
        <v>1</v>
      </c>
      <c r="BH9" s="148">
        <v>1</v>
      </c>
      <c r="BI9" s="148">
        <f>IF(S9=0,0,IF(AND(Q9=Data!$E$12,S9-$AV$3&gt;0),(((Data!$M$52*(EXP(-29.6/S9)))-(Data!$M$52*(EXP(-29.6/(S9-$AV$3)))))),IF(AND(Q9=Data!$E$12,S9-$AV$3&lt;0.5),(Data!$M$52*(EXP(-29.6/S9))),IF(AND(Q9=Data!$E$12,S9&lt;=1),((Data!$M$52*(EXP(-29.6/S9)))),IF(Q9=Data!$E$13,(Data!$M$53),IF(AND(Q9=Data!$E$14,S9-$AV$3&gt;0),(((Data!$M$54*(EXP(-29.6/S9)))-(Data!$M$54*(EXP(-29.6/(S9-$AV$3)))))),IF(AND(Q9=Data!$E$14,S9-$AV$3&lt;1),(Data!$M$54*(EXP(-29.6/S9))),IF(AND(Q9=Data!$E$14,S9&lt;=1),((Data!$M$54*(EXP(-29.6/S9)))),IF(Q9=Data!$E$15,Data!$M$55,IF(Q9=Data!$E$16,Data!$M$56,IF(Q9=Data!$E$17,Data!$M$57,IF(Q9=Data!$E$18,Data!$M$58,0))))))))))))</f>
        <v>0</v>
      </c>
      <c r="BJ9" s="148">
        <f>IF(Q9=Data!$E$12,BI9*0.32,IF(Q9=Data!$E$13,0,IF(Q9=Data!$E$14,BI9*0.32,IF(Q9=Data!$E$15,0,IF(Q9=Data!$E$16,0,IF(Q9=Data!$E$17,0,IF(Q9=Data!$E$18,0,0)))))))</f>
        <v>0</v>
      </c>
      <c r="BK9" s="148">
        <f>IF(Q9=Data!$E$12,Data!$P$52*$AV$3,IF(Q9=Data!$E$13,Data!$P$53*$AV$3,IF(Q9=Data!$E$14,Data!$P$54*$AV$3,IF(Q9=Data!$E$15,Data!$P$55*$AV$3,IF(Q9=Data!$E$16,Data!$P$56*$AV$3,IF(Q9=Data!$E$17,Data!$P$57*$AV$3,IF(Q9=Data!$E$18,Data!$P$58*$AV$3,0)))))))</f>
        <v>0</v>
      </c>
      <c r="BL9" s="147">
        <f>IF(O9=Data!$E$2,Data!$O$42,IF(O9=Data!$E$3,Data!$O$43,IF(O9=Data!$E$4,Data!$O$44,IF(O9=Data!$E$5,Data!$O$45,IF(O9=Data!$E$6,Data!$O$46,IF(O9=Data!$E$7,Data!$O$47,IF(O9=Data!$E$8,Data!$O$48,IF(O9=Data!$E$9,Data!$O$49,IF(O9=Data!$E$10,Data!$O$50,IF(O9=Data!$E$11,Data!$O$51,IF(O9=Data!$E$12,Data!$O$52,IF(O9=Data!$E$13,Data!$O$53,IF(O9=Data!$E$14,Data!$O$54,IF(O9=Data!$E$15,Data!$O$55,IF(O9=Data!$E$16,Data!$O$56,IF(O9=Data!$E$17,Data!$O$57,IF(O9=Data!$E$18,Data!$O$58,0)))))))))))))))))</f>
        <v>0</v>
      </c>
      <c r="BM9" s="150"/>
      <c r="BN9" s="151"/>
      <c r="BO9" s="157"/>
      <c r="BP9" s="153"/>
      <c r="BQ9" s="19"/>
      <c r="BR9" s="19"/>
      <c r="BS9" s="19"/>
      <c r="BT9" s="19"/>
      <c r="BU9" s="19"/>
    </row>
    <row r="10" spans="1:73" s="11" customFormat="1" x14ac:dyDescent="0.3">
      <c r="A10" s="98"/>
      <c r="B10" s="96"/>
      <c r="C10" s="97"/>
      <c r="D10" s="97"/>
      <c r="E10" s="97"/>
      <c r="F10" s="24"/>
      <c r="G10" s="12"/>
      <c r="H10" s="105"/>
      <c r="I10" s="24"/>
      <c r="J10" s="36" t="s">
        <v>21</v>
      </c>
      <c r="K10" s="108"/>
      <c r="L10" s="108"/>
      <c r="M10" s="108" t="s">
        <v>3</v>
      </c>
      <c r="N10" s="108" t="s">
        <v>1</v>
      </c>
      <c r="O10" s="109" t="s">
        <v>124</v>
      </c>
      <c r="P10" s="109" t="s">
        <v>124</v>
      </c>
      <c r="Q10" s="110" t="s">
        <v>124</v>
      </c>
      <c r="R10" s="111"/>
      <c r="S10" s="111"/>
      <c r="T10" s="112"/>
      <c r="U10" s="20"/>
      <c r="V10" s="21">
        <f>IF(AZ10="No",0,IF(O10="NA",0,IF(O10=Data!$E$2,Data!$F$42,IF(O10=Data!$E$3,Data!$F$43,IF(O10=Data!$E$4,Data!$F$44,IF(O10=Data!$E$5,Data!$F$45,IF(O10=Data!$E$6,Data!$F$46,IF(O10=Data!$E$7,Data!$F$47,IF(O10=Data!$E$8,Data!$F$48,IF(O10=Data!$E$9,Data!$F$49,IF(O10=Data!$E$10,Data!$F$50,IF(O10=Data!$E$11,Data!$F$51,IF(O10=Data!E19,Data!$F$52,IF(O10=Data!E20,Data!$F$53,IF(O10=Data!E21,Data!$F$54,IF(O10=Data!E22,Data!$F$55,IF(O10=Data!E23,Data!$F$56,IF(O10=Data!E24,Data!F$57,IF(O10=Data!E25,Data!F$58,0)))))))))))))))))))*K10*$AV$3</f>
        <v>0</v>
      </c>
      <c r="W10" s="23">
        <f>IF(AZ10="No",0,IF(O10="NA",0,IF(O10=Data!$E$2,Data!$G$42,IF(O10=Data!$E$3,Data!$G$43,IF(O10=Data!$E$4,Data!$G$44,IF(O10=Data!$E$5,Data!$G$45,IF(O10=Data!$E$6,Data!$G$46,IF(O10=Data!$E$7,Data!$G$47,IF(O10=Data!$E$8,Data!$G$48,IF(O10=Data!$E$9,Data!$G$49,IF(O10=Data!$E$10,Data!$G$50,IF(O10=Data!$E$11,Data!$G$51,IF(O10=Data!$E$12,Data!$G$52,IF(O10=Data!$E$13,Data!$G$53,IF(O10=Data!$E$14,Data!$G$54,IF(O10=Data!$E$15,Data!$G$55,IF(O10=Data!$E$16,Data!$G$56,IF(O10=Data!$E$17,Data!G$57,IF(O10=Data!$E$18,Data!G$58,0)))))))))))))))))))*K10*$AV$3</f>
        <v>0</v>
      </c>
      <c r="X10" s="23">
        <f>IF(AZ10="No",0,IF(O10="NA",0,IF(O10=Data!$E$2,Data!$H$42,IF(O10=Data!$E$3,Data!$H$43,IF(O10=Data!$E$4,Data!$H$44,IF(O10=Data!$E$5,Data!$H$45,IF(O10=Data!$E$6,Data!$H$46,IF(O10=Data!$E$7,Data!$H$47,IF(O10=Data!$E$8,Data!$H$48,IF(O10=Data!$E$9,Data!$H$49,IF(O10=Data!$E$10,Data!$H$50,IF(O10=Data!$E$11,Data!$H$51,IF(O10=Data!$E$12,Data!$H$52,IF(O10=Data!$E$13,Data!$H$53,IF(O10=Data!$E$14,Data!$H$54,IF(O10=Data!$E$15,Data!$H$55,IF(O10=Data!$E$16,Data!$H$56,IF(O10=Data!$E$17,Data!H$57,IF(O10=Data!$E$18,Data!H$58,0)))))))))))))))))))*K10*$AV$3</f>
        <v>0</v>
      </c>
      <c r="Y10" s="23">
        <f>IF(R10&lt;=1,0,IF(Q10=Data!$E$12,Data!$F$52,IF(Q10=Data!$E$13,Data!$F$53,IF(Q10=Data!$E$14,Data!$F$54,IF(Q10=Data!$E$15,Data!$F$55,IF(Q10=Data!$E$16,Data!$F$56,IF(Q10=Data!$E$17,Data!$F$57,IF(Q10=Data!$E$18,Data!$F$58,0))))))))*K10*IF(R10&lt;AV10,R10,$AV$3)</f>
        <v>0</v>
      </c>
      <c r="Z10" s="23">
        <f>IF(R10&lt;=1,0,IF(Q10=Data!$E$12,Data!$G$52,IF(Q10=Data!$E$13,Data!$G$53,IF(Q10=Data!$E$14,Data!$G$54,IF(Q10=Data!$E$15,Data!$G$55,IF(Q10=Data!$E$16,Data!$G$56,IF(Q10=Data!$E$17,Data!$G$57,IF(Q10=Data!$E$18,Data!$G$58,0))))))))*K10*IF(R10&lt;AV10,R10,$AV$3)</f>
        <v>0</v>
      </c>
      <c r="AA10" s="23">
        <f>IF(R10&lt;=1,0,IF(Q10=Data!$E$12,Data!$H$52,IF(Q10=Data!$E$13,Data!$H$53,IF(Q10=Data!$E$14,Data!$H$54,IF(Q10=Data!$E$15,Data!$H$55,IF(Q10=Data!$E$16,Data!$H$56,IF(Q10=Data!$E$17,Data!$H$57,IF(Q10=Data!$E$18,Data!$H$58,0))))))))*K10*IF(R10&lt;AV10,R10,$AV$3)</f>
        <v>0</v>
      </c>
      <c r="AB10" s="22">
        <f t="shared" si="4"/>
        <v>0</v>
      </c>
      <c r="AC10" s="50">
        <f t="shared" si="5"/>
        <v>0</v>
      </c>
      <c r="AD10" s="13"/>
      <c r="AE10" s="21">
        <f t="shared" si="6"/>
        <v>0</v>
      </c>
      <c r="AF10" s="22">
        <f t="shared" si="0"/>
        <v>0</v>
      </c>
      <c r="AG10" s="50">
        <f t="shared" si="1"/>
        <v>0</v>
      </c>
      <c r="AH10" s="13"/>
      <c r="AI10" s="21">
        <f>IF(AZ10="No",0,IF(O10="NA",0,IF(Q10=O10,0,IF(O10=Data!$E$2,Data!$J$42,IF(O10=Data!$E$3,Data!$J$43,IF(O10=Data!$E$4,Data!$J$44,IF(O10=Data!$E$5,Data!$J$45,IF(O10=Data!$E$6,Data!$J$46,IF(O10=Data!$E$7,Data!$J$47,IF(O10=Data!$E$8,Data!$J$48,IF(O10=Data!$E$9,Data!$J$49,IF(O10=Data!$E$10,Data!$I$50,IF(O10=Data!$E$11,Data!$J$51,IF(O10=Data!$E$12,Data!$J$52,IF(O10=Data!$E$13,Data!$J$53,IF(O10=Data!$E$14,Data!$J$54,IF(O10=Data!$E$15,Data!$J$55,IF(O10=Data!$E$16,Data!$J$56,IF(O10=Data!$E$17,Data!$J$57,IF(O10=Data!$E$18,Data!J$58,0))))))))))))))))))))*$AV$3</f>
        <v>0</v>
      </c>
      <c r="AJ10" s="23">
        <f>IF(AZ10="No",0,IF(O10="NA",0,IF(O10=Data!$E$2,Data!$K$42,IF(O10=Data!$E$3,Data!$K$43,IF(O10=Data!$E$4,Data!$K$44,IF(O10=Data!$E$5,Data!$K$45,IF(O10=Data!$E$6,Data!$K$46,IF(O10=Data!$E$7,Data!$K$47,IF(O10=Data!$E$8,Data!$K$48,IF(O10=Data!$E$9,Data!$K$49,IF(O10=Data!$E$10,Data!$K$50,IF(O10=Data!$E$11,Data!$K$51,IF(O10=Data!$E$12,Data!$K$52,IF(O10=Data!$E$13,Data!$K$53,IF(O10=Data!$E$14,Data!$K$54,IF(O10=Data!$E$15,Data!$K$55,IF(O10=Data!$E$16,Data!$K$56,IF(O10=Data!$E$17,Data!$K$57,IF(O10=Data!$E$18,Data!K$58,0)))))))))))))))))))*$AV$3</f>
        <v>0</v>
      </c>
      <c r="AK10" s="23">
        <f t="shared" si="7"/>
        <v>0</v>
      </c>
      <c r="AL10" s="22">
        <f t="shared" si="8"/>
        <v>0</v>
      </c>
      <c r="AM10" s="22">
        <f t="shared" si="9"/>
        <v>0</v>
      </c>
      <c r="AN10" s="23"/>
      <c r="AO10" s="120"/>
      <c r="AP10" s="25"/>
      <c r="AQ10" s="25"/>
      <c r="AR10" s="19"/>
      <c r="AS10" s="19"/>
      <c r="AU10" s="19"/>
      <c r="AV10" s="160" t="s">
        <v>142</v>
      </c>
      <c r="AW10" s="161">
        <v>25</v>
      </c>
      <c r="AX10" s="155"/>
      <c r="AY10" s="143" t="str">
        <f t="shared" si="10"/>
        <v>No</v>
      </c>
      <c r="AZ10" s="144" t="str">
        <f t="shared" si="2"/>
        <v>No</v>
      </c>
      <c r="BA10" s="145"/>
      <c r="BB10" s="146">
        <f>IF(Q10="NA",0,IF(N10="No",0,IF(O10=Data!$E$2,Data!$L$42,IF(O10=Data!$E$3,Data!$L$43,IF(O10=Data!$E$4,Data!$L$44,IF(O10=Data!$E$5,Data!$L$45,IF(O10=Data!$E$6,Data!$L$46,IF(O10=Data!$E$7,Data!$L$47,IF(O10=Data!$E$8,Data!$L$48,IF(O10=Data!$E$9,Data!$L$49,IF(O10=Data!$E$10,Data!$L$50,IF(O10=Data!$E$11,Data!$L$51,IF(O10=Data!$E$12,Data!$L$52,IF(O10=Data!$E$13,Data!$L$53,IF(O10=Data!$E$14,Data!$L$54,IF(O10=Data!$E$15,Data!$L$55,IF(O10=Data!$E$16,Data!$L$56,IF(O10=Data!$E$17,Data!$L$57,IF(O10=Data!$E$18,Data!L$58,0)))))))))))))))))))</f>
        <v>0</v>
      </c>
      <c r="BC10" s="147">
        <f>IF(Q10="NA",0,IF(AY10="No",0,IF(N10="Yes",0,IF(P10=Data!$E$2,Data!$L$42,IF(P10=Data!$E$3,Data!$L$43,IF(P10=Data!$E$4,Data!$L$44,IF(P10=Data!$E$5,Data!$L$45,IF(P10=Data!$E$6,Data!$L$46,IF(P10=Data!$E$7,Data!$L$47,IF(P10=Data!$E$8,Data!$L$48,IF(P10=Data!$E$9,Data!$L$49,IF(P10=Data!$E$10,Data!$L$50,IF(P10=Data!$E$11,Data!$L$51,IF(P10=Data!$E$12,Data!$L$52*(EXP(-29.6/R10)),IF(P10=Data!$E$13,Data!$L$53,IF(P10=Data!$E$14,Data!$L$54*(EXP(-29.6/R10)),IF(P10=Data!$E$15,Data!$L$55,IF(P10=Data!$E$16,Data!$L$56,IF(P10=Data!$E$17,Data!$L$57,IF(P10=Data!$E$18,Data!L$58,0))))))))))))))))))))</f>
        <v>0</v>
      </c>
      <c r="BD10" s="148"/>
      <c r="BE10" s="146"/>
      <c r="BF10" s="148">
        <f t="shared" si="11"/>
        <v>0</v>
      </c>
      <c r="BG10" s="148">
        <v>1</v>
      </c>
      <c r="BH10" s="148">
        <v>1</v>
      </c>
      <c r="BI10" s="148">
        <f>IF(S10=0,0,IF(AND(Q10=Data!$E$12,S10-$AV$3&gt;0),(((Data!$M$52*(EXP(-29.6/S10)))-(Data!$M$52*(EXP(-29.6/(S10-$AV$3)))))),IF(AND(Q10=Data!$E$12,S10-$AV$3&lt;0.5),(Data!$M$52*(EXP(-29.6/S10))),IF(AND(Q10=Data!$E$12,S10&lt;=1),((Data!$M$52*(EXP(-29.6/S10)))),IF(Q10=Data!$E$13,(Data!$M$53),IF(AND(Q10=Data!$E$14,S10-$AV$3&gt;0),(((Data!$M$54*(EXP(-29.6/S10)))-(Data!$M$54*(EXP(-29.6/(S10-$AV$3)))))),IF(AND(Q10=Data!$E$14,S10-$AV$3&lt;1),(Data!$M$54*(EXP(-29.6/S10))),IF(AND(Q10=Data!$E$14,S10&lt;=1),((Data!$M$54*(EXP(-29.6/S10)))),IF(Q10=Data!$E$15,Data!$M$55,IF(Q10=Data!$E$16,Data!$M$56,IF(Q10=Data!$E$17,Data!$M$57,IF(Q10=Data!$E$18,Data!$M$58,0))))))))))))</f>
        <v>0</v>
      </c>
      <c r="BJ10" s="148">
        <f>IF(Q10=Data!$E$12,BI10*0.32,IF(Q10=Data!$E$13,0,IF(Q10=Data!$E$14,BI10*0.32,IF(Q10=Data!$E$15,0,IF(Q10=Data!$E$16,0,IF(Q10=Data!$E$17,0,IF(Q10=Data!$E$18,0,0)))))))</f>
        <v>0</v>
      </c>
      <c r="BK10" s="148">
        <f>IF(Q10=Data!$E$12,Data!$P$52*$AV$3,IF(Q10=Data!$E$13,Data!$P$53*$AV$3,IF(Q10=Data!$E$14,Data!$P$54*$AV$3,IF(Q10=Data!$E$15,Data!$P$55*$AV$3,IF(Q10=Data!$E$16,Data!$P$56*$AV$3,IF(Q10=Data!$E$17,Data!$P$57*$AV$3,IF(Q10=Data!$E$18,Data!$P$58*$AV$3,0)))))))</f>
        <v>0</v>
      </c>
      <c r="BL10" s="147">
        <f>IF(O10=Data!$E$2,Data!$O$42,IF(O10=Data!$E$3,Data!$O$43,IF(O10=Data!$E$4,Data!$O$44,IF(O10=Data!$E$5,Data!$O$45,IF(O10=Data!$E$6,Data!$O$46,IF(O10=Data!$E$7,Data!$O$47,IF(O10=Data!$E$8,Data!$O$48,IF(O10=Data!$E$9,Data!$O$49,IF(O10=Data!$E$10,Data!$O$50,IF(O10=Data!$E$11,Data!$O$51,IF(O10=Data!$E$12,Data!$O$52,IF(O10=Data!$E$13,Data!$O$53,IF(O10=Data!$E$14,Data!$O$54,IF(O10=Data!$E$15,Data!$O$55,IF(O10=Data!$E$16,Data!$O$56,IF(O10=Data!$E$17,Data!$O$57,IF(O10=Data!$E$18,Data!$O$58,0)))))))))))))))))</f>
        <v>0</v>
      </c>
      <c r="BM10" s="150"/>
      <c r="BN10" s="151"/>
      <c r="BO10" s="157"/>
      <c r="BP10" s="153"/>
      <c r="BQ10" s="19"/>
      <c r="BR10" s="19"/>
      <c r="BS10" s="19"/>
      <c r="BT10" s="19"/>
      <c r="BU10" s="19"/>
    </row>
    <row r="11" spans="1:73" s="11" customFormat="1" x14ac:dyDescent="0.3">
      <c r="A11" s="98"/>
      <c r="B11" s="96"/>
      <c r="C11" s="97"/>
      <c r="D11" s="97"/>
      <c r="E11" s="97"/>
      <c r="F11" s="24"/>
      <c r="G11" s="12"/>
      <c r="H11" s="104"/>
      <c r="I11" s="24"/>
      <c r="J11" s="36" t="s">
        <v>22</v>
      </c>
      <c r="K11" s="108"/>
      <c r="L11" s="108"/>
      <c r="M11" s="108" t="s">
        <v>3</v>
      </c>
      <c r="N11" s="108" t="s">
        <v>1</v>
      </c>
      <c r="O11" s="109" t="s">
        <v>124</v>
      </c>
      <c r="P11" s="109" t="s">
        <v>124</v>
      </c>
      <c r="Q11" s="110" t="s">
        <v>124</v>
      </c>
      <c r="R11" s="111"/>
      <c r="S11" s="111"/>
      <c r="T11" s="112"/>
      <c r="U11" s="20"/>
      <c r="V11" s="21">
        <f>IF(AZ11="No",0,IF(O11="NA",0,IF(O11=Data!$E$2,Data!$F$42,IF(O11=Data!$E$3,Data!$F$43,IF(O11=Data!$E$4,Data!$F$44,IF(O11=Data!$E$5,Data!$F$45,IF(O11=Data!$E$6,Data!$F$46,IF(O11=Data!$E$7,Data!$F$47,IF(O11=Data!$E$8,Data!$F$48,IF(O11=Data!$E$9,Data!$F$49,IF(O11=Data!$E$10,Data!$F$50,IF(O11=Data!$E$11,Data!$F$51,IF(O11=Data!E20,Data!$F$52,IF(O11=Data!E21,Data!$F$53,IF(O11=Data!E22,Data!$F$54,IF(O11=Data!E23,Data!$F$55,IF(O11=Data!E24,Data!$F$56,IF(O11=Data!E25,Data!F$57,IF(O11=Data!E26,Data!F$58,0)))))))))))))))))))*K11*$AV$3</f>
        <v>0</v>
      </c>
      <c r="W11" s="23">
        <f>IF(AZ11="No",0,IF(O11="NA",0,IF(O11=Data!$E$2,Data!$G$42,IF(O11=Data!$E$3,Data!$G$43,IF(O11=Data!$E$4,Data!$G$44,IF(O11=Data!$E$5,Data!$G$45,IF(O11=Data!$E$6,Data!$G$46,IF(O11=Data!$E$7,Data!$G$47,IF(O11=Data!$E$8,Data!$G$48,IF(O11=Data!$E$9,Data!$G$49,IF(O11=Data!$E$10,Data!$G$50,IF(O11=Data!$E$11,Data!$G$51,IF(O11=Data!$E$12,Data!$G$52,IF(O11=Data!$E$13,Data!$G$53,IF(O11=Data!$E$14,Data!$G$54,IF(O11=Data!$E$15,Data!$G$55,IF(O11=Data!$E$16,Data!$G$56,IF(O11=Data!$E$17,Data!G$57,IF(O11=Data!$E$18,Data!G$58,0)))))))))))))))))))*K11*$AV$3</f>
        <v>0</v>
      </c>
      <c r="X11" s="23">
        <f>IF(AZ11="No",0,IF(O11="NA",0,IF(O11=Data!$E$2,Data!$H$42,IF(O11=Data!$E$3,Data!$H$43,IF(O11=Data!$E$4,Data!$H$44,IF(O11=Data!$E$5,Data!$H$45,IF(O11=Data!$E$6,Data!$H$46,IF(O11=Data!$E$7,Data!$H$47,IF(O11=Data!$E$8,Data!$H$48,IF(O11=Data!$E$9,Data!$H$49,IF(O11=Data!$E$10,Data!$H$50,IF(O11=Data!$E$11,Data!$H$51,IF(O11=Data!$E$12,Data!$H$52,IF(O11=Data!$E$13,Data!$H$53,IF(O11=Data!$E$14,Data!$H$54,IF(O11=Data!$E$15,Data!$H$55,IF(O11=Data!$E$16,Data!$H$56,IF(O11=Data!$E$17,Data!H$57,IF(O11=Data!$E$18,Data!H$58,0)))))))))))))))))))*K11*$AV$3</f>
        <v>0</v>
      </c>
      <c r="Y11" s="23">
        <f>IF(R11&lt;=1,0,IF(Q11=Data!$E$12,Data!$F$52,IF(Q11=Data!$E$13,Data!$F$53,IF(Q11=Data!$E$14,Data!$F$54,IF(Q11=Data!$E$15,Data!$F$55,IF(Q11=Data!$E$16,Data!$F$56,IF(Q11=Data!$E$17,Data!$F$57,IF(Q11=Data!$E$18,Data!$F$58,0))))))))*K11*IF(R11&lt;AV11,R11,$AV$3)</f>
        <v>0</v>
      </c>
      <c r="Z11" s="23">
        <f>IF(R11&lt;=1,0,IF(Q11=Data!$E$12,Data!$G$52,IF(Q11=Data!$E$13,Data!$G$53,IF(Q11=Data!$E$14,Data!$G$54,IF(Q11=Data!$E$15,Data!$G$55,IF(Q11=Data!$E$16,Data!$G$56,IF(Q11=Data!$E$17,Data!$G$57,IF(Q11=Data!$E$18,Data!$G$58,0))))))))*K11*IF(R11&lt;AV11,R11,$AV$3)</f>
        <v>0</v>
      </c>
      <c r="AA11" s="23">
        <f>IF(R11&lt;=1,0,IF(Q11=Data!$E$12,Data!$H$52,IF(Q11=Data!$E$13,Data!$H$53,IF(Q11=Data!$E$14,Data!$H$54,IF(Q11=Data!$E$15,Data!$H$55,IF(Q11=Data!$E$16,Data!$H$56,IF(Q11=Data!$E$17,Data!$H$57,IF(Q11=Data!$E$18,Data!$H$58,0))))))))*K11*IF(R11&lt;AV11,R11,$AV$3)</f>
        <v>0</v>
      </c>
      <c r="AB11" s="22">
        <f t="shared" si="4"/>
        <v>0</v>
      </c>
      <c r="AC11" s="50">
        <f t="shared" si="5"/>
        <v>0</v>
      </c>
      <c r="AD11" s="13"/>
      <c r="AE11" s="21">
        <f t="shared" si="6"/>
        <v>0</v>
      </c>
      <c r="AF11" s="22">
        <f t="shared" si="0"/>
        <v>0</v>
      </c>
      <c r="AG11" s="50">
        <f t="shared" si="1"/>
        <v>0</v>
      </c>
      <c r="AH11" s="13"/>
      <c r="AI11" s="21">
        <f>IF(AZ11="No",0,IF(O11="NA",0,IF(Q11=O11,0,IF(O11=Data!$E$2,Data!$J$42,IF(O11=Data!$E$3,Data!$J$43,IF(O11=Data!$E$4,Data!$J$44,IF(O11=Data!$E$5,Data!$J$45,IF(O11=Data!$E$6,Data!$J$46,IF(O11=Data!$E$7,Data!$J$47,IF(O11=Data!$E$8,Data!$J$48,IF(O11=Data!$E$9,Data!$J$49,IF(O11=Data!$E$10,Data!$I$50,IF(O11=Data!$E$11,Data!$J$51,IF(O11=Data!$E$12,Data!$J$52,IF(O11=Data!$E$13,Data!$J$53,IF(O11=Data!$E$14,Data!$J$54,IF(O11=Data!$E$15,Data!$J$55,IF(O11=Data!$E$16,Data!$J$56,IF(O11=Data!$E$17,Data!$J$57,IF(O11=Data!$E$18,Data!J$58,0))))))))))))))))))))*$AV$3</f>
        <v>0</v>
      </c>
      <c r="AJ11" s="23">
        <f>IF(AZ11="No",0,IF(O11="NA",0,IF(O11=Data!$E$2,Data!$K$42,IF(O11=Data!$E$3,Data!$K$43,IF(O11=Data!$E$4,Data!$K$44,IF(O11=Data!$E$5,Data!$K$45,IF(O11=Data!$E$6,Data!$K$46,IF(O11=Data!$E$7,Data!$K$47,IF(O11=Data!$E$8,Data!$K$48,IF(O11=Data!$E$9,Data!$K$49,IF(O11=Data!$E$10,Data!$K$50,IF(O11=Data!$E$11,Data!$K$51,IF(O11=Data!$E$12,Data!$K$52,IF(O11=Data!$E$13,Data!$K$53,IF(O11=Data!$E$14,Data!$K$54,IF(O11=Data!$E$15,Data!$K$55,IF(O11=Data!$E$16,Data!$K$56,IF(O11=Data!$E$17,Data!$K$57,IF(O11=Data!$E$18,Data!K$58,0)))))))))))))))))))*$AV$3</f>
        <v>0</v>
      </c>
      <c r="AK11" s="23">
        <f t="shared" si="7"/>
        <v>0</v>
      </c>
      <c r="AL11" s="22">
        <f t="shared" si="8"/>
        <v>0</v>
      </c>
      <c r="AM11" s="22">
        <f t="shared" si="9"/>
        <v>0</v>
      </c>
      <c r="AN11" s="23"/>
      <c r="AO11" s="120"/>
      <c r="AP11" s="25"/>
      <c r="AQ11" s="25"/>
      <c r="AR11" s="19"/>
      <c r="AS11" s="19"/>
      <c r="AU11" s="19"/>
      <c r="AV11" s="160" t="s">
        <v>138</v>
      </c>
      <c r="AW11" s="161">
        <v>25</v>
      </c>
      <c r="AX11" s="155"/>
      <c r="AY11" s="143" t="str">
        <f t="shared" si="10"/>
        <v>No</v>
      </c>
      <c r="AZ11" s="144" t="str">
        <f t="shared" si="2"/>
        <v>No</v>
      </c>
      <c r="BA11" s="145"/>
      <c r="BB11" s="146">
        <f>IF(Q11="NA",0,IF(N11="No",0,IF(O11=Data!$E$2,Data!$L$42,IF(O11=Data!$E$3,Data!$L$43,IF(O11=Data!$E$4,Data!$L$44,IF(O11=Data!$E$5,Data!$L$45,IF(O11=Data!$E$6,Data!$L$46,IF(O11=Data!$E$7,Data!$L$47,IF(O11=Data!$E$8,Data!$L$48,IF(O11=Data!$E$9,Data!$L$49,IF(O11=Data!$E$10,Data!$L$50,IF(O11=Data!$E$11,Data!$L$51,IF(O11=Data!$E$12,Data!$L$52,IF(O11=Data!$E$13,Data!$L$53,IF(O11=Data!$E$14,Data!$L$54,IF(O11=Data!$E$15,Data!$L$55,IF(O11=Data!$E$16,Data!$L$56,IF(O11=Data!$E$17,Data!$L$57,IF(O11=Data!$E$18,Data!L$58,0)))))))))))))))))))</f>
        <v>0</v>
      </c>
      <c r="BC11" s="147">
        <f>IF(Q11="NA",0,IF(AY11="No",0,IF(N11="Yes",0,IF(P11=Data!$E$2,Data!$L$42,IF(P11=Data!$E$3,Data!$L$43,IF(P11=Data!$E$4,Data!$L$44,IF(P11=Data!$E$5,Data!$L$45,IF(P11=Data!$E$6,Data!$L$46,IF(P11=Data!$E$7,Data!$L$47,IF(P11=Data!$E$8,Data!$L$48,IF(P11=Data!$E$9,Data!$L$49,IF(P11=Data!$E$10,Data!$L$50,IF(P11=Data!$E$11,Data!$L$51,IF(P11=Data!$E$12,Data!$L$52*(EXP(-29.6/R11)),IF(P11=Data!$E$13,Data!$L$53,IF(P11=Data!$E$14,Data!$L$54*(EXP(-29.6/R11)),IF(P11=Data!$E$15,Data!$L$55,IF(P11=Data!$E$16,Data!$L$56,IF(P11=Data!$E$17,Data!$L$57,IF(P11=Data!$E$18,Data!L$58,0))))))))))))))))))))</f>
        <v>0</v>
      </c>
      <c r="BD11" s="148"/>
      <c r="BE11" s="146"/>
      <c r="BF11" s="148">
        <f t="shared" si="11"/>
        <v>0</v>
      </c>
      <c r="BG11" s="148">
        <v>1</v>
      </c>
      <c r="BH11" s="148">
        <v>1</v>
      </c>
      <c r="BI11" s="148">
        <f>IF(S11=0,0,IF(AND(Q11=Data!$E$12,S11-$AV$3&gt;0),(((Data!$M$52*(EXP(-29.6/S11)))-(Data!$M$52*(EXP(-29.6/(S11-$AV$3)))))),IF(AND(Q11=Data!$E$12,S11-$AV$3&lt;0.5),(Data!$M$52*(EXP(-29.6/S11))),IF(AND(Q11=Data!$E$12,S11&lt;=1),((Data!$M$52*(EXP(-29.6/S11)))),IF(Q11=Data!$E$13,(Data!$M$53),IF(AND(Q11=Data!$E$14,S11-$AV$3&gt;0),(((Data!$M$54*(EXP(-29.6/S11)))-(Data!$M$54*(EXP(-29.6/(S11-$AV$3)))))),IF(AND(Q11=Data!$E$14,S11-$AV$3&lt;1),(Data!$M$54*(EXP(-29.6/S11))),IF(AND(Q11=Data!$E$14,S11&lt;=1),((Data!$M$54*(EXP(-29.6/S11)))),IF(Q11=Data!$E$15,Data!$M$55,IF(Q11=Data!$E$16,Data!$M$56,IF(Q11=Data!$E$17,Data!$M$57,IF(Q11=Data!$E$18,Data!$M$58,0))))))))))))</f>
        <v>0</v>
      </c>
      <c r="BJ11" s="148">
        <f>IF(Q11=Data!$E$12,BI11*0.32,IF(Q11=Data!$E$13,0,IF(Q11=Data!$E$14,BI11*0.32,IF(Q11=Data!$E$15,0,IF(Q11=Data!$E$16,0,IF(Q11=Data!$E$17,0,IF(Q11=Data!$E$18,0,0)))))))</f>
        <v>0</v>
      </c>
      <c r="BK11" s="148">
        <f>IF(Q11=Data!$E$12,Data!$P$52*$AV$3,IF(Q11=Data!$E$13,Data!$P$53*$AV$3,IF(Q11=Data!$E$14,Data!$P$54*$AV$3,IF(Q11=Data!$E$15,Data!$P$55*$AV$3,IF(Q11=Data!$E$16,Data!$P$56*$AV$3,IF(Q11=Data!$E$17,Data!$P$57*$AV$3,IF(Q11=Data!$E$18,Data!$P$58*$AV$3,0)))))))</f>
        <v>0</v>
      </c>
      <c r="BL11" s="147">
        <f>IF(O11=Data!$E$2,Data!$O$42,IF(O11=Data!$E$3,Data!$O$43,IF(O11=Data!$E$4,Data!$O$44,IF(O11=Data!$E$5,Data!$O$45,IF(O11=Data!$E$6,Data!$O$46,IF(O11=Data!$E$7,Data!$O$47,IF(O11=Data!$E$8,Data!$O$48,IF(O11=Data!$E$9,Data!$O$49,IF(O11=Data!$E$10,Data!$O$50,IF(O11=Data!$E$11,Data!$O$51,IF(O11=Data!$E$12,Data!$O$52,IF(O11=Data!$E$13,Data!$O$53,IF(O11=Data!$E$14,Data!$O$54,IF(O11=Data!$E$15,Data!$O$55,IF(O11=Data!$E$16,Data!$O$56,IF(O11=Data!$E$17,Data!$O$57,IF(O11=Data!$E$18,Data!$O$58,0)))))))))))))))))</f>
        <v>0</v>
      </c>
      <c r="BM11" s="150"/>
      <c r="BN11" s="151"/>
      <c r="BO11" s="157"/>
      <c r="BP11" s="153"/>
      <c r="BQ11" s="19"/>
      <c r="BR11" s="19"/>
      <c r="BS11" s="19"/>
      <c r="BT11" s="19"/>
      <c r="BU11" s="19"/>
    </row>
    <row r="12" spans="1:73" s="11" customFormat="1" ht="15" thickBot="1" x14ac:dyDescent="0.35">
      <c r="A12" s="96"/>
      <c r="B12" s="96"/>
      <c r="C12" s="97"/>
      <c r="D12" s="97"/>
      <c r="E12" s="97"/>
      <c r="F12" s="24"/>
      <c r="G12" s="12"/>
      <c r="H12" s="104"/>
      <c r="I12" s="24"/>
      <c r="J12" s="36" t="s">
        <v>23</v>
      </c>
      <c r="K12" s="108"/>
      <c r="L12" s="108"/>
      <c r="M12" s="108" t="s">
        <v>3</v>
      </c>
      <c r="N12" s="108" t="s">
        <v>1</v>
      </c>
      <c r="O12" s="109" t="s">
        <v>124</v>
      </c>
      <c r="P12" s="109" t="s">
        <v>124</v>
      </c>
      <c r="Q12" s="110" t="s">
        <v>124</v>
      </c>
      <c r="R12" s="111"/>
      <c r="S12" s="111"/>
      <c r="T12" s="112"/>
      <c r="U12" s="20"/>
      <c r="V12" s="21">
        <f>IF(AZ12="No",0,IF(O12="NA",0,IF(O12=Data!$E$2,Data!$F$42,IF(O12=Data!$E$3,Data!$F$43,IF(O12=Data!$E$4,Data!$F$44,IF(O12=Data!$E$5,Data!$F$45,IF(O12=Data!$E$6,Data!$F$46,IF(O12=Data!$E$7,Data!$F$47,IF(O12=Data!$E$8,Data!$F$48,IF(O12=Data!$E$9,Data!$F$49,IF(O12=Data!$E$10,Data!$F$50,IF(O12=Data!$E$11,Data!$F$51,IF(O12=Data!E21,Data!$F$52,IF(O12=Data!E22,Data!$F$53,IF(O12=Data!E23,Data!$F$54,IF(O12=Data!E24,Data!$F$55,IF(O12=Data!E25,Data!$F$56,IF(O12=Data!E26,Data!F$57,IF(O12=Data!E27,Data!F$58,0)))))))))))))))))))*K12*$AV$3</f>
        <v>0</v>
      </c>
      <c r="W12" s="23">
        <f>IF(AZ12="No",0,IF(O12="NA",0,IF(O12=Data!$E$2,Data!$G$42,IF(O12=Data!$E$3,Data!$G$43,IF(O12=Data!$E$4,Data!$G$44,IF(O12=Data!$E$5,Data!$G$45,IF(O12=Data!$E$6,Data!$G$46,IF(O12=Data!$E$7,Data!$G$47,IF(O12=Data!$E$8,Data!$G$48,IF(O12=Data!$E$9,Data!$G$49,IF(O12=Data!$E$10,Data!$G$50,IF(O12=Data!$E$11,Data!$G$51,IF(O12=Data!$E$12,Data!$G$52,IF(O12=Data!$E$13,Data!$G$53,IF(O12=Data!$E$14,Data!$G$54,IF(O12=Data!$E$15,Data!$G$55,IF(O12=Data!$E$16,Data!$G$56,IF(O12=Data!$E$17,Data!G$57,IF(O12=Data!$E$18,Data!G$58,0)))))))))))))))))))*K12*$AV$3</f>
        <v>0</v>
      </c>
      <c r="X12" s="23">
        <f>IF(AZ12="No",0,IF(O12="NA",0,IF(O12=Data!$E$2,Data!$H$42,IF(O12=Data!$E$3,Data!$H$43,IF(O12=Data!$E$4,Data!$H$44,IF(O12=Data!$E$5,Data!$H$45,IF(O12=Data!$E$6,Data!$H$46,IF(O12=Data!$E$7,Data!$H$47,IF(O12=Data!$E$8,Data!$H$48,IF(O12=Data!$E$9,Data!$H$49,IF(O12=Data!$E$10,Data!$H$50,IF(O12=Data!$E$11,Data!$H$51,IF(O12=Data!$E$12,Data!$H$52,IF(O12=Data!$E$13,Data!$H$53,IF(O12=Data!$E$14,Data!$H$54,IF(O12=Data!$E$15,Data!$H$55,IF(O12=Data!$E$16,Data!$H$56,IF(O12=Data!$E$17,Data!H$57,IF(O12=Data!$E$18,Data!H$58,0)))))))))))))))))))*K12*$AV$3</f>
        <v>0</v>
      </c>
      <c r="Y12" s="23">
        <f>IF(R12&lt;=1,0,IF(Q12=Data!$E$12,Data!$F$52,IF(Q12=Data!$E$13,Data!$F$53,IF(Q12=Data!$E$14,Data!$F$54,IF(Q12=Data!$E$15,Data!$F$55,IF(Q12=Data!$E$16,Data!$F$56,IF(Q12=Data!$E$17,Data!$F$57,IF(Q12=Data!$E$18,Data!$F$58,0))))))))*K12*IF(R12&lt;AV12,R12,$AV$3)</f>
        <v>0</v>
      </c>
      <c r="Z12" s="23">
        <f>IF(R12&lt;=1,0,IF(Q12=Data!$E$12,Data!$G$52,IF(Q12=Data!$E$13,Data!$G$53,IF(Q12=Data!$E$14,Data!$G$54,IF(Q12=Data!$E$15,Data!$G$55,IF(Q12=Data!$E$16,Data!$G$56,IF(Q12=Data!$E$17,Data!$G$57,IF(Q12=Data!$E$18,Data!$G$58,0))))))))*K12*IF(R12&lt;AV12,R12,$AV$3)</f>
        <v>0</v>
      </c>
      <c r="AA12" s="23">
        <f>IF(R12&lt;=1,0,IF(Q12=Data!$E$12,Data!$H$52,IF(Q12=Data!$E$13,Data!$H$53,IF(Q12=Data!$E$14,Data!$H$54,IF(Q12=Data!$E$15,Data!$H$55,IF(Q12=Data!$E$16,Data!$H$56,IF(Q12=Data!$E$17,Data!$H$57,IF(Q12=Data!$E$18,Data!$H$58,0))))))))*K12*IF(R12&lt;AV12,R12,$AV$3)</f>
        <v>0</v>
      </c>
      <c r="AB12" s="22">
        <f t="shared" si="4"/>
        <v>0</v>
      </c>
      <c r="AC12" s="50">
        <f t="shared" si="5"/>
        <v>0</v>
      </c>
      <c r="AD12" s="13"/>
      <c r="AE12" s="21">
        <f t="shared" si="6"/>
        <v>0</v>
      </c>
      <c r="AF12" s="22">
        <f t="shared" si="0"/>
        <v>0</v>
      </c>
      <c r="AG12" s="50">
        <f t="shared" si="1"/>
        <v>0</v>
      </c>
      <c r="AH12" s="13"/>
      <c r="AI12" s="21">
        <f>IF(AZ12="No",0,IF(O12="NA",0,IF(Q12=O12,0,IF(O12=Data!$E$2,Data!$J$42,IF(O12=Data!$E$3,Data!$J$43,IF(O12=Data!$E$4,Data!$J$44,IF(O12=Data!$E$5,Data!$J$45,IF(O12=Data!$E$6,Data!$J$46,IF(O12=Data!$E$7,Data!$J$47,IF(O12=Data!$E$8,Data!$J$48,IF(O12=Data!$E$9,Data!$J$49,IF(O12=Data!$E$10,Data!$I$50,IF(O12=Data!$E$11,Data!$J$51,IF(O12=Data!$E$12,Data!$J$52,IF(O12=Data!$E$13,Data!$J$53,IF(O12=Data!$E$14,Data!$J$54,IF(O12=Data!$E$15,Data!$J$55,IF(O12=Data!$E$16,Data!$J$56,IF(O12=Data!$E$17,Data!$J$57,IF(O12=Data!$E$18,Data!J$58,0))))))))))))))))))))*$AV$3</f>
        <v>0</v>
      </c>
      <c r="AJ12" s="23">
        <f>IF(AZ12="No",0,IF(O12="NA",0,IF(O12=Data!$E$2,Data!$K$42,IF(O12=Data!$E$3,Data!$K$43,IF(O12=Data!$E$4,Data!$K$44,IF(O12=Data!$E$5,Data!$K$45,IF(O12=Data!$E$6,Data!$K$46,IF(O12=Data!$E$7,Data!$K$47,IF(O12=Data!$E$8,Data!$K$48,IF(O12=Data!$E$9,Data!$K$49,IF(O12=Data!$E$10,Data!$K$50,IF(O12=Data!$E$11,Data!$K$51,IF(O12=Data!$E$12,Data!$K$52,IF(O12=Data!$E$13,Data!$K$53,IF(O12=Data!$E$14,Data!$K$54,IF(O12=Data!$E$15,Data!$K$55,IF(O12=Data!$E$16,Data!$K$56,IF(O12=Data!$E$17,Data!$K$57,IF(O12=Data!$E$18,Data!K$58,0)))))))))))))))))))*$AV$3</f>
        <v>0</v>
      </c>
      <c r="AK12" s="23">
        <f t="shared" si="7"/>
        <v>0</v>
      </c>
      <c r="AL12" s="22">
        <f t="shared" si="8"/>
        <v>0</v>
      </c>
      <c r="AM12" s="22">
        <f t="shared" si="9"/>
        <v>0</v>
      </c>
      <c r="AN12" s="23"/>
      <c r="AO12" s="120"/>
      <c r="AP12" s="25"/>
      <c r="AQ12" s="25"/>
      <c r="AR12" s="19"/>
      <c r="AS12" s="19"/>
      <c r="AU12" s="19"/>
      <c r="AV12" s="162" t="s">
        <v>143</v>
      </c>
      <c r="AW12" s="163">
        <v>25</v>
      </c>
      <c r="AX12" s="155"/>
      <c r="AY12" s="143" t="str">
        <f t="shared" si="10"/>
        <v>No</v>
      </c>
      <c r="AZ12" s="144" t="str">
        <f t="shared" si="2"/>
        <v>No</v>
      </c>
      <c r="BA12" s="150"/>
      <c r="BB12" s="146">
        <f>IF(Q12="NA",0,IF(N12="No",0,IF(O12=Data!$E$2,Data!$L$42,IF(O12=Data!$E$3,Data!$L$43,IF(O12=Data!$E$4,Data!$L$44,IF(O12=Data!$E$5,Data!$L$45,IF(O12=Data!$E$6,Data!$L$46,IF(O12=Data!$E$7,Data!$L$47,IF(O12=Data!$E$8,Data!$L$48,IF(O12=Data!$E$9,Data!$L$49,IF(O12=Data!$E$10,Data!$L$50,IF(O12=Data!$E$11,Data!$L$51,IF(O12=Data!$E$12,Data!$L$52,IF(O12=Data!$E$13,Data!$L$53,IF(O12=Data!$E$14,Data!$L$54,IF(O12=Data!$E$15,Data!$L$55,IF(O12=Data!$E$16,Data!$L$56,IF(O12=Data!$E$17,Data!$L$57,IF(O12=Data!$E$18,Data!L$58,0)))))))))))))))))))</f>
        <v>0</v>
      </c>
      <c r="BC12" s="147">
        <f>IF(Q12="NA",0,IF(AY12="No",0,IF(N12="Yes",0,IF(P12=Data!$E$2,Data!$L$42,IF(P12=Data!$E$3,Data!$L$43,IF(P12=Data!$E$4,Data!$L$44,IF(P12=Data!$E$5,Data!$L$45,IF(P12=Data!$E$6,Data!$L$46,IF(P12=Data!$E$7,Data!$L$47,IF(P12=Data!$E$8,Data!$L$48,IF(P12=Data!$E$9,Data!$L$49,IF(P12=Data!$E$10,Data!$L$50,IF(P12=Data!$E$11,Data!$L$51,IF(P12=Data!$E$12,Data!$L$52*(EXP(-29.6/R12)),IF(P12=Data!$E$13,Data!$L$53,IF(P12=Data!$E$14,Data!$L$54*(EXP(-29.6/R12)),IF(P12=Data!$E$15,Data!$L$55,IF(P12=Data!$E$16,Data!$L$56,IF(P12=Data!$E$17,Data!$L$57,IF(P12=Data!$E$18,Data!L$58,0))))))))))))))))))))</f>
        <v>0</v>
      </c>
      <c r="BD12" s="148"/>
      <c r="BE12" s="146"/>
      <c r="BF12" s="148">
        <f t="shared" si="11"/>
        <v>0</v>
      </c>
      <c r="BG12" s="148">
        <v>1</v>
      </c>
      <c r="BH12" s="148">
        <v>1</v>
      </c>
      <c r="BI12" s="148">
        <f>IF(S12=0,0,IF(AND(Q12=Data!$E$12,S12-$AV$3&gt;0),(((Data!$M$52*(EXP(-29.6/S12)))-(Data!$M$52*(EXP(-29.6/(S12-$AV$3)))))),IF(AND(Q12=Data!$E$12,S12-$AV$3&lt;0.5),(Data!$M$52*(EXP(-29.6/S12))),IF(AND(Q12=Data!$E$12,S12&lt;=1),((Data!$M$52*(EXP(-29.6/S12)))),IF(Q12=Data!$E$13,(Data!$M$53),IF(AND(Q12=Data!$E$14,S12-$AV$3&gt;0),(((Data!$M$54*(EXP(-29.6/S12)))-(Data!$M$54*(EXP(-29.6/(S12-$AV$3)))))),IF(AND(Q12=Data!$E$14,S12-$AV$3&lt;1),(Data!$M$54*(EXP(-29.6/S12))),IF(AND(Q12=Data!$E$14,S12&lt;=1),((Data!$M$54*(EXP(-29.6/S12)))),IF(Q12=Data!$E$15,Data!$M$55,IF(Q12=Data!$E$16,Data!$M$56,IF(Q12=Data!$E$17,Data!$M$57,IF(Q12=Data!$E$18,Data!$M$58,0))))))))))))</f>
        <v>0</v>
      </c>
      <c r="BJ12" s="148">
        <f>IF(Q12=Data!$E$12,BI12*0.32,IF(Q12=Data!$E$13,0,IF(Q12=Data!$E$14,BI12*0.32,IF(Q12=Data!$E$15,0,IF(Q12=Data!$E$16,0,IF(Q12=Data!$E$17,0,IF(Q12=Data!$E$18,0,0)))))))</f>
        <v>0</v>
      </c>
      <c r="BK12" s="148">
        <f>IF(Q12=Data!$E$12,Data!$P$52*$AV$3,IF(Q12=Data!$E$13,Data!$P$53*$AV$3,IF(Q12=Data!$E$14,Data!$P$54*$AV$3,IF(Q12=Data!$E$15,Data!$P$55*$AV$3,IF(Q12=Data!$E$16,Data!$P$56*$AV$3,IF(Q12=Data!$E$17,Data!$P$57*$AV$3,IF(Q12=Data!$E$18,Data!$P$58*$AV$3,0)))))))</f>
        <v>0</v>
      </c>
      <c r="BL12" s="147">
        <f>IF(O12=Data!$E$2,Data!$O$42,IF(O12=Data!$E$3,Data!$O$43,IF(O12=Data!$E$4,Data!$O$44,IF(O12=Data!$E$5,Data!$O$45,IF(O12=Data!$E$6,Data!$O$46,IF(O12=Data!$E$7,Data!$O$47,IF(O12=Data!$E$8,Data!$O$48,IF(O12=Data!$E$9,Data!$O$49,IF(O12=Data!$E$10,Data!$O$50,IF(O12=Data!$E$11,Data!$O$51,IF(O12=Data!$E$12,Data!$O$52,IF(O12=Data!$E$13,Data!$O$53,IF(O12=Data!$E$14,Data!$O$54,IF(O12=Data!$E$15,Data!$O$55,IF(O12=Data!$E$16,Data!$O$56,IF(O12=Data!$E$17,Data!$O$57,IF(O12=Data!$E$18,Data!$O$58,0)))))))))))))))))</f>
        <v>0</v>
      </c>
      <c r="BM12" s="150"/>
      <c r="BN12" s="164"/>
      <c r="BO12" s="165"/>
      <c r="BP12" s="166"/>
      <c r="BQ12" s="19"/>
      <c r="BR12" s="19"/>
      <c r="BS12" s="19"/>
      <c r="BT12" s="19"/>
      <c r="BU12" s="19"/>
    </row>
    <row r="13" spans="1:73" s="11" customFormat="1" x14ac:dyDescent="0.3">
      <c r="A13" s="96"/>
      <c r="B13" s="96"/>
      <c r="C13" s="97"/>
      <c r="D13" s="97"/>
      <c r="E13" s="97"/>
      <c r="F13" s="13"/>
      <c r="G13" s="12"/>
      <c r="H13" s="106"/>
      <c r="I13" s="24"/>
      <c r="J13" s="36" t="s">
        <v>24</v>
      </c>
      <c r="K13" s="108"/>
      <c r="L13" s="108"/>
      <c r="M13" s="108" t="s">
        <v>3</v>
      </c>
      <c r="N13" s="108" t="s">
        <v>1</v>
      </c>
      <c r="O13" s="109" t="s">
        <v>124</v>
      </c>
      <c r="P13" s="109" t="s">
        <v>124</v>
      </c>
      <c r="Q13" s="110" t="s">
        <v>124</v>
      </c>
      <c r="R13" s="111"/>
      <c r="S13" s="111"/>
      <c r="T13" s="112"/>
      <c r="U13" s="20"/>
      <c r="V13" s="21">
        <f>IF(AZ13="No",0,IF(O13="NA",0,IF(O13=Data!$E$2,Data!$F$42,IF(O13=Data!$E$3,Data!$F$43,IF(O13=Data!$E$4,Data!$F$44,IF(O13=Data!$E$5,Data!$F$45,IF(O13=Data!$E$6,Data!$F$46,IF(O13=Data!$E$7,Data!$F$47,IF(O13=Data!$E$8,Data!$F$48,IF(O13=Data!$E$9,Data!$F$49,IF(O13=Data!$E$10,Data!$F$50,IF(O13=Data!$E$11,Data!$F$51,IF(O13=Data!E22,Data!$F$52,IF(O13=Data!E23,Data!$F$53,IF(O13=Data!E24,Data!$F$54,IF(O13=Data!E25,Data!$F$55,IF(O13=Data!E26,Data!$F$56,IF(O13=Data!E27,Data!F$57,IF(O13=Data!E28,Data!F$58,0)))))))))))))))))))*K13*$AV$3</f>
        <v>0</v>
      </c>
      <c r="W13" s="23">
        <f>IF(AZ13="No",0,IF(O13="NA",0,IF(O13=Data!$E$2,Data!$G$42,IF(O13=Data!$E$3,Data!$G$43,IF(O13=Data!$E$4,Data!$G$44,IF(O13=Data!$E$5,Data!$G$45,IF(O13=Data!$E$6,Data!$G$46,IF(O13=Data!$E$7,Data!$G$47,IF(O13=Data!$E$8,Data!$G$48,IF(O13=Data!$E$9,Data!$G$49,IF(O13=Data!$E$10,Data!$G$50,IF(O13=Data!$E$11,Data!$G$51,IF(O13=Data!$E$12,Data!$G$52,IF(O13=Data!$E$13,Data!$G$53,IF(O13=Data!$E$14,Data!$G$54,IF(O13=Data!$E$15,Data!$G$55,IF(O13=Data!$E$16,Data!$G$56,IF(O13=Data!$E$17,Data!G$57,IF(O13=Data!$E$18,Data!G$58,0)))))))))))))))))))*K13*$AV$3</f>
        <v>0</v>
      </c>
      <c r="X13" s="23">
        <f>IF(AZ13="No",0,IF(O13="NA",0,IF(O13=Data!$E$2,Data!$H$42,IF(O13=Data!$E$3,Data!$H$43,IF(O13=Data!$E$4,Data!$H$44,IF(O13=Data!$E$5,Data!$H$45,IF(O13=Data!$E$6,Data!$H$46,IF(O13=Data!$E$7,Data!$H$47,IF(O13=Data!$E$8,Data!$H$48,IF(O13=Data!$E$9,Data!$H$49,IF(O13=Data!$E$10,Data!$H$50,IF(O13=Data!$E$11,Data!$H$51,IF(O13=Data!$E$12,Data!$H$52,IF(O13=Data!$E$13,Data!$H$53,IF(O13=Data!$E$14,Data!$H$54,IF(O13=Data!$E$15,Data!$H$55,IF(O13=Data!$E$16,Data!$H$56,IF(O13=Data!$E$17,Data!H$57,IF(O13=Data!$E$18,Data!H$58,0)))))))))))))))))))*K13*$AV$3</f>
        <v>0</v>
      </c>
      <c r="Y13" s="23">
        <f>IF(R13&lt;=1,0,IF(Q13=Data!$E$12,Data!$F$52,IF(Q13=Data!$E$13,Data!$F$53,IF(Q13=Data!$E$14,Data!$F$54,IF(Q13=Data!$E$15,Data!$F$55,IF(Q13=Data!$E$16,Data!$F$56,IF(Q13=Data!$E$17,Data!$F$57,IF(Q13=Data!$E$18,Data!$F$58,0))))))))*K13*IF(R13&lt;AV13,R13,$AV$3)</f>
        <v>0</v>
      </c>
      <c r="Z13" s="23">
        <f>IF(R13&lt;=1,0,IF(Q13=Data!$E$12,Data!$G$52,IF(Q13=Data!$E$13,Data!$G$53,IF(Q13=Data!$E$14,Data!$G$54,IF(Q13=Data!$E$15,Data!$G$55,IF(Q13=Data!$E$16,Data!$G$56,IF(Q13=Data!$E$17,Data!$G$57,IF(Q13=Data!$E$18,Data!$G$58,0))))))))*K13*IF(R13&lt;AV13,R13,$AV$3)</f>
        <v>0</v>
      </c>
      <c r="AA13" s="23">
        <f>IF(R13&lt;=1,0,IF(Q13=Data!$E$12,Data!$H$52,IF(Q13=Data!$E$13,Data!$H$53,IF(Q13=Data!$E$14,Data!$H$54,IF(Q13=Data!$E$15,Data!$H$55,IF(Q13=Data!$E$16,Data!$H$56,IF(Q13=Data!$E$17,Data!$H$57,IF(Q13=Data!$E$18,Data!$H$58,0))))))))*K13*IF(R13&lt;AV13,R13,$AV$3)</f>
        <v>0</v>
      </c>
      <c r="AB13" s="22">
        <f t="shared" si="4"/>
        <v>0</v>
      </c>
      <c r="AC13" s="50">
        <f t="shared" si="5"/>
        <v>0</v>
      </c>
      <c r="AD13" s="13"/>
      <c r="AE13" s="21">
        <f t="shared" si="6"/>
        <v>0</v>
      </c>
      <c r="AF13" s="22">
        <f t="shared" si="0"/>
        <v>0</v>
      </c>
      <c r="AG13" s="50">
        <f t="shared" si="1"/>
        <v>0</v>
      </c>
      <c r="AH13" s="13"/>
      <c r="AI13" s="21">
        <f>IF(AZ13="No",0,IF(O13="NA",0,IF(Q13=O13,0,IF(O13=Data!$E$2,Data!$J$42,IF(O13=Data!$E$3,Data!$J$43,IF(O13=Data!$E$4,Data!$J$44,IF(O13=Data!$E$5,Data!$J$45,IF(O13=Data!$E$6,Data!$J$46,IF(O13=Data!$E$7,Data!$J$47,IF(O13=Data!$E$8,Data!$J$48,IF(O13=Data!$E$9,Data!$J$49,IF(O13=Data!$E$10,Data!$I$50,IF(O13=Data!$E$11,Data!$J$51,IF(O13=Data!$E$12,Data!$J$52,IF(O13=Data!$E$13,Data!$J$53,IF(O13=Data!$E$14,Data!$J$54,IF(O13=Data!$E$15,Data!$J$55,IF(O13=Data!$E$16,Data!$J$56,IF(O13=Data!$E$17,Data!$J$57,IF(O13=Data!$E$18,Data!J$58,0))))))))))))))))))))*$AV$3</f>
        <v>0</v>
      </c>
      <c r="AJ13" s="23">
        <f>IF(AZ13="No",0,IF(O13="NA",0,IF(O13=Data!$E$2,Data!$K$42,IF(O13=Data!$E$3,Data!$K$43,IF(O13=Data!$E$4,Data!$K$44,IF(O13=Data!$E$5,Data!$K$45,IF(O13=Data!$E$6,Data!$K$46,IF(O13=Data!$E$7,Data!$K$47,IF(O13=Data!$E$8,Data!$K$48,IF(O13=Data!$E$9,Data!$K$49,IF(O13=Data!$E$10,Data!$K$50,IF(O13=Data!$E$11,Data!$K$51,IF(O13=Data!$E$12,Data!$K$52,IF(O13=Data!$E$13,Data!$K$53,IF(O13=Data!$E$14,Data!$K$54,IF(O13=Data!$E$15,Data!$K$55,IF(O13=Data!$E$16,Data!$K$56,IF(O13=Data!$E$17,Data!$K$57,IF(O13=Data!$E$18,Data!K$58,0)))))))))))))))))))*$AV$3</f>
        <v>0</v>
      </c>
      <c r="AK13" s="23">
        <f t="shared" si="7"/>
        <v>0</v>
      </c>
      <c r="AL13" s="22">
        <f t="shared" si="8"/>
        <v>0</v>
      </c>
      <c r="AM13" s="22">
        <f t="shared" si="9"/>
        <v>0</v>
      </c>
      <c r="AN13" s="23"/>
      <c r="AO13" s="120"/>
      <c r="AP13" s="25"/>
      <c r="AQ13" s="25"/>
      <c r="AR13" s="19"/>
      <c r="AS13" s="19"/>
      <c r="AU13" s="19"/>
      <c r="AV13" s="167"/>
      <c r="AW13" s="168"/>
      <c r="AX13" s="155"/>
      <c r="AY13" s="143" t="str">
        <f t="shared" si="10"/>
        <v>No</v>
      </c>
      <c r="AZ13" s="144" t="str">
        <f t="shared" si="2"/>
        <v>No</v>
      </c>
      <c r="BA13" s="150"/>
      <c r="BB13" s="146">
        <f>IF(Q13="NA",0,IF(N13="No",0,IF(O13=Data!$E$2,Data!$L$42,IF(O13=Data!$E$3,Data!$L$43,IF(O13=Data!$E$4,Data!$L$44,IF(O13=Data!$E$5,Data!$L$45,IF(O13=Data!$E$6,Data!$L$46,IF(O13=Data!$E$7,Data!$L$47,IF(O13=Data!$E$8,Data!$L$48,IF(O13=Data!$E$9,Data!$L$49,IF(O13=Data!$E$10,Data!$L$50,IF(O13=Data!$E$11,Data!$L$51,IF(O13=Data!$E$12,Data!$L$52,IF(O13=Data!$E$13,Data!$L$53,IF(O13=Data!$E$14,Data!$L$54,IF(O13=Data!$E$15,Data!$L$55,IF(O13=Data!$E$16,Data!$L$56,IF(O13=Data!$E$17,Data!$L$57,IF(O13=Data!$E$18,Data!L$58,0)))))))))))))))))))</f>
        <v>0</v>
      </c>
      <c r="BC13" s="147">
        <f>IF(Q13="NA",0,IF(AY13="No",0,IF(N13="Yes",0,IF(P13=Data!$E$2,Data!$L$42,IF(P13=Data!$E$3,Data!$L$43,IF(P13=Data!$E$4,Data!$L$44,IF(P13=Data!$E$5,Data!$L$45,IF(P13=Data!$E$6,Data!$L$46,IF(P13=Data!$E$7,Data!$L$47,IF(P13=Data!$E$8,Data!$L$48,IF(P13=Data!$E$9,Data!$L$49,IF(P13=Data!$E$10,Data!$L$50,IF(P13=Data!$E$11,Data!$L$51,IF(P13=Data!$E$12,Data!$L$52*(EXP(-29.6/R13)),IF(P13=Data!$E$13,Data!$L$53,IF(P13=Data!$E$14,Data!$L$54*(EXP(-29.6/R13)),IF(P13=Data!$E$15,Data!$L$55,IF(P13=Data!$E$16,Data!$L$56,IF(P13=Data!$E$17,Data!$L$57,IF(P13=Data!$E$18,Data!L$58,0))))))))))))))))))))</f>
        <v>0</v>
      </c>
      <c r="BD13" s="148"/>
      <c r="BE13" s="146"/>
      <c r="BF13" s="148">
        <f t="shared" si="11"/>
        <v>0</v>
      </c>
      <c r="BG13" s="148">
        <v>1</v>
      </c>
      <c r="BH13" s="148">
        <v>1</v>
      </c>
      <c r="BI13" s="148">
        <f>IF(S13=0,0,IF(AND(Q13=Data!$E$12,S13-$AV$3&gt;0),(((Data!$M$52*(EXP(-29.6/S13)))-(Data!$M$52*(EXP(-29.6/(S13-$AV$3)))))),IF(AND(Q13=Data!$E$12,S13-$AV$3&lt;0.5),(Data!$M$52*(EXP(-29.6/S13))),IF(AND(Q13=Data!$E$12,S13&lt;=1),((Data!$M$52*(EXP(-29.6/S13)))),IF(Q13=Data!$E$13,(Data!$M$53),IF(AND(Q13=Data!$E$14,S13-$AV$3&gt;0),(((Data!$M$54*(EXP(-29.6/S13)))-(Data!$M$54*(EXP(-29.6/(S13-$AV$3)))))),IF(AND(Q13=Data!$E$14,S13-$AV$3&lt;1),(Data!$M$54*(EXP(-29.6/S13))),IF(AND(Q13=Data!$E$14,S13&lt;=1),((Data!$M$54*(EXP(-29.6/S13)))),IF(Q13=Data!$E$15,Data!$M$55,IF(Q13=Data!$E$16,Data!$M$56,IF(Q13=Data!$E$17,Data!$M$57,IF(Q13=Data!$E$18,Data!$M$58,0))))))))))))</f>
        <v>0</v>
      </c>
      <c r="BJ13" s="148">
        <f>IF(Q13=Data!$E$12,BI13*0.32,IF(Q13=Data!$E$13,0,IF(Q13=Data!$E$14,BI13*0.32,IF(Q13=Data!$E$15,0,IF(Q13=Data!$E$16,0,IF(Q13=Data!$E$17,0,IF(Q13=Data!$E$18,0,0)))))))</f>
        <v>0</v>
      </c>
      <c r="BK13" s="148">
        <f>IF(Q13=Data!$E$12,Data!$P$52*$AV$3,IF(Q13=Data!$E$13,Data!$P$53*$AV$3,IF(Q13=Data!$E$14,Data!$P$54*$AV$3,IF(Q13=Data!$E$15,Data!$P$55*$AV$3,IF(Q13=Data!$E$16,Data!$P$56*$AV$3,IF(Q13=Data!$E$17,Data!$P$57*$AV$3,IF(Q13=Data!$E$18,Data!$P$58*$AV$3,0)))))))</f>
        <v>0</v>
      </c>
      <c r="BL13" s="147">
        <f>IF(O13=Data!$E$2,Data!$O$42,IF(O13=Data!$E$3,Data!$O$43,IF(O13=Data!$E$4,Data!$O$44,IF(O13=Data!$E$5,Data!$O$45,IF(O13=Data!$E$6,Data!$O$46,IF(O13=Data!$E$7,Data!$O$47,IF(O13=Data!$E$8,Data!$O$48,IF(O13=Data!$E$9,Data!$O$49,IF(O13=Data!$E$10,Data!$O$50,IF(O13=Data!$E$11,Data!$O$51,IF(O13=Data!$E$12,Data!$O$52,IF(O13=Data!$E$13,Data!$O$53,IF(O13=Data!$E$14,Data!$O$54,IF(O13=Data!$E$15,Data!$O$55,IF(O13=Data!$E$16,Data!$O$56,IF(O13=Data!$E$17,Data!$O$57,IF(O13=Data!$E$18,Data!$O$58,0)))))))))))))))))</f>
        <v>0</v>
      </c>
      <c r="BM13" s="150"/>
      <c r="BN13" s="145"/>
      <c r="BO13" s="145"/>
      <c r="BP13" s="145"/>
      <c r="BQ13" s="19"/>
      <c r="BR13" s="19"/>
      <c r="BS13" s="19"/>
      <c r="BT13" s="19"/>
      <c r="BU13" s="19"/>
    </row>
    <row r="14" spans="1:73" x14ac:dyDescent="0.3">
      <c r="A14" s="99"/>
      <c r="B14" s="99"/>
      <c r="C14" s="100"/>
      <c r="D14" s="100"/>
      <c r="E14" s="100"/>
      <c r="I14" s="24"/>
      <c r="J14" s="36" t="s">
        <v>25</v>
      </c>
      <c r="K14" s="108"/>
      <c r="L14" s="108"/>
      <c r="M14" s="108" t="s">
        <v>3</v>
      </c>
      <c r="N14" s="108" t="s">
        <v>1</v>
      </c>
      <c r="O14" s="109" t="s">
        <v>124</v>
      </c>
      <c r="P14" s="109" t="s">
        <v>124</v>
      </c>
      <c r="Q14" s="110" t="s">
        <v>124</v>
      </c>
      <c r="R14" s="111"/>
      <c r="S14" s="111"/>
      <c r="T14" s="112"/>
      <c r="U14" s="20"/>
      <c r="V14" s="21">
        <f>IF(AZ14="No",0,IF(O14="NA",0,IF(O14=Data!$E$2,Data!$F$42,IF(O14=Data!$E$3,Data!$F$43,IF(O14=Data!$E$4,Data!$F$44,IF(O14=Data!$E$5,Data!$F$45,IF(O14=Data!$E$6,Data!$F$46,IF(O14=Data!$E$7,Data!$F$47,IF(O14=Data!$E$8,Data!$F$48,IF(O14=Data!$E$9,Data!$F$49,IF(O14=Data!$E$10,Data!$F$50,IF(O14=Data!$E$11,Data!$F$51,IF(O14=Data!E23,Data!$F$52,IF(O14=Data!E24,Data!$F$53,IF(O14=Data!E25,Data!$F$54,IF(O14=Data!E26,Data!$F$55,IF(O14=Data!E27,Data!$F$56,IF(O14=Data!E28,Data!F$57,IF(O14=Data!E29,Data!F$58,0)))))))))))))))))))*K14*$AV$3</f>
        <v>0</v>
      </c>
      <c r="W14" s="23">
        <f>IF(AZ14="No",0,IF(O14="NA",0,IF(O14=Data!$E$2,Data!$G$42,IF(O14=Data!$E$3,Data!$G$43,IF(O14=Data!$E$4,Data!$G$44,IF(O14=Data!$E$5,Data!$G$45,IF(O14=Data!$E$6,Data!$G$46,IF(O14=Data!$E$7,Data!$G$47,IF(O14=Data!$E$8,Data!$G$48,IF(O14=Data!$E$9,Data!$G$49,IF(O14=Data!$E$10,Data!$G$50,IF(O14=Data!$E$11,Data!$G$51,IF(O14=Data!$E$12,Data!$G$52,IF(O14=Data!$E$13,Data!$G$53,IF(O14=Data!$E$14,Data!$G$54,IF(O14=Data!$E$15,Data!$G$55,IF(O14=Data!$E$16,Data!$G$56,IF(O14=Data!$E$17,Data!G$57,IF(O14=Data!$E$18,Data!G$58,0)))))))))))))))))))*K14*$AV$3</f>
        <v>0</v>
      </c>
      <c r="X14" s="23">
        <f>IF(AZ14="No",0,IF(O14="NA",0,IF(O14=Data!$E$2,Data!$H$42,IF(O14=Data!$E$3,Data!$H$43,IF(O14=Data!$E$4,Data!$H$44,IF(O14=Data!$E$5,Data!$H$45,IF(O14=Data!$E$6,Data!$H$46,IF(O14=Data!$E$7,Data!$H$47,IF(O14=Data!$E$8,Data!$H$48,IF(O14=Data!$E$9,Data!$H$49,IF(O14=Data!$E$10,Data!$H$50,IF(O14=Data!$E$11,Data!$H$51,IF(O14=Data!$E$12,Data!$H$52,IF(O14=Data!$E$13,Data!$H$53,IF(O14=Data!$E$14,Data!$H$54,IF(O14=Data!$E$15,Data!$H$55,IF(O14=Data!$E$16,Data!$H$56,IF(O14=Data!$E$17,Data!H$57,IF(O14=Data!$E$18,Data!H$58,0)))))))))))))))))))*K14*$AV$3</f>
        <v>0</v>
      </c>
      <c r="Y14" s="23">
        <f>IF(R14&lt;=1,0,IF(Q14=Data!$E$12,Data!$F$52,IF(Q14=Data!$E$13,Data!$F$53,IF(Q14=Data!$E$14,Data!$F$54,IF(Q14=Data!$E$15,Data!$F$55,IF(Q14=Data!$E$16,Data!$F$56,IF(Q14=Data!$E$17,Data!$F$57,IF(Q14=Data!$E$18,Data!$F$58,0))))))))*K14*IF(R14&lt;AV14,R14,$AV$3)</f>
        <v>0</v>
      </c>
      <c r="Z14" s="23">
        <f>IF(R14&lt;=1,0,IF(Q14=Data!$E$12,Data!$G$52,IF(Q14=Data!$E$13,Data!$G$53,IF(Q14=Data!$E$14,Data!$G$54,IF(Q14=Data!$E$15,Data!$G$55,IF(Q14=Data!$E$16,Data!$G$56,IF(Q14=Data!$E$17,Data!$G$57,IF(Q14=Data!$E$18,Data!$G$58,0))))))))*K14*IF(R14&lt;AV14,R14,$AV$3)</f>
        <v>0</v>
      </c>
      <c r="AA14" s="23">
        <f>IF(R14&lt;=1,0,IF(Q14=Data!$E$12,Data!$H$52,IF(Q14=Data!$E$13,Data!$H$53,IF(Q14=Data!$E$14,Data!$H$54,IF(Q14=Data!$E$15,Data!$H$55,IF(Q14=Data!$E$16,Data!$H$56,IF(Q14=Data!$E$17,Data!$H$57,IF(Q14=Data!$E$18,Data!$H$58,0))))))))*K14*IF(R14&lt;AV14,R14,$AV$3)</f>
        <v>0</v>
      </c>
      <c r="AB14" s="22">
        <f t="shared" si="4"/>
        <v>0</v>
      </c>
      <c r="AC14" s="50">
        <f t="shared" si="5"/>
        <v>0</v>
      </c>
      <c r="AD14" s="46"/>
      <c r="AE14" s="21">
        <f t="shared" si="6"/>
        <v>0</v>
      </c>
      <c r="AF14" s="22">
        <f t="shared" si="0"/>
        <v>0</v>
      </c>
      <c r="AG14" s="50">
        <f t="shared" si="1"/>
        <v>0</v>
      </c>
      <c r="AH14" s="46"/>
      <c r="AI14" s="21">
        <f>IF(AZ14="No",0,IF(O14="NA",0,IF(Q14=O14,0,IF(O14=Data!$E$2,Data!$J$42,IF(O14=Data!$E$3,Data!$J$43,IF(O14=Data!$E$4,Data!$J$44,IF(O14=Data!$E$5,Data!$J$45,IF(O14=Data!$E$6,Data!$J$46,IF(O14=Data!$E$7,Data!$J$47,IF(O14=Data!$E$8,Data!$J$48,IF(O14=Data!$E$9,Data!$J$49,IF(O14=Data!$E$10,Data!$I$50,IF(O14=Data!$E$11,Data!$J$51,IF(O14=Data!$E$12,Data!$J$52,IF(O14=Data!$E$13,Data!$J$53,IF(O14=Data!$E$14,Data!$J$54,IF(O14=Data!$E$15,Data!$J$55,IF(O14=Data!$E$16,Data!$J$56,IF(O14=Data!$E$17,Data!$J$57,IF(O14=Data!$E$18,Data!J$58,0))))))))))))))))))))*$AV$3</f>
        <v>0</v>
      </c>
      <c r="AJ14" s="23">
        <f>IF(AZ14="No",0,IF(O14="NA",0,IF(O14=Data!$E$2,Data!$K$42,IF(O14=Data!$E$3,Data!$K$43,IF(O14=Data!$E$4,Data!$K$44,IF(O14=Data!$E$5,Data!$K$45,IF(O14=Data!$E$6,Data!$K$46,IF(O14=Data!$E$7,Data!$K$47,IF(O14=Data!$E$8,Data!$K$48,IF(O14=Data!$E$9,Data!$K$49,IF(O14=Data!$E$10,Data!$K$50,IF(O14=Data!$E$11,Data!$K$51,IF(O14=Data!$E$12,Data!$K$52,IF(O14=Data!$E$13,Data!$K$53,IF(O14=Data!$E$14,Data!$K$54,IF(O14=Data!$E$15,Data!$K$55,IF(O14=Data!$E$16,Data!$K$56,IF(O14=Data!$E$17,Data!$K$57,IF(O14=Data!$E$18,Data!K$58,0)))))))))))))))))))*$AV$3</f>
        <v>0</v>
      </c>
      <c r="AK14" s="23">
        <f t="shared" si="7"/>
        <v>0</v>
      </c>
      <c r="AL14" s="22">
        <f t="shared" si="8"/>
        <v>0</v>
      </c>
      <c r="AM14" s="22">
        <f t="shared" si="9"/>
        <v>0</v>
      </c>
      <c r="AN14" s="23"/>
      <c r="AO14" s="120"/>
      <c r="AP14" s="25"/>
      <c r="AQ14" s="25"/>
      <c r="AT14"/>
      <c r="AY14" s="143" t="str">
        <f t="shared" si="10"/>
        <v>No</v>
      </c>
      <c r="AZ14" s="144" t="str">
        <f t="shared" si="2"/>
        <v>No</v>
      </c>
      <c r="BA14" s="150"/>
      <c r="BB14" s="146">
        <f>IF(Q14="NA",0,IF(N14="No",0,IF(O14=Data!$E$2,Data!$L$42,IF(O14=Data!$E$3,Data!$L$43,IF(O14=Data!$E$4,Data!$L$44,IF(O14=Data!$E$5,Data!$L$45,IF(O14=Data!$E$6,Data!$L$46,IF(O14=Data!$E$7,Data!$L$47,IF(O14=Data!$E$8,Data!$L$48,IF(O14=Data!$E$9,Data!$L$49,IF(O14=Data!$E$10,Data!$L$50,IF(O14=Data!$E$11,Data!$L$51,IF(O14=Data!$E$12,Data!$L$52,IF(O14=Data!$E$13,Data!$L$53,IF(O14=Data!$E$14,Data!$L$54,IF(O14=Data!$E$15,Data!$L$55,IF(O14=Data!$E$16,Data!$L$56,IF(O14=Data!$E$17,Data!$L$57,IF(O14=Data!$E$18,Data!L$58,0)))))))))))))))))))</f>
        <v>0</v>
      </c>
      <c r="BC14" s="147">
        <f>IF(Q14="NA",0,IF(AY14="No",0,IF(N14="Yes",0,IF(P14=Data!$E$2,Data!$L$42,IF(P14=Data!$E$3,Data!$L$43,IF(P14=Data!$E$4,Data!$L$44,IF(P14=Data!$E$5,Data!$L$45,IF(P14=Data!$E$6,Data!$L$46,IF(P14=Data!$E$7,Data!$L$47,IF(P14=Data!$E$8,Data!$L$48,IF(P14=Data!$E$9,Data!$L$49,IF(P14=Data!$E$10,Data!$L$50,IF(P14=Data!$E$11,Data!$L$51,IF(P14=Data!$E$12,Data!$L$52*(EXP(-29.6/R14)),IF(P14=Data!$E$13,Data!$L$53,IF(P14=Data!$E$14,Data!$L$54*(EXP(-29.6/R14)),IF(P14=Data!$E$15,Data!$L$55,IF(P14=Data!$E$16,Data!$L$56,IF(P14=Data!$E$17,Data!$L$57,IF(P14=Data!$E$18,Data!L$58,0))))))))))))))))))))</f>
        <v>0</v>
      </c>
      <c r="BD14" s="148"/>
      <c r="BE14" s="146"/>
      <c r="BF14" s="148">
        <f t="shared" si="11"/>
        <v>0</v>
      </c>
      <c r="BG14" s="148">
        <v>1</v>
      </c>
      <c r="BH14" s="148">
        <v>1</v>
      </c>
      <c r="BI14" s="148">
        <f>IF(S14=0,0,IF(AND(Q14=Data!$E$12,S14-$AV$3&gt;0),(((Data!$M$52*(EXP(-29.6/S14)))-(Data!$M$52*(EXP(-29.6/(S14-$AV$3)))))),IF(AND(Q14=Data!$E$12,S14-$AV$3&lt;0.5),(Data!$M$52*(EXP(-29.6/S14))),IF(AND(Q14=Data!$E$12,S14&lt;=1),((Data!$M$52*(EXP(-29.6/S14)))),IF(Q14=Data!$E$13,(Data!$M$53),IF(AND(Q14=Data!$E$14,S14-$AV$3&gt;0),(((Data!$M$54*(EXP(-29.6/S14)))-(Data!$M$54*(EXP(-29.6/(S14-$AV$3)))))),IF(AND(Q14=Data!$E$14,S14-$AV$3&lt;1),(Data!$M$54*(EXP(-29.6/S14))),IF(AND(Q14=Data!$E$14,S14&lt;=1),((Data!$M$54*(EXP(-29.6/S14)))),IF(Q14=Data!$E$15,Data!$M$55,IF(Q14=Data!$E$16,Data!$M$56,IF(Q14=Data!$E$17,Data!$M$57,IF(Q14=Data!$E$18,Data!$M$58,0))))))))))))</f>
        <v>0</v>
      </c>
      <c r="BJ14" s="148">
        <f>IF(Q14=Data!$E$12,BI14*0.32,IF(Q14=Data!$E$13,0,IF(Q14=Data!$E$14,BI14*0.32,IF(Q14=Data!$E$15,0,IF(Q14=Data!$E$16,0,IF(Q14=Data!$E$17,0,IF(Q14=Data!$E$18,0,0)))))))</f>
        <v>0</v>
      </c>
      <c r="BK14" s="148">
        <f>IF(Q14=Data!$E$12,Data!$P$52*$AV$3,IF(Q14=Data!$E$13,Data!$P$53*$AV$3,IF(Q14=Data!$E$14,Data!$P$54*$AV$3,IF(Q14=Data!$E$15,Data!$P$55*$AV$3,IF(Q14=Data!$E$16,Data!$P$56*$AV$3,IF(Q14=Data!$E$17,Data!$P$57*$AV$3,IF(Q14=Data!$E$18,Data!$P$58*$AV$3,0)))))))</f>
        <v>0</v>
      </c>
      <c r="BL14" s="147">
        <f>IF(O14=Data!$E$2,Data!$O$42,IF(O14=Data!$E$3,Data!$O$43,IF(O14=Data!$E$4,Data!$O$44,IF(O14=Data!$E$5,Data!$O$45,IF(O14=Data!$E$6,Data!$O$46,IF(O14=Data!$E$7,Data!$O$47,IF(O14=Data!$E$8,Data!$O$48,IF(O14=Data!$E$9,Data!$O$49,IF(O14=Data!$E$10,Data!$O$50,IF(O14=Data!$E$11,Data!$O$51,IF(O14=Data!$E$12,Data!$O$52,IF(O14=Data!$E$13,Data!$O$53,IF(O14=Data!$E$14,Data!$O$54,IF(O14=Data!$E$15,Data!$O$55,IF(O14=Data!$E$16,Data!$O$56,IF(O14=Data!$E$17,Data!$O$57,IF(O14=Data!$E$18,Data!$O$58,0)))))))))))))))))</f>
        <v>0</v>
      </c>
      <c r="BM14" s="169"/>
      <c r="BN14" s="169"/>
      <c r="BO14" s="169"/>
      <c r="BP14" s="169"/>
    </row>
    <row r="15" spans="1:73" x14ac:dyDescent="0.3">
      <c r="I15" s="24"/>
      <c r="J15" s="36" t="s">
        <v>26</v>
      </c>
      <c r="K15" s="108"/>
      <c r="L15" s="108"/>
      <c r="M15" s="108" t="s">
        <v>3</v>
      </c>
      <c r="N15" s="108" t="s">
        <v>1</v>
      </c>
      <c r="O15" s="109" t="s">
        <v>124</v>
      </c>
      <c r="P15" s="109" t="s">
        <v>124</v>
      </c>
      <c r="Q15" s="110" t="s">
        <v>124</v>
      </c>
      <c r="R15" s="111"/>
      <c r="S15" s="111"/>
      <c r="T15" s="112"/>
      <c r="U15" s="20"/>
      <c r="V15" s="21">
        <f>IF(AZ15="No",0,IF(O15="NA",0,IF(O15=Data!$E$2,Data!$F$42,IF(O15=Data!$E$3,Data!$F$43,IF(O15=Data!$E$4,Data!$F$44,IF(O15=Data!$E$5,Data!$F$45,IF(O15=Data!$E$6,Data!$F$46,IF(O15=Data!$E$7,Data!$F$47,IF(O15=Data!$E$8,Data!$F$48,IF(O15=Data!$E$9,Data!$F$49,IF(O15=Data!$E$10,Data!$F$50,IF(O15=Data!$E$11,Data!$F$51,IF(O15=Data!E24,Data!$F$52,IF(O15=Data!E25,Data!$F$53,IF(O15=Data!E26,Data!$F$54,IF(O15=Data!E27,Data!$F$55,IF(O15=Data!E28,Data!$F$56,IF(O15=Data!E29,Data!F$57,IF(O15=Data!E30,Data!F$58,0)))))))))))))))))))*K15*$AV$3</f>
        <v>0</v>
      </c>
      <c r="W15" s="23">
        <f>IF(AZ15="No",0,IF(O15="NA",0,IF(O15=Data!$E$2,Data!$G$42,IF(O15=Data!$E$3,Data!$G$43,IF(O15=Data!$E$4,Data!$G$44,IF(O15=Data!$E$5,Data!$G$45,IF(O15=Data!$E$6,Data!$G$46,IF(O15=Data!$E$7,Data!$G$47,IF(O15=Data!$E$8,Data!$G$48,IF(O15=Data!$E$9,Data!$G$49,IF(O15=Data!$E$10,Data!$G$50,IF(O15=Data!$E$11,Data!$G$51,IF(O15=Data!$E$12,Data!$G$52,IF(O15=Data!$E$13,Data!$G$53,IF(O15=Data!$E$14,Data!$G$54,IF(O15=Data!$E$15,Data!$G$55,IF(O15=Data!$E$16,Data!$G$56,IF(O15=Data!$E$17,Data!G$57,IF(O15=Data!$E$18,Data!G$58,0)))))))))))))))))))*K15*$AV$3</f>
        <v>0</v>
      </c>
      <c r="X15" s="23">
        <f>IF(AZ15="No",0,IF(O15="NA",0,IF(O15=Data!$E$2,Data!$H$42,IF(O15=Data!$E$3,Data!$H$43,IF(O15=Data!$E$4,Data!$H$44,IF(O15=Data!$E$5,Data!$H$45,IF(O15=Data!$E$6,Data!$H$46,IF(O15=Data!$E$7,Data!$H$47,IF(O15=Data!$E$8,Data!$H$48,IF(O15=Data!$E$9,Data!$H$49,IF(O15=Data!$E$10,Data!$H$50,IF(O15=Data!$E$11,Data!$H$51,IF(O15=Data!$E$12,Data!$H$52,IF(O15=Data!$E$13,Data!$H$53,IF(O15=Data!$E$14,Data!$H$54,IF(O15=Data!$E$15,Data!$H$55,IF(O15=Data!$E$16,Data!$H$56,IF(O15=Data!$E$17,Data!H$57,IF(O15=Data!$E$18,Data!H$58,0)))))))))))))))))))*K15*$AV$3</f>
        <v>0</v>
      </c>
      <c r="Y15" s="23">
        <f>IF(R15&lt;=1,0,IF(Q15=Data!$E$12,Data!$F$52,IF(Q15=Data!$E$13,Data!$F$53,IF(Q15=Data!$E$14,Data!$F$54,IF(Q15=Data!$E$15,Data!$F$55,IF(Q15=Data!$E$16,Data!$F$56,IF(Q15=Data!$E$17,Data!$F$57,IF(Q15=Data!$E$18,Data!$F$58,0))))))))*K15*IF(R15&lt;AV15,R15,$AV$3)</f>
        <v>0</v>
      </c>
      <c r="Z15" s="23">
        <f>IF(R15&lt;=1,0,IF(Q15=Data!$E$12,Data!$G$52,IF(Q15=Data!$E$13,Data!$G$53,IF(Q15=Data!$E$14,Data!$G$54,IF(Q15=Data!$E$15,Data!$G$55,IF(Q15=Data!$E$16,Data!$G$56,IF(Q15=Data!$E$17,Data!$G$57,IF(Q15=Data!$E$18,Data!$G$58,0))))))))*K15*IF(R15&lt;AV15,R15,$AV$3)</f>
        <v>0</v>
      </c>
      <c r="AA15" s="23">
        <f>IF(R15&lt;=1,0,IF(Q15=Data!$E$12,Data!$H$52,IF(Q15=Data!$E$13,Data!$H$53,IF(Q15=Data!$E$14,Data!$H$54,IF(Q15=Data!$E$15,Data!$H$55,IF(Q15=Data!$E$16,Data!$H$56,IF(Q15=Data!$E$17,Data!$H$57,IF(Q15=Data!$E$18,Data!$H$58,0))))))))*K15*IF(R15&lt;AV15,R15,$AV$3)</f>
        <v>0</v>
      </c>
      <c r="AB15" s="22">
        <f t="shared" si="4"/>
        <v>0</v>
      </c>
      <c r="AC15" s="50">
        <f t="shared" si="5"/>
        <v>0</v>
      </c>
      <c r="AD15" s="46"/>
      <c r="AE15" s="21">
        <f t="shared" si="6"/>
        <v>0</v>
      </c>
      <c r="AF15" s="22">
        <f t="shared" si="0"/>
        <v>0</v>
      </c>
      <c r="AG15" s="50">
        <f t="shared" si="1"/>
        <v>0</v>
      </c>
      <c r="AH15" s="46"/>
      <c r="AI15" s="21">
        <f>IF(AZ15="No",0,IF(O15="NA",0,IF(Q15=O15,0,IF(O15=Data!$E$2,Data!$J$42,IF(O15=Data!$E$3,Data!$J$43,IF(O15=Data!$E$4,Data!$J$44,IF(O15=Data!$E$5,Data!$J$45,IF(O15=Data!$E$6,Data!$J$46,IF(O15=Data!$E$7,Data!$J$47,IF(O15=Data!$E$8,Data!$J$48,IF(O15=Data!$E$9,Data!$J$49,IF(O15=Data!$E$10,Data!$I$50,IF(O15=Data!$E$11,Data!$J$51,IF(O15=Data!$E$12,Data!$J$52,IF(O15=Data!$E$13,Data!$J$53,IF(O15=Data!$E$14,Data!$J$54,IF(O15=Data!$E$15,Data!$J$55,IF(O15=Data!$E$16,Data!$J$56,IF(O15=Data!$E$17,Data!$J$57,IF(O15=Data!$E$18,Data!J$58,0))))))))))))))))))))*$AV$3</f>
        <v>0</v>
      </c>
      <c r="AJ15" s="23">
        <f>IF(AZ15="No",0,IF(O15="NA",0,IF(O15=Data!$E$2,Data!$K$42,IF(O15=Data!$E$3,Data!$K$43,IF(O15=Data!$E$4,Data!$K$44,IF(O15=Data!$E$5,Data!$K$45,IF(O15=Data!$E$6,Data!$K$46,IF(O15=Data!$E$7,Data!$K$47,IF(O15=Data!$E$8,Data!$K$48,IF(O15=Data!$E$9,Data!$K$49,IF(O15=Data!$E$10,Data!$K$50,IF(O15=Data!$E$11,Data!$K$51,IF(O15=Data!$E$12,Data!$K$52,IF(O15=Data!$E$13,Data!$K$53,IF(O15=Data!$E$14,Data!$K$54,IF(O15=Data!$E$15,Data!$K$55,IF(O15=Data!$E$16,Data!$K$56,IF(O15=Data!$E$17,Data!$K$57,IF(O15=Data!$E$18,Data!K$58,0)))))))))))))))))))*$AV$3</f>
        <v>0</v>
      </c>
      <c r="AK15" s="23">
        <f t="shared" si="7"/>
        <v>0</v>
      </c>
      <c r="AL15" s="22">
        <f t="shared" si="8"/>
        <v>0</v>
      </c>
      <c r="AM15" s="22">
        <f t="shared" si="9"/>
        <v>0</v>
      </c>
      <c r="AN15" s="23"/>
      <c r="AO15" s="120"/>
      <c r="AP15" s="25"/>
      <c r="AQ15" s="25"/>
      <c r="AT15"/>
      <c r="AY15" s="143" t="str">
        <f t="shared" si="10"/>
        <v>No</v>
      </c>
      <c r="AZ15" s="144" t="str">
        <f t="shared" si="2"/>
        <v>No</v>
      </c>
      <c r="BA15" s="150"/>
      <c r="BB15" s="146">
        <f>IF(Q15="NA",0,IF(N15="No",0,IF(O15=Data!$E$2,Data!$L$42,IF(O15=Data!$E$3,Data!$L$43,IF(O15=Data!$E$4,Data!$L$44,IF(O15=Data!$E$5,Data!$L$45,IF(O15=Data!$E$6,Data!$L$46,IF(O15=Data!$E$7,Data!$L$47,IF(O15=Data!$E$8,Data!$L$48,IF(O15=Data!$E$9,Data!$L$49,IF(O15=Data!$E$10,Data!$L$50,IF(O15=Data!$E$11,Data!$L$51,IF(O15=Data!$E$12,Data!$L$52,IF(O15=Data!$E$13,Data!$L$53,IF(O15=Data!$E$14,Data!$L$54,IF(O15=Data!$E$15,Data!$L$55,IF(O15=Data!$E$16,Data!$L$56,IF(O15=Data!$E$17,Data!$L$57,IF(O15=Data!$E$18,Data!L$58,0)))))))))))))))))))</f>
        <v>0</v>
      </c>
      <c r="BC15" s="147">
        <f>IF(Q15="NA",0,IF(AY15="No",0,IF(N15="Yes",0,IF(P15=Data!$E$2,Data!$L$42,IF(P15=Data!$E$3,Data!$L$43,IF(P15=Data!$E$4,Data!$L$44,IF(P15=Data!$E$5,Data!$L$45,IF(P15=Data!$E$6,Data!$L$46,IF(P15=Data!$E$7,Data!$L$47,IF(P15=Data!$E$8,Data!$L$48,IF(P15=Data!$E$9,Data!$L$49,IF(P15=Data!$E$10,Data!$L$50,IF(P15=Data!$E$11,Data!$L$51,IF(P15=Data!$E$12,Data!$L$52*(EXP(-29.6/R15)),IF(P15=Data!$E$13,Data!$L$53,IF(P15=Data!$E$14,Data!$L$54*(EXP(-29.6/R15)),IF(P15=Data!$E$15,Data!$L$55,IF(P15=Data!$E$16,Data!$L$56,IF(P15=Data!$E$17,Data!$L$57,IF(P15=Data!$E$18,Data!L$58,0))))))))))))))))))))</f>
        <v>0</v>
      </c>
      <c r="BD15" s="148"/>
      <c r="BE15" s="146"/>
      <c r="BF15" s="148">
        <f t="shared" si="11"/>
        <v>0</v>
      </c>
      <c r="BG15" s="148">
        <v>1</v>
      </c>
      <c r="BH15" s="148">
        <v>1</v>
      </c>
      <c r="BI15" s="148">
        <f>IF(S15=0,0,IF(AND(Q15=Data!$E$12,S15-$AV$3&gt;0),(((Data!$M$52*(EXP(-29.6/S15)))-(Data!$M$52*(EXP(-29.6/(S15-$AV$3)))))),IF(AND(Q15=Data!$E$12,S15-$AV$3&lt;0.5),(Data!$M$52*(EXP(-29.6/S15))),IF(AND(Q15=Data!$E$12,S15&lt;=1),((Data!$M$52*(EXP(-29.6/S15)))),IF(Q15=Data!$E$13,(Data!$M$53),IF(AND(Q15=Data!$E$14,S15-$AV$3&gt;0),(((Data!$M$54*(EXP(-29.6/S15)))-(Data!$M$54*(EXP(-29.6/(S15-$AV$3)))))),IF(AND(Q15=Data!$E$14,S15-$AV$3&lt;1),(Data!$M$54*(EXP(-29.6/S15))),IF(AND(Q15=Data!$E$14,S15&lt;=1),((Data!$M$54*(EXP(-29.6/S15)))),IF(Q15=Data!$E$15,Data!$M$55,IF(Q15=Data!$E$16,Data!$M$56,IF(Q15=Data!$E$17,Data!$M$57,IF(Q15=Data!$E$18,Data!$M$58,0))))))))))))</f>
        <v>0</v>
      </c>
      <c r="BJ15" s="148">
        <f>IF(Q15=Data!$E$12,BI15*0.32,IF(Q15=Data!$E$13,0,IF(Q15=Data!$E$14,BI15*0.32,IF(Q15=Data!$E$15,0,IF(Q15=Data!$E$16,0,IF(Q15=Data!$E$17,0,IF(Q15=Data!$E$18,0,0)))))))</f>
        <v>0</v>
      </c>
      <c r="BK15" s="148">
        <f>IF(Q15=Data!$E$12,Data!$P$52*$AV$3,IF(Q15=Data!$E$13,Data!$P$53*$AV$3,IF(Q15=Data!$E$14,Data!$P$54*$AV$3,IF(Q15=Data!$E$15,Data!$P$55*$AV$3,IF(Q15=Data!$E$16,Data!$P$56*$AV$3,IF(Q15=Data!$E$17,Data!$P$57*$AV$3,IF(Q15=Data!$E$18,Data!$P$58*$AV$3,0)))))))</f>
        <v>0</v>
      </c>
      <c r="BL15" s="147">
        <f>IF(O15=Data!$E$2,Data!$O$42,IF(O15=Data!$E$3,Data!$O$43,IF(O15=Data!$E$4,Data!$O$44,IF(O15=Data!$E$5,Data!$O$45,IF(O15=Data!$E$6,Data!$O$46,IF(O15=Data!$E$7,Data!$O$47,IF(O15=Data!$E$8,Data!$O$48,IF(O15=Data!$E$9,Data!$O$49,IF(O15=Data!$E$10,Data!$O$50,IF(O15=Data!$E$11,Data!$O$51,IF(O15=Data!$E$12,Data!$O$52,IF(O15=Data!$E$13,Data!$O$53,IF(O15=Data!$E$14,Data!$O$54,IF(O15=Data!$E$15,Data!$O$55,IF(O15=Data!$E$16,Data!$O$56,IF(O15=Data!$E$17,Data!$O$57,IF(O15=Data!$E$18,Data!$O$58,0)))))))))))))))))</f>
        <v>0</v>
      </c>
      <c r="BM15" s="169"/>
      <c r="BN15" s="169"/>
      <c r="BO15" s="169"/>
      <c r="BP15" s="169"/>
    </row>
    <row r="16" spans="1:73" x14ac:dyDescent="0.3">
      <c r="I16" s="24"/>
      <c r="J16" s="36" t="s">
        <v>27</v>
      </c>
      <c r="K16" s="108"/>
      <c r="L16" s="108"/>
      <c r="M16" s="108" t="s">
        <v>3</v>
      </c>
      <c r="N16" s="108" t="s">
        <v>1</v>
      </c>
      <c r="O16" s="109" t="s">
        <v>124</v>
      </c>
      <c r="P16" s="109" t="s">
        <v>124</v>
      </c>
      <c r="Q16" s="110" t="s">
        <v>124</v>
      </c>
      <c r="R16" s="111"/>
      <c r="S16" s="111"/>
      <c r="T16" s="112"/>
      <c r="U16" s="20"/>
      <c r="V16" s="21">
        <f>IF(AZ16="No",0,IF(O16="NA",0,IF(O16=Data!$E$2,Data!$F$42,IF(O16=Data!$E$3,Data!$F$43,IF(O16=Data!$E$4,Data!$F$44,IF(O16=Data!$E$5,Data!$F$45,IF(O16=Data!$E$6,Data!$F$46,IF(O16=Data!$E$7,Data!$F$47,IF(O16=Data!$E$8,Data!$F$48,IF(O16=Data!$E$9,Data!$F$49,IF(O16=Data!$E$10,Data!$F$50,IF(O16=Data!$E$11,Data!$F$51,IF(O16=Data!E25,Data!$F$52,IF(O16=Data!E26,Data!$F$53,IF(O16=Data!E27,Data!$F$54,IF(O16=Data!E28,Data!$F$55,IF(O16=Data!E29,Data!$F$56,IF(O16=Data!E30,Data!F$57,IF(O16=Data!E31,Data!F$58,0)))))))))))))))))))*K16*$AV$3</f>
        <v>0</v>
      </c>
      <c r="W16" s="23">
        <f>IF(AZ16="No",0,IF(O16="NA",0,IF(O16=Data!$E$2,Data!$G$42,IF(O16=Data!$E$3,Data!$G$43,IF(O16=Data!$E$4,Data!$G$44,IF(O16=Data!$E$5,Data!$G$45,IF(O16=Data!$E$6,Data!$G$46,IF(O16=Data!$E$7,Data!$G$47,IF(O16=Data!$E$8,Data!$G$48,IF(O16=Data!$E$9,Data!$G$49,IF(O16=Data!$E$10,Data!$G$50,IF(O16=Data!$E$11,Data!$G$51,IF(O16=Data!$E$12,Data!$G$52,IF(O16=Data!$E$13,Data!$G$53,IF(O16=Data!$E$14,Data!$G$54,IF(O16=Data!$E$15,Data!$G$55,IF(O16=Data!$E$16,Data!$G$56,IF(O16=Data!$E$17,Data!G$57,IF(O16=Data!$E$18,Data!G$58,0)))))))))))))))))))*K16*$AV$3</f>
        <v>0</v>
      </c>
      <c r="X16" s="23">
        <f>IF(AZ16="No",0,IF(O16="NA",0,IF(O16=Data!$E$2,Data!$H$42,IF(O16=Data!$E$3,Data!$H$43,IF(O16=Data!$E$4,Data!$H$44,IF(O16=Data!$E$5,Data!$H$45,IF(O16=Data!$E$6,Data!$H$46,IF(O16=Data!$E$7,Data!$H$47,IF(O16=Data!$E$8,Data!$H$48,IF(O16=Data!$E$9,Data!$H$49,IF(O16=Data!$E$10,Data!$H$50,IF(O16=Data!$E$11,Data!$H$51,IF(O16=Data!$E$12,Data!$H$52,IF(O16=Data!$E$13,Data!$H$53,IF(O16=Data!$E$14,Data!$H$54,IF(O16=Data!$E$15,Data!$H$55,IF(O16=Data!$E$16,Data!$H$56,IF(O16=Data!$E$17,Data!H$57,IF(O16=Data!$E$18,Data!H$58,0)))))))))))))))))))*K16*$AV$3</f>
        <v>0</v>
      </c>
      <c r="Y16" s="23">
        <f>IF(R16&lt;=1,0,IF(Q16=Data!$E$12,Data!$F$52,IF(Q16=Data!$E$13,Data!$F$53,IF(Q16=Data!$E$14,Data!$F$54,IF(Q16=Data!$E$15,Data!$F$55,IF(Q16=Data!$E$16,Data!$F$56,IF(Q16=Data!$E$17,Data!$F$57,IF(Q16=Data!$E$18,Data!$F$58,0))))))))*K16*IF(R16&lt;AV16,R16,$AV$3)</f>
        <v>0</v>
      </c>
      <c r="Z16" s="23">
        <f>IF(R16&lt;=1,0,IF(Q16=Data!$E$12,Data!$G$52,IF(Q16=Data!$E$13,Data!$G$53,IF(Q16=Data!$E$14,Data!$G$54,IF(Q16=Data!$E$15,Data!$G$55,IF(Q16=Data!$E$16,Data!$G$56,IF(Q16=Data!$E$17,Data!$G$57,IF(Q16=Data!$E$18,Data!$G$58,0))))))))*K16*IF(R16&lt;AV16,R16,$AV$3)</f>
        <v>0</v>
      </c>
      <c r="AA16" s="23">
        <f>IF(R16&lt;=1,0,IF(Q16=Data!$E$12,Data!$H$52,IF(Q16=Data!$E$13,Data!$H$53,IF(Q16=Data!$E$14,Data!$H$54,IF(Q16=Data!$E$15,Data!$H$55,IF(Q16=Data!$E$16,Data!$H$56,IF(Q16=Data!$E$17,Data!$H$57,IF(Q16=Data!$E$18,Data!$H$58,0))))))))*K16*IF(R16&lt;AV16,R16,$AV$3)</f>
        <v>0</v>
      </c>
      <c r="AB16" s="22">
        <f t="shared" si="4"/>
        <v>0</v>
      </c>
      <c r="AC16" s="50">
        <f t="shared" si="5"/>
        <v>0</v>
      </c>
      <c r="AD16" s="46"/>
      <c r="AE16" s="21">
        <f t="shared" si="6"/>
        <v>0</v>
      </c>
      <c r="AF16" s="22">
        <f t="shared" si="0"/>
        <v>0</v>
      </c>
      <c r="AG16" s="50">
        <f t="shared" si="1"/>
        <v>0</v>
      </c>
      <c r="AH16" s="46"/>
      <c r="AI16" s="21">
        <f>IF(AZ16="No",0,IF(O16="NA",0,IF(Q16=O16,0,IF(O16=Data!$E$2,Data!$J$42,IF(O16=Data!$E$3,Data!$J$43,IF(O16=Data!$E$4,Data!$J$44,IF(O16=Data!$E$5,Data!$J$45,IF(O16=Data!$E$6,Data!$J$46,IF(O16=Data!$E$7,Data!$J$47,IF(O16=Data!$E$8,Data!$J$48,IF(O16=Data!$E$9,Data!$J$49,IF(O16=Data!$E$10,Data!$I$50,IF(O16=Data!$E$11,Data!$J$51,IF(O16=Data!$E$12,Data!$J$52,IF(O16=Data!$E$13,Data!$J$53,IF(O16=Data!$E$14,Data!$J$54,IF(O16=Data!$E$15,Data!$J$55,IF(O16=Data!$E$16,Data!$J$56,IF(O16=Data!$E$17,Data!$J$57,IF(O16=Data!$E$18,Data!J$58,0))))))))))))))))))))*$AV$3</f>
        <v>0</v>
      </c>
      <c r="AJ16" s="23">
        <f>IF(AZ16="No",0,IF(O16="NA",0,IF(O16=Data!$E$2,Data!$K$42,IF(O16=Data!$E$3,Data!$K$43,IF(O16=Data!$E$4,Data!$K$44,IF(O16=Data!$E$5,Data!$K$45,IF(O16=Data!$E$6,Data!$K$46,IF(O16=Data!$E$7,Data!$K$47,IF(O16=Data!$E$8,Data!$K$48,IF(O16=Data!$E$9,Data!$K$49,IF(O16=Data!$E$10,Data!$K$50,IF(O16=Data!$E$11,Data!$K$51,IF(O16=Data!$E$12,Data!$K$52,IF(O16=Data!$E$13,Data!$K$53,IF(O16=Data!$E$14,Data!$K$54,IF(O16=Data!$E$15,Data!$K$55,IF(O16=Data!$E$16,Data!$K$56,IF(O16=Data!$E$17,Data!$K$57,IF(O16=Data!$E$18,Data!K$58,0)))))))))))))))))))*$AV$3</f>
        <v>0</v>
      </c>
      <c r="AK16" s="23">
        <f t="shared" si="7"/>
        <v>0</v>
      </c>
      <c r="AL16" s="22">
        <f t="shared" si="8"/>
        <v>0</v>
      </c>
      <c r="AM16" s="22">
        <f t="shared" si="9"/>
        <v>0</v>
      </c>
      <c r="AN16" s="23"/>
      <c r="AO16" s="120"/>
      <c r="AP16" s="25"/>
      <c r="AQ16" s="25"/>
      <c r="AT16"/>
      <c r="AY16" s="143" t="str">
        <f t="shared" si="10"/>
        <v>No</v>
      </c>
      <c r="AZ16" s="144" t="str">
        <f t="shared" si="2"/>
        <v>No</v>
      </c>
      <c r="BA16" s="150"/>
      <c r="BB16" s="146">
        <f>IF(Q16="NA",0,IF(N16="No",0,IF(O16=Data!$E$2,Data!$L$42,IF(O16=Data!$E$3,Data!$L$43,IF(O16=Data!$E$4,Data!$L$44,IF(O16=Data!$E$5,Data!$L$45,IF(O16=Data!$E$6,Data!$L$46,IF(O16=Data!$E$7,Data!$L$47,IF(O16=Data!$E$8,Data!$L$48,IF(O16=Data!$E$9,Data!$L$49,IF(O16=Data!$E$10,Data!$L$50,IF(O16=Data!$E$11,Data!$L$51,IF(O16=Data!$E$12,Data!$L$52,IF(O16=Data!$E$13,Data!$L$53,IF(O16=Data!$E$14,Data!$L$54,IF(O16=Data!$E$15,Data!$L$55,IF(O16=Data!$E$16,Data!$L$56,IF(O16=Data!$E$17,Data!$L$57,IF(O16=Data!$E$18,Data!L$58,0)))))))))))))))))))</f>
        <v>0</v>
      </c>
      <c r="BC16" s="147">
        <f>IF(Q16="NA",0,IF(AY16="No",0,IF(N16="Yes",0,IF(P16=Data!$E$2,Data!$L$42,IF(P16=Data!$E$3,Data!$L$43,IF(P16=Data!$E$4,Data!$L$44,IF(P16=Data!$E$5,Data!$L$45,IF(P16=Data!$E$6,Data!$L$46,IF(P16=Data!$E$7,Data!$L$47,IF(P16=Data!$E$8,Data!$L$48,IF(P16=Data!$E$9,Data!$L$49,IF(P16=Data!$E$10,Data!$L$50,IF(P16=Data!$E$11,Data!$L$51,IF(P16=Data!$E$12,Data!$L$52*(EXP(-29.6/R16)),IF(P16=Data!$E$13,Data!$L$53,IF(P16=Data!$E$14,Data!$L$54*(EXP(-29.6/R16)),IF(P16=Data!$E$15,Data!$L$55,IF(P16=Data!$E$16,Data!$L$56,IF(P16=Data!$E$17,Data!$L$57,IF(P16=Data!$E$18,Data!L$58,0))))))))))))))))))))</f>
        <v>0</v>
      </c>
      <c r="BD16" s="148"/>
      <c r="BE16" s="146"/>
      <c r="BF16" s="148">
        <f t="shared" si="11"/>
        <v>0</v>
      </c>
      <c r="BG16" s="148">
        <v>1</v>
      </c>
      <c r="BH16" s="148">
        <v>1</v>
      </c>
      <c r="BI16" s="148">
        <f>IF(S16=0,0,IF(AND(Q16=Data!$E$12,S16-$AV$3&gt;0),(((Data!$M$52*(EXP(-29.6/S16)))-(Data!$M$52*(EXP(-29.6/(S16-$AV$3)))))),IF(AND(Q16=Data!$E$12,S16-$AV$3&lt;0.5),(Data!$M$52*(EXP(-29.6/S16))),IF(AND(Q16=Data!$E$12,S16&lt;=1),((Data!$M$52*(EXP(-29.6/S16)))),IF(Q16=Data!$E$13,(Data!$M$53),IF(AND(Q16=Data!$E$14,S16-$AV$3&gt;0),(((Data!$M$54*(EXP(-29.6/S16)))-(Data!$M$54*(EXP(-29.6/(S16-$AV$3)))))),IF(AND(Q16=Data!$E$14,S16-$AV$3&lt;1),(Data!$M$54*(EXP(-29.6/S16))),IF(AND(Q16=Data!$E$14,S16&lt;=1),((Data!$M$54*(EXP(-29.6/S16)))),IF(Q16=Data!$E$15,Data!$M$55,IF(Q16=Data!$E$16,Data!$M$56,IF(Q16=Data!$E$17,Data!$M$57,IF(Q16=Data!$E$18,Data!$M$58,0))))))))))))</f>
        <v>0</v>
      </c>
      <c r="BJ16" s="148">
        <f>IF(Q16=Data!$E$12,BI16*0.32,IF(Q16=Data!$E$13,0,IF(Q16=Data!$E$14,BI16*0.32,IF(Q16=Data!$E$15,0,IF(Q16=Data!$E$16,0,IF(Q16=Data!$E$17,0,IF(Q16=Data!$E$18,0,0)))))))</f>
        <v>0</v>
      </c>
      <c r="BK16" s="148">
        <f>IF(Q16=Data!$E$12,Data!$P$52*$AV$3,IF(Q16=Data!$E$13,Data!$P$53*$AV$3,IF(Q16=Data!$E$14,Data!$P$54*$AV$3,IF(Q16=Data!$E$15,Data!$P$55*$AV$3,IF(Q16=Data!$E$16,Data!$P$56*$AV$3,IF(Q16=Data!$E$17,Data!$P$57*$AV$3,IF(Q16=Data!$E$18,Data!$P$58*$AV$3,0)))))))</f>
        <v>0</v>
      </c>
      <c r="BL16" s="147">
        <f>IF(O16=Data!$E$2,Data!$O$42,IF(O16=Data!$E$3,Data!$O$43,IF(O16=Data!$E$4,Data!$O$44,IF(O16=Data!$E$5,Data!$O$45,IF(O16=Data!$E$6,Data!$O$46,IF(O16=Data!$E$7,Data!$O$47,IF(O16=Data!$E$8,Data!$O$48,IF(O16=Data!$E$9,Data!$O$49,IF(O16=Data!$E$10,Data!$O$50,IF(O16=Data!$E$11,Data!$O$51,IF(O16=Data!$E$12,Data!$O$52,IF(O16=Data!$E$13,Data!$O$53,IF(O16=Data!$E$14,Data!$O$54,IF(O16=Data!$E$15,Data!$O$55,IF(O16=Data!$E$16,Data!$O$56,IF(O16=Data!$E$17,Data!$O$57,IF(O16=Data!$E$18,Data!$O$58,0)))))))))))))))))</f>
        <v>0</v>
      </c>
      <c r="BM16" s="169"/>
      <c r="BN16" s="169"/>
      <c r="BO16" s="169"/>
      <c r="BP16" s="169"/>
    </row>
    <row r="17" spans="9:68" x14ac:dyDescent="0.3">
      <c r="I17" s="24"/>
      <c r="J17" s="36" t="s">
        <v>28</v>
      </c>
      <c r="K17" s="108"/>
      <c r="L17" s="108"/>
      <c r="M17" s="108" t="s">
        <v>3</v>
      </c>
      <c r="N17" s="108" t="s">
        <v>1</v>
      </c>
      <c r="O17" s="109" t="s">
        <v>124</v>
      </c>
      <c r="P17" s="109" t="s">
        <v>124</v>
      </c>
      <c r="Q17" s="110" t="s">
        <v>124</v>
      </c>
      <c r="R17" s="111"/>
      <c r="S17" s="111"/>
      <c r="T17" s="112"/>
      <c r="U17" s="20"/>
      <c r="V17" s="21">
        <f>IF(AZ17="No",0,IF(O17="NA",0,IF(O17=Data!$E$2,Data!$F$42,IF(O17=Data!$E$3,Data!$F$43,IF(O17=Data!$E$4,Data!$F$44,IF(O17=Data!$E$5,Data!$F$45,IF(O17=Data!$E$6,Data!$F$46,IF(O17=Data!$E$7,Data!$F$47,IF(O17=Data!$E$8,Data!$F$48,IF(O17=Data!$E$9,Data!$F$49,IF(O17=Data!$E$10,Data!$F$50,IF(O17=Data!$E$11,Data!$F$51,IF(O17=Data!E26,Data!$F$52,IF(O17=Data!E27,Data!$F$53,IF(O17=Data!E28,Data!$F$54,IF(O17=Data!E29,Data!$F$55,IF(O17=Data!E30,Data!$F$56,IF(O17=Data!E31,Data!F$57,IF(O17=Data!E32,Data!F$58,0)))))))))))))))))))*K17*$AV$3</f>
        <v>0</v>
      </c>
      <c r="W17" s="23">
        <f>IF(AZ17="No",0,IF(O17="NA",0,IF(O17=Data!$E$2,Data!$G$42,IF(O17=Data!$E$3,Data!$G$43,IF(O17=Data!$E$4,Data!$G$44,IF(O17=Data!$E$5,Data!$G$45,IF(O17=Data!$E$6,Data!$G$46,IF(O17=Data!$E$7,Data!$G$47,IF(O17=Data!$E$8,Data!$G$48,IF(O17=Data!$E$9,Data!$G$49,IF(O17=Data!$E$10,Data!$G$50,IF(O17=Data!$E$11,Data!$G$51,IF(O17=Data!$E$12,Data!$G$52,IF(O17=Data!$E$13,Data!$G$53,IF(O17=Data!$E$14,Data!$G$54,IF(O17=Data!$E$15,Data!$G$55,IF(O17=Data!$E$16,Data!$G$56,IF(O17=Data!$E$17,Data!G$57,IF(O17=Data!$E$18,Data!G$58,0)))))))))))))))))))*K17*$AV$3</f>
        <v>0</v>
      </c>
      <c r="X17" s="23">
        <f>IF(AZ17="No",0,IF(O17="NA",0,IF(O17=Data!$E$2,Data!$H$42,IF(O17=Data!$E$3,Data!$H$43,IF(O17=Data!$E$4,Data!$H$44,IF(O17=Data!$E$5,Data!$H$45,IF(O17=Data!$E$6,Data!$H$46,IF(O17=Data!$E$7,Data!$H$47,IF(O17=Data!$E$8,Data!$H$48,IF(O17=Data!$E$9,Data!$H$49,IF(O17=Data!$E$10,Data!$H$50,IF(O17=Data!$E$11,Data!$H$51,IF(O17=Data!$E$12,Data!$H$52,IF(O17=Data!$E$13,Data!$H$53,IF(O17=Data!$E$14,Data!$H$54,IF(O17=Data!$E$15,Data!$H$55,IF(O17=Data!$E$16,Data!$H$56,IF(O17=Data!$E$17,Data!H$57,IF(O17=Data!$E$18,Data!H$58,0)))))))))))))))))))*K17*$AV$3</f>
        <v>0</v>
      </c>
      <c r="Y17" s="23">
        <f>IF(R17&lt;=1,0,IF(Q17=Data!$E$12,Data!$F$52,IF(Q17=Data!$E$13,Data!$F$53,IF(Q17=Data!$E$14,Data!$F$54,IF(Q17=Data!$E$15,Data!$F$55,IF(Q17=Data!$E$16,Data!$F$56,IF(Q17=Data!$E$17,Data!$F$57,IF(Q17=Data!$E$18,Data!$F$58,0))))))))*K17*IF(R17&lt;AV17,R17,$AV$3)</f>
        <v>0</v>
      </c>
      <c r="Z17" s="23">
        <f>IF(R17&lt;=1,0,IF(Q17=Data!$E$12,Data!$G$52,IF(Q17=Data!$E$13,Data!$G$53,IF(Q17=Data!$E$14,Data!$G$54,IF(Q17=Data!$E$15,Data!$G$55,IF(Q17=Data!$E$16,Data!$G$56,IF(Q17=Data!$E$17,Data!$G$57,IF(Q17=Data!$E$18,Data!$G$58,0))))))))*K17*IF(R17&lt;AV17,R17,$AV$3)</f>
        <v>0</v>
      </c>
      <c r="AA17" s="23">
        <f>IF(R17&lt;=1,0,IF(Q17=Data!$E$12,Data!$H$52,IF(Q17=Data!$E$13,Data!$H$53,IF(Q17=Data!$E$14,Data!$H$54,IF(Q17=Data!$E$15,Data!$H$55,IF(Q17=Data!$E$16,Data!$H$56,IF(Q17=Data!$E$17,Data!$H$57,IF(Q17=Data!$E$18,Data!$H$58,0))))))))*K17*IF(R17&lt;AV17,R17,$AV$3)</f>
        <v>0</v>
      </c>
      <c r="AB17" s="22">
        <f t="shared" si="4"/>
        <v>0</v>
      </c>
      <c r="AC17" s="50">
        <f t="shared" si="5"/>
        <v>0</v>
      </c>
      <c r="AD17" s="46"/>
      <c r="AE17" s="21">
        <f t="shared" si="6"/>
        <v>0</v>
      </c>
      <c r="AF17" s="22">
        <f t="shared" si="0"/>
        <v>0</v>
      </c>
      <c r="AG17" s="50">
        <f t="shared" si="1"/>
        <v>0</v>
      </c>
      <c r="AH17" s="46"/>
      <c r="AI17" s="21">
        <f>IF(AZ17="No",0,IF(O17="NA",0,IF(Q17=O17,0,IF(O17=Data!$E$2,Data!$J$42,IF(O17=Data!$E$3,Data!$J$43,IF(O17=Data!$E$4,Data!$J$44,IF(O17=Data!$E$5,Data!$J$45,IF(O17=Data!$E$6,Data!$J$46,IF(O17=Data!$E$7,Data!$J$47,IF(O17=Data!$E$8,Data!$J$48,IF(O17=Data!$E$9,Data!$J$49,IF(O17=Data!$E$10,Data!$I$50,IF(O17=Data!$E$11,Data!$J$51,IF(O17=Data!$E$12,Data!$J$52,IF(O17=Data!$E$13,Data!$J$53,IF(O17=Data!$E$14,Data!$J$54,IF(O17=Data!$E$15,Data!$J$55,IF(O17=Data!$E$16,Data!$J$56,IF(O17=Data!$E$17,Data!$J$57,IF(O17=Data!$E$18,Data!J$58,0))))))))))))))))))))*$AV$3</f>
        <v>0</v>
      </c>
      <c r="AJ17" s="23">
        <f>IF(AZ17="No",0,IF(O17="NA",0,IF(O17=Data!$E$2,Data!$K$42,IF(O17=Data!$E$3,Data!$K$43,IF(O17=Data!$E$4,Data!$K$44,IF(O17=Data!$E$5,Data!$K$45,IF(O17=Data!$E$6,Data!$K$46,IF(O17=Data!$E$7,Data!$K$47,IF(O17=Data!$E$8,Data!$K$48,IF(O17=Data!$E$9,Data!$K$49,IF(O17=Data!$E$10,Data!$K$50,IF(O17=Data!$E$11,Data!$K$51,IF(O17=Data!$E$12,Data!$K$52,IF(O17=Data!$E$13,Data!$K$53,IF(O17=Data!$E$14,Data!$K$54,IF(O17=Data!$E$15,Data!$K$55,IF(O17=Data!$E$16,Data!$K$56,IF(O17=Data!$E$17,Data!$K$57,IF(O17=Data!$E$18,Data!K$58,0)))))))))))))))))))*$AV$3</f>
        <v>0</v>
      </c>
      <c r="AK17" s="23">
        <f t="shared" si="7"/>
        <v>0</v>
      </c>
      <c r="AL17" s="22">
        <f t="shared" si="8"/>
        <v>0</v>
      </c>
      <c r="AM17" s="22">
        <f t="shared" si="9"/>
        <v>0</v>
      </c>
      <c r="AN17" s="23"/>
      <c r="AO17" s="120"/>
      <c r="AP17" s="25"/>
      <c r="AQ17" s="25"/>
      <c r="AT17"/>
      <c r="AY17" s="143" t="str">
        <f t="shared" si="10"/>
        <v>No</v>
      </c>
      <c r="AZ17" s="144" t="str">
        <f t="shared" si="2"/>
        <v>No</v>
      </c>
      <c r="BA17" s="150"/>
      <c r="BB17" s="146">
        <f>IF(Q17="NA",0,IF(N17="No",0,IF(O17=Data!$E$2,Data!$L$42,IF(O17=Data!$E$3,Data!$L$43,IF(O17=Data!$E$4,Data!$L$44,IF(O17=Data!$E$5,Data!$L$45,IF(O17=Data!$E$6,Data!$L$46,IF(O17=Data!$E$7,Data!$L$47,IF(O17=Data!$E$8,Data!$L$48,IF(O17=Data!$E$9,Data!$L$49,IF(O17=Data!$E$10,Data!$L$50,IF(O17=Data!$E$11,Data!$L$51,IF(O17=Data!$E$12,Data!$L$52,IF(O17=Data!$E$13,Data!$L$53,IF(O17=Data!$E$14,Data!$L$54,IF(O17=Data!$E$15,Data!$L$55,IF(O17=Data!$E$16,Data!$L$56,IF(O17=Data!$E$17,Data!$L$57,IF(O17=Data!$E$18,Data!L$58,0)))))))))))))))))))</f>
        <v>0</v>
      </c>
      <c r="BC17" s="147">
        <f>IF(Q17="NA",0,IF(AY17="No",0,IF(N17="Yes",0,IF(P17=Data!$E$2,Data!$L$42,IF(P17=Data!$E$3,Data!$L$43,IF(P17=Data!$E$4,Data!$L$44,IF(P17=Data!$E$5,Data!$L$45,IF(P17=Data!$E$6,Data!$L$46,IF(P17=Data!$E$7,Data!$L$47,IF(P17=Data!$E$8,Data!$L$48,IF(P17=Data!$E$9,Data!$L$49,IF(P17=Data!$E$10,Data!$L$50,IF(P17=Data!$E$11,Data!$L$51,IF(P17=Data!$E$12,Data!$L$52*(EXP(-29.6/R17)),IF(P17=Data!$E$13,Data!$L$53,IF(P17=Data!$E$14,Data!$L$54*(EXP(-29.6/R17)),IF(P17=Data!$E$15,Data!$L$55,IF(P17=Data!$E$16,Data!$L$56,IF(P17=Data!$E$17,Data!$L$57,IF(P17=Data!$E$18,Data!L$58,0))))))))))))))))))))</f>
        <v>0</v>
      </c>
      <c r="BD17" s="148"/>
      <c r="BE17" s="146"/>
      <c r="BF17" s="148">
        <f t="shared" si="11"/>
        <v>0</v>
      </c>
      <c r="BG17" s="148">
        <v>1</v>
      </c>
      <c r="BH17" s="148">
        <v>1</v>
      </c>
      <c r="BI17" s="148">
        <f>IF(S17=0,0,IF(AND(Q17=Data!$E$12,S17-$AV$3&gt;0),(((Data!$M$52*(EXP(-29.6/S17)))-(Data!$M$52*(EXP(-29.6/(S17-$AV$3)))))),IF(AND(Q17=Data!$E$12,S17-$AV$3&lt;0.5),(Data!$M$52*(EXP(-29.6/S17))),IF(AND(Q17=Data!$E$12,S17&lt;=1),((Data!$M$52*(EXP(-29.6/S17)))),IF(Q17=Data!$E$13,(Data!$M$53),IF(AND(Q17=Data!$E$14,S17-$AV$3&gt;0),(((Data!$M$54*(EXP(-29.6/S17)))-(Data!$M$54*(EXP(-29.6/(S17-$AV$3)))))),IF(AND(Q17=Data!$E$14,S17-$AV$3&lt;1),(Data!$M$54*(EXP(-29.6/S17))),IF(AND(Q17=Data!$E$14,S17&lt;=1),((Data!$M$54*(EXP(-29.6/S17)))),IF(Q17=Data!$E$15,Data!$M$55,IF(Q17=Data!$E$16,Data!$M$56,IF(Q17=Data!$E$17,Data!$M$57,IF(Q17=Data!$E$18,Data!$M$58,0))))))))))))</f>
        <v>0</v>
      </c>
      <c r="BJ17" s="148">
        <f>IF(Q17=Data!$E$12,BI17*0.32,IF(Q17=Data!$E$13,0,IF(Q17=Data!$E$14,BI17*0.32,IF(Q17=Data!$E$15,0,IF(Q17=Data!$E$16,0,IF(Q17=Data!$E$17,0,IF(Q17=Data!$E$18,0,0)))))))</f>
        <v>0</v>
      </c>
      <c r="BK17" s="148">
        <f>IF(Q17=Data!$E$12,Data!$P$52*$AV$3,IF(Q17=Data!$E$13,Data!$P$53*$AV$3,IF(Q17=Data!$E$14,Data!$P$54*$AV$3,IF(Q17=Data!$E$15,Data!$P$55*$AV$3,IF(Q17=Data!$E$16,Data!$P$56*$AV$3,IF(Q17=Data!$E$17,Data!$P$57*$AV$3,IF(Q17=Data!$E$18,Data!$P$58*$AV$3,0)))))))</f>
        <v>0</v>
      </c>
      <c r="BL17" s="147">
        <f>IF(O17=Data!$E$2,Data!$O$42,IF(O17=Data!$E$3,Data!$O$43,IF(O17=Data!$E$4,Data!$O$44,IF(O17=Data!$E$5,Data!$O$45,IF(O17=Data!$E$6,Data!$O$46,IF(O17=Data!$E$7,Data!$O$47,IF(O17=Data!$E$8,Data!$O$48,IF(O17=Data!$E$9,Data!$O$49,IF(O17=Data!$E$10,Data!$O$50,IF(O17=Data!$E$11,Data!$O$51,IF(O17=Data!$E$12,Data!$O$52,IF(O17=Data!$E$13,Data!$O$53,IF(O17=Data!$E$14,Data!$O$54,IF(O17=Data!$E$15,Data!$O$55,IF(O17=Data!$E$16,Data!$O$56,IF(O17=Data!$E$17,Data!$O$57,IF(O17=Data!$E$18,Data!$O$58,0)))))))))))))))))</f>
        <v>0</v>
      </c>
      <c r="BM17" s="169"/>
      <c r="BN17" s="169"/>
      <c r="BO17" s="169"/>
      <c r="BP17" s="169"/>
    </row>
    <row r="18" spans="9:68" x14ac:dyDescent="0.3">
      <c r="I18" s="24"/>
      <c r="J18" s="36" t="s">
        <v>29</v>
      </c>
      <c r="K18" s="108"/>
      <c r="L18" s="108"/>
      <c r="M18" s="108" t="s">
        <v>3</v>
      </c>
      <c r="N18" s="108" t="s">
        <v>1</v>
      </c>
      <c r="O18" s="109" t="s">
        <v>124</v>
      </c>
      <c r="P18" s="109" t="s">
        <v>124</v>
      </c>
      <c r="Q18" s="110" t="s">
        <v>124</v>
      </c>
      <c r="R18" s="111"/>
      <c r="S18" s="111"/>
      <c r="T18" s="112"/>
      <c r="U18" s="20"/>
      <c r="V18" s="21">
        <f>IF(AZ18="No",0,IF(O18="NA",0,IF(O18=Data!$E$2,Data!$F$42,IF(O18=Data!$E$3,Data!$F$43,IF(O18=Data!$E$4,Data!$F$44,IF(O18=Data!$E$5,Data!$F$45,IF(O18=Data!$E$6,Data!$F$46,IF(O18=Data!$E$7,Data!$F$47,IF(O18=Data!$E$8,Data!$F$48,IF(O18=Data!$E$9,Data!$F$49,IF(O18=Data!$E$10,Data!$F$50,IF(O18=Data!$E$11,Data!$F$51,IF(O18=Data!E27,Data!$F$52,IF(O18=Data!E28,Data!$F$53,IF(O18=Data!E29,Data!$F$54,IF(O18=Data!E30,Data!$F$55,IF(O18=Data!E31,Data!$F$56,IF(O18=Data!E32,Data!F$57,IF(O18=Data!E33,Data!F$58,0)))))))))))))))))))*K18*$AV$3</f>
        <v>0</v>
      </c>
      <c r="W18" s="23">
        <f>IF(AZ18="No",0,IF(O18="NA",0,IF(O18=Data!$E$2,Data!$G$42,IF(O18=Data!$E$3,Data!$G$43,IF(O18=Data!$E$4,Data!$G$44,IF(O18=Data!$E$5,Data!$G$45,IF(O18=Data!$E$6,Data!$G$46,IF(O18=Data!$E$7,Data!$G$47,IF(O18=Data!$E$8,Data!$G$48,IF(O18=Data!$E$9,Data!$G$49,IF(O18=Data!$E$10,Data!$G$50,IF(O18=Data!$E$11,Data!$G$51,IF(O18=Data!$E$12,Data!$G$52,IF(O18=Data!$E$13,Data!$G$53,IF(O18=Data!$E$14,Data!$G$54,IF(O18=Data!$E$15,Data!$G$55,IF(O18=Data!$E$16,Data!$G$56,IF(O18=Data!$E$17,Data!G$57,IF(O18=Data!$E$18,Data!G$58,0)))))))))))))))))))*K18*$AV$3</f>
        <v>0</v>
      </c>
      <c r="X18" s="23">
        <f>IF(AZ18="No",0,IF(O18="NA",0,IF(O18=Data!$E$2,Data!$H$42,IF(O18=Data!$E$3,Data!$H$43,IF(O18=Data!$E$4,Data!$H$44,IF(O18=Data!$E$5,Data!$H$45,IF(O18=Data!$E$6,Data!$H$46,IF(O18=Data!$E$7,Data!$H$47,IF(O18=Data!$E$8,Data!$H$48,IF(O18=Data!$E$9,Data!$H$49,IF(O18=Data!$E$10,Data!$H$50,IF(O18=Data!$E$11,Data!$H$51,IF(O18=Data!$E$12,Data!$H$52,IF(O18=Data!$E$13,Data!$H$53,IF(O18=Data!$E$14,Data!$H$54,IF(O18=Data!$E$15,Data!$H$55,IF(O18=Data!$E$16,Data!$H$56,IF(O18=Data!$E$17,Data!H$57,IF(O18=Data!$E$18,Data!H$58,0)))))))))))))))))))*K18*$AV$3</f>
        <v>0</v>
      </c>
      <c r="Y18" s="23">
        <f>IF(R18&lt;=1,0,IF(Q18=Data!$E$12,Data!$F$52,IF(Q18=Data!$E$13,Data!$F$53,IF(Q18=Data!$E$14,Data!$F$54,IF(Q18=Data!$E$15,Data!$F$55,IF(Q18=Data!$E$16,Data!$F$56,IF(Q18=Data!$E$17,Data!$F$57,IF(Q18=Data!$E$18,Data!$F$58,0))))))))*K18*IF(R18&lt;AV18,R18,$AV$3)</f>
        <v>0</v>
      </c>
      <c r="Z18" s="23">
        <f>IF(R18&lt;=1,0,IF(Q18=Data!$E$12,Data!$G$52,IF(Q18=Data!$E$13,Data!$G$53,IF(Q18=Data!$E$14,Data!$G$54,IF(Q18=Data!$E$15,Data!$G$55,IF(Q18=Data!$E$16,Data!$G$56,IF(Q18=Data!$E$17,Data!$G$57,IF(Q18=Data!$E$18,Data!$G$58,0))))))))*K18*IF(R18&lt;AV18,R18,$AV$3)</f>
        <v>0</v>
      </c>
      <c r="AA18" s="23">
        <f>IF(R18&lt;=1,0,IF(Q18=Data!$E$12,Data!$H$52,IF(Q18=Data!$E$13,Data!$H$53,IF(Q18=Data!$E$14,Data!$H$54,IF(Q18=Data!$E$15,Data!$H$55,IF(Q18=Data!$E$16,Data!$H$56,IF(Q18=Data!$E$17,Data!$H$57,IF(Q18=Data!$E$18,Data!$H$58,0))))))))*K18*IF(R18&lt;AV18,R18,$AV$3)</f>
        <v>0</v>
      </c>
      <c r="AB18" s="22">
        <f t="shared" si="4"/>
        <v>0</v>
      </c>
      <c r="AC18" s="50">
        <f t="shared" si="5"/>
        <v>0</v>
      </c>
      <c r="AD18" s="46"/>
      <c r="AE18" s="21">
        <f t="shared" si="6"/>
        <v>0</v>
      </c>
      <c r="AF18" s="22">
        <f t="shared" si="0"/>
        <v>0</v>
      </c>
      <c r="AG18" s="50">
        <f t="shared" si="1"/>
        <v>0</v>
      </c>
      <c r="AH18" s="46"/>
      <c r="AI18" s="21">
        <f>IF(AZ18="No",0,IF(O18="NA",0,IF(Q18=O18,0,IF(O18=Data!$E$2,Data!$J$42,IF(O18=Data!$E$3,Data!$J$43,IF(O18=Data!$E$4,Data!$J$44,IF(O18=Data!$E$5,Data!$J$45,IF(O18=Data!$E$6,Data!$J$46,IF(O18=Data!$E$7,Data!$J$47,IF(O18=Data!$E$8,Data!$J$48,IF(O18=Data!$E$9,Data!$J$49,IF(O18=Data!$E$10,Data!$I$50,IF(O18=Data!$E$11,Data!$J$51,IF(O18=Data!$E$12,Data!$J$52,IF(O18=Data!$E$13,Data!$J$53,IF(O18=Data!$E$14,Data!$J$54,IF(O18=Data!$E$15,Data!$J$55,IF(O18=Data!$E$16,Data!$J$56,IF(O18=Data!$E$17,Data!$J$57,IF(O18=Data!$E$18,Data!J$58,0))))))))))))))))))))*$AV$3</f>
        <v>0</v>
      </c>
      <c r="AJ18" s="23">
        <f>IF(AZ18="No",0,IF(O18="NA",0,IF(O18=Data!$E$2,Data!$K$42,IF(O18=Data!$E$3,Data!$K$43,IF(O18=Data!$E$4,Data!$K$44,IF(O18=Data!$E$5,Data!$K$45,IF(O18=Data!$E$6,Data!$K$46,IF(O18=Data!$E$7,Data!$K$47,IF(O18=Data!$E$8,Data!$K$48,IF(O18=Data!$E$9,Data!$K$49,IF(O18=Data!$E$10,Data!$K$50,IF(O18=Data!$E$11,Data!$K$51,IF(O18=Data!$E$12,Data!$K$52,IF(O18=Data!$E$13,Data!$K$53,IF(O18=Data!$E$14,Data!$K$54,IF(O18=Data!$E$15,Data!$K$55,IF(O18=Data!$E$16,Data!$K$56,IF(O18=Data!$E$17,Data!$K$57,IF(O18=Data!$E$18,Data!K$58,0)))))))))))))))))))*$AV$3</f>
        <v>0</v>
      </c>
      <c r="AK18" s="23">
        <f t="shared" si="7"/>
        <v>0</v>
      </c>
      <c r="AL18" s="22">
        <f t="shared" si="8"/>
        <v>0</v>
      </c>
      <c r="AM18" s="22">
        <f t="shared" si="9"/>
        <v>0</v>
      </c>
      <c r="AN18" s="23"/>
      <c r="AO18" s="120"/>
      <c r="AP18" s="25"/>
      <c r="AQ18" s="25"/>
      <c r="AT18"/>
      <c r="AY18" s="143" t="str">
        <f t="shared" si="10"/>
        <v>No</v>
      </c>
      <c r="AZ18" s="144" t="str">
        <f t="shared" si="2"/>
        <v>No</v>
      </c>
      <c r="BA18" s="150"/>
      <c r="BB18" s="146">
        <f>IF(Q18="NA",0,IF(N18="No",0,IF(O18=Data!$E$2,Data!$L$42,IF(O18=Data!$E$3,Data!$L$43,IF(O18=Data!$E$4,Data!$L$44,IF(O18=Data!$E$5,Data!$L$45,IF(O18=Data!$E$6,Data!$L$46,IF(O18=Data!$E$7,Data!$L$47,IF(O18=Data!$E$8,Data!$L$48,IF(O18=Data!$E$9,Data!$L$49,IF(O18=Data!$E$10,Data!$L$50,IF(O18=Data!$E$11,Data!$L$51,IF(O18=Data!$E$12,Data!$L$52,IF(O18=Data!$E$13,Data!$L$53,IF(O18=Data!$E$14,Data!$L$54,IF(O18=Data!$E$15,Data!$L$55,IF(O18=Data!$E$16,Data!$L$56,IF(O18=Data!$E$17,Data!$L$57,IF(O18=Data!$E$18,Data!L$58,0)))))))))))))))))))</f>
        <v>0</v>
      </c>
      <c r="BC18" s="147">
        <f>IF(Q18="NA",0,IF(AY18="No",0,IF(N18="Yes",0,IF(P18=Data!$E$2,Data!$L$42,IF(P18=Data!$E$3,Data!$L$43,IF(P18=Data!$E$4,Data!$L$44,IF(P18=Data!$E$5,Data!$L$45,IF(P18=Data!$E$6,Data!$L$46,IF(P18=Data!$E$7,Data!$L$47,IF(P18=Data!$E$8,Data!$L$48,IF(P18=Data!$E$9,Data!$L$49,IF(P18=Data!$E$10,Data!$L$50,IF(P18=Data!$E$11,Data!$L$51,IF(P18=Data!$E$12,Data!$L$52*(EXP(-29.6/R18)),IF(P18=Data!$E$13,Data!$L$53,IF(P18=Data!$E$14,Data!$L$54*(EXP(-29.6/R18)),IF(P18=Data!$E$15,Data!$L$55,IF(P18=Data!$E$16,Data!$L$56,IF(P18=Data!$E$17,Data!$L$57,IF(P18=Data!$E$18,Data!L$58,0))))))))))))))))))))</f>
        <v>0</v>
      </c>
      <c r="BD18" s="148"/>
      <c r="BE18" s="146"/>
      <c r="BF18" s="148">
        <f t="shared" si="11"/>
        <v>0</v>
      </c>
      <c r="BG18" s="148">
        <v>1</v>
      </c>
      <c r="BH18" s="148">
        <v>1</v>
      </c>
      <c r="BI18" s="148">
        <f>IF(S18=0,0,IF(AND(Q18=Data!$E$12,S18-$AV$3&gt;0),(((Data!$M$52*(EXP(-29.6/S18)))-(Data!$M$52*(EXP(-29.6/(S18-$AV$3)))))),IF(AND(Q18=Data!$E$12,S18-$AV$3&lt;0.5),(Data!$M$52*(EXP(-29.6/S18))),IF(AND(Q18=Data!$E$12,S18&lt;=1),((Data!$M$52*(EXP(-29.6/S18)))),IF(Q18=Data!$E$13,(Data!$M$53),IF(AND(Q18=Data!$E$14,S18-$AV$3&gt;0),(((Data!$M$54*(EXP(-29.6/S18)))-(Data!$M$54*(EXP(-29.6/(S18-$AV$3)))))),IF(AND(Q18=Data!$E$14,S18-$AV$3&lt;1),(Data!$M$54*(EXP(-29.6/S18))),IF(AND(Q18=Data!$E$14,S18&lt;=1),((Data!$M$54*(EXP(-29.6/S18)))),IF(Q18=Data!$E$15,Data!$M$55,IF(Q18=Data!$E$16,Data!$M$56,IF(Q18=Data!$E$17,Data!$M$57,IF(Q18=Data!$E$18,Data!$M$58,0))))))))))))</f>
        <v>0</v>
      </c>
      <c r="BJ18" s="148">
        <f>IF(Q18=Data!$E$12,BI18*0.32,IF(Q18=Data!$E$13,0,IF(Q18=Data!$E$14,BI18*0.32,IF(Q18=Data!$E$15,0,IF(Q18=Data!$E$16,0,IF(Q18=Data!$E$17,0,IF(Q18=Data!$E$18,0,0)))))))</f>
        <v>0</v>
      </c>
      <c r="BK18" s="148">
        <f>IF(Q18=Data!$E$12,Data!$P$52*$AV$3,IF(Q18=Data!$E$13,Data!$P$53*$AV$3,IF(Q18=Data!$E$14,Data!$P$54*$AV$3,IF(Q18=Data!$E$15,Data!$P$55*$AV$3,IF(Q18=Data!$E$16,Data!$P$56*$AV$3,IF(Q18=Data!$E$17,Data!$P$57*$AV$3,IF(Q18=Data!$E$18,Data!$P$58*$AV$3,0)))))))</f>
        <v>0</v>
      </c>
      <c r="BL18" s="147">
        <f>IF(O18=Data!$E$2,Data!$O$42,IF(O18=Data!$E$3,Data!$O$43,IF(O18=Data!$E$4,Data!$O$44,IF(O18=Data!$E$5,Data!$O$45,IF(O18=Data!$E$6,Data!$O$46,IF(O18=Data!$E$7,Data!$O$47,IF(O18=Data!$E$8,Data!$O$48,IF(O18=Data!$E$9,Data!$O$49,IF(O18=Data!$E$10,Data!$O$50,IF(O18=Data!$E$11,Data!$O$51,IF(O18=Data!$E$12,Data!$O$52,IF(O18=Data!$E$13,Data!$O$53,IF(O18=Data!$E$14,Data!$O$54,IF(O18=Data!$E$15,Data!$O$55,IF(O18=Data!$E$16,Data!$O$56,IF(O18=Data!$E$17,Data!$O$57,IF(O18=Data!$E$18,Data!$O$58,0)))))))))))))))))</f>
        <v>0</v>
      </c>
      <c r="BM18" s="169"/>
      <c r="BN18" s="169"/>
      <c r="BO18" s="169"/>
      <c r="BP18" s="169"/>
    </row>
    <row r="19" spans="9:68" x14ac:dyDescent="0.3">
      <c r="I19" s="24"/>
      <c r="J19" s="36" t="s">
        <v>30</v>
      </c>
      <c r="K19" s="108"/>
      <c r="L19" s="108"/>
      <c r="M19" s="108" t="s">
        <v>3</v>
      </c>
      <c r="N19" s="108" t="s">
        <v>1</v>
      </c>
      <c r="O19" s="109" t="s">
        <v>124</v>
      </c>
      <c r="P19" s="109" t="s">
        <v>124</v>
      </c>
      <c r="Q19" s="110" t="s">
        <v>124</v>
      </c>
      <c r="R19" s="111"/>
      <c r="S19" s="111"/>
      <c r="T19" s="112"/>
      <c r="U19" s="20"/>
      <c r="V19" s="21">
        <f>IF(AZ19="No",0,IF(O19="NA",0,IF(O19=Data!$E$2,Data!$F$42,IF(O19=Data!$E$3,Data!$F$43,IF(O19=Data!$E$4,Data!$F$44,IF(O19=Data!$E$5,Data!$F$45,IF(O19=Data!$E$6,Data!$F$46,IF(O19=Data!$E$7,Data!$F$47,IF(O19=Data!$E$8,Data!$F$48,IF(O19=Data!$E$9,Data!$F$49,IF(O19=Data!$E$10,Data!$F$50,IF(O19=Data!$E$11,Data!$F$51,IF(O19=Data!E28,Data!$F$52,IF(O19=Data!E29,Data!$F$53,IF(O19=Data!E30,Data!$F$54,IF(O19=Data!E31,Data!$F$55,IF(O19=Data!E32,Data!$F$56,IF(O19=Data!E33,Data!F$57,IF(O19=Data!E34,Data!F$58,0)))))))))))))))))))*K19*$AV$3</f>
        <v>0</v>
      </c>
      <c r="W19" s="23">
        <f>IF(AZ19="No",0,IF(O19="NA",0,IF(O19=Data!$E$2,Data!$G$42,IF(O19=Data!$E$3,Data!$G$43,IF(O19=Data!$E$4,Data!$G$44,IF(O19=Data!$E$5,Data!$G$45,IF(O19=Data!$E$6,Data!$G$46,IF(O19=Data!$E$7,Data!$G$47,IF(O19=Data!$E$8,Data!$G$48,IF(O19=Data!$E$9,Data!$G$49,IF(O19=Data!$E$10,Data!$G$50,IF(O19=Data!$E$11,Data!$G$51,IF(O19=Data!$E$12,Data!$G$52,IF(O19=Data!$E$13,Data!$G$53,IF(O19=Data!$E$14,Data!$G$54,IF(O19=Data!$E$15,Data!$G$55,IF(O19=Data!$E$16,Data!$G$56,IF(O19=Data!$E$17,Data!G$57,IF(O19=Data!$E$18,Data!G$58,0)))))))))))))))))))*K19*$AV$3</f>
        <v>0</v>
      </c>
      <c r="X19" s="23">
        <f>IF(AZ19="No",0,IF(O19="NA",0,IF(O19=Data!$E$2,Data!$H$42,IF(O19=Data!$E$3,Data!$H$43,IF(O19=Data!$E$4,Data!$H$44,IF(O19=Data!$E$5,Data!$H$45,IF(O19=Data!$E$6,Data!$H$46,IF(O19=Data!$E$7,Data!$H$47,IF(O19=Data!$E$8,Data!$H$48,IF(O19=Data!$E$9,Data!$H$49,IF(O19=Data!$E$10,Data!$H$50,IF(O19=Data!$E$11,Data!$H$51,IF(O19=Data!$E$12,Data!$H$52,IF(O19=Data!$E$13,Data!$H$53,IF(O19=Data!$E$14,Data!$H$54,IF(O19=Data!$E$15,Data!$H$55,IF(O19=Data!$E$16,Data!$H$56,IF(O19=Data!$E$17,Data!H$57,IF(O19=Data!$E$18,Data!H$58,0)))))))))))))))))))*K19*$AV$3</f>
        <v>0</v>
      </c>
      <c r="Y19" s="23">
        <f>IF(R19&lt;=1,0,IF(Q19=Data!$E$12,Data!$F$52,IF(Q19=Data!$E$13,Data!$F$53,IF(Q19=Data!$E$14,Data!$F$54,IF(Q19=Data!$E$15,Data!$F$55,IF(Q19=Data!$E$16,Data!$F$56,IF(Q19=Data!$E$17,Data!$F$57,IF(Q19=Data!$E$18,Data!$F$58,0))))))))*K19*IF(R19&lt;AV19,R19,$AV$3)</f>
        <v>0</v>
      </c>
      <c r="Z19" s="23">
        <f>IF(R19&lt;=1,0,IF(Q19=Data!$E$12,Data!$G$52,IF(Q19=Data!$E$13,Data!$G$53,IF(Q19=Data!$E$14,Data!$G$54,IF(Q19=Data!$E$15,Data!$G$55,IF(Q19=Data!$E$16,Data!$G$56,IF(Q19=Data!$E$17,Data!$G$57,IF(Q19=Data!$E$18,Data!$G$58,0))))))))*K19*IF(R19&lt;AV19,R19,$AV$3)</f>
        <v>0</v>
      </c>
      <c r="AA19" s="23">
        <f>IF(R19&lt;=1,0,IF(Q19=Data!$E$12,Data!$H$52,IF(Q19=Data!$E$13,Data!$H$53,IF(Q19=Data!$E$14,Data!$H$54,IF(Q19=Data!$E$15,Data!$H$55,IF(Q19=Data!$E$16,Data!$H$56,IF(Q19=Data!$E$17,Data!$H$57,IF(Q19=Data!$E$18,Data!$H$58,0))))))))*K19*IF(R19&lt;AV19,R19,$AV$3)</f>
        <v>0</v>
      </c>
      <c r="AB19" s="22">
        <f t="shared" si="4"/>
        <v>0</v>
      </c>
      <c r="AC19" s="50">
        <f t="shared" si="5"/>
        <v>0</v>
      </c>
      <c r="AD19" s="46"/>
      <c r="AE19" s="21">
        <f t="shared" si="6"/>
        <v>0</v>
      </c>
      <c r="AF19" s="22">
        <f t="shared" si="0"/>
        <v>0</v>
      </c>
      <c r="AG19" s="50">
        <f t="shared" si="1"/>
        <v>0</v>
      </c>
      <c r="AH19" s="46"/>
      <c r="AI19" s="21">
        <f>IF(AZ19="No",0,IF(O19="NA",0,IF(Q19=O19,0,IF(O19=Data!$E$2,Data!$J$42,IF(O19=Data!$E$3,Data!$J$43,IF(O19=Data!$E$4,Data!$J$44,IF(O19=Data!$E$5,Data!$J$45,IF(O19=Data!$E$6,Data!$J$46,IF(O19=Data!$E$7,Data!$J$47,IF(O19=Data!$E$8,Data!$J$48,IF(O19=Data!$E$9,Data!$J$49,IF(O19=Data!$E$10,Data!$I$50,IF(O19=Data!$E$11,Data!$J$51,IF(O19=Data!$E$12,Data!$J$52,IF(O19=Data!$E$13,Data!$J$53,IF(O19=Data!$E$14,Data!$J$54,IF(O19=Data!$E$15,Data!$J$55,IF(O19=Data!$E$16,Data!$J$56,IF(O19=Data!$E$17,Data!$J$57,IF(O19=Data!$E$18,Data!J$58,0))))))))))))))))))))*$AV$3</f>
        <v>0</v>
      </c>
      <c r="AJ19" s="23">
        <f>IF(AZ19="No",0,IF(O19="NA",0,IF(O19=Data!$E$2,Data!$K$42,IF(O19=Data!$E$3,Data!$K$43,IF(O19=Data!$E$4,Data!$K$44,IF(O19=Data!$E$5,Data!$K$45,IF(O19=Data!$E$6,Data!$K$46,IF(O19=Data!$E$7,Data!$K$47,IF(O19=Data!$E$8,Data!$K$48,IF(O19=Data!$E$9,Data!$K$49,IF(O19=Data!$E$10,Data!$K$50,IF(O19=Data!$E$11,Data!$K$51,IF(O19=Data!$E$12,Data!$K$52,IF(O19=Data!$E$13,Data!$K$53,IF(O19=Data!$E$14,Data!$K$54,IF(O19=Data!$E$15,Data!$K$55,IF(O19=Data!$E$16,Data!$K$56,IF(O19=Data!$E$17,Data!$K$57,IF(O19=Data!$E$18,Data!K$58,0)))))))))))))))))))*$AV$3</f>
        <v>0</v>
      </c>
      <c r="AK19" s="23">
        <f t="shared" si="7"/>
        <v>0</v>
      </c>
      <c r="AL19" s="22">
        <f t="shared" si="8"/>
        <v>0</v>
      </c>
      <c r="AM19" s="22">
        <f t="shared" si="9"/>
        <v>0</v>
      </c>
      <c r="AN19" s="23"/>
      <c r="AO19" s="120"/>
      <c r="AP19" s="25"/>
      <c r="AQ19" s="25"/>
      <c r="AT19"/>
      <c r="AY19" s="143" t="str">
        <f t="shared" si="10"/>
        <v>No</v>
      </c>
      <c r="AZ19" s="144" t="str">
        <f t="shared" si="2"/>
        <v>No</v>
      </c>
      <c r="BA19" s="150"/>
      <c r="BB19" s="146">
        <f>IF(Q19="NA",0,IF(N19="No",0,IF(O19=Data!$E$2,Data!$L$42,IF(O19=Data!$E$3,Data!$L$43,IF(O19=Data!$E$4,Data!$L$44,IF(O19=Data!$E$5,Data!$L$45,IF(O19=Data!$E$6,Data!$L$46,IF(O19=Data!$E$7,Data!$L$47,IF(O19=Data!$E$8,Data!$L$48,IF(O19=Data!$E$9,Data!$L$49,IF(O19=Data!$E$10,Data!$L$50,IF(O19=Data!$E$11,Data!$L$51,IF(O19=Data!$E$12,Data!$L$52,IF(O19=Data!$E$13,Data!$L$53,IF(O19=Data!$E$14,Data!$L$54,IF(O19=Data!$E$15,Data!$L$55,IF(O19=Data!$E$16,Data!$L$56,IF(O19=Data!$E$17,Data!$L$57,IF(O19=Data!$E$18,Data!L$58,0)))))))))))))))))))</f>
        <v>0</v>
      </c>
      <c r="BC19" s="147">
        <f>IF(Q19="NA",0,IF(AY19="No",0,IF(N19="Yes",0,IF(P19=Data!$E$2,Data!$L$42,IF(P19=Data!$E$3,Data!$L$43,IF(P19=Data!$E$4,Data!$L$44,IF(P19=Data!$E$5,Data!$L$45,IF(P19=Data!$E$6,Data!$L$46,IF(P19=Data!$E$7,Data!$L$47,IF(P19=Data!$E$8,Data!$L$48,IF(P19=Data!$E$9,Data!$L$49,IF(P19=Data!$E$10,Data!$L$50,IF(P19=Data!$E$11,Data!$L$51,IF(P19=Data!$E$12,Data!$L$52*(EXP(-29.6/R19)),IF(P19=Data!$E$13,Data!$L$53,IF(P19=Data!$E$14,Data!$L$54*(EXP(-29.6/R19)),IF(P19=Data!$E$15,Data!$L$55,IF(P19=Data!$E$16,Data!$L$56,IF(P19=Data!$E$17,Data!$L$57,IF(P19=Data!$E$18,Data!L$58,0))))))))))))))))))))</f>
        <v>0</v>
      </c>
      <c r="BD19" s="148"/>
      <c r="BE19" s="146"/>
      <c r="BF19" s="148">
        <f t="shared" si="11"/>
        <v>0</v>
      </c>
      <c r="BG19" s="148">
        <v>1</v>
      </c>
      <c r="BH19" s="148">
        <v>1</v>
      </c>
      <c r="BI19" s="148">
        <f>IF(S19=0,0,IF(AND(Q19=Data!$E$12,S19-$AV$3&gt;0),(((Data!$M$52*(EXP(-29.6/S19)))-(Data!$M$52*(EXP(-29.6/(S19-$AV$3)))))),IF(AND(Q19=Data!$E$12,S19-$AV$3&lt;0.5),(Data!$M$52*(EXP(-29.6/S19))),IF(AND(Q19=Data!$E$12,S19&lt;=1),((Data!$M$52*(EXP(-29.6/S19)))),IF(Q19=Data!$E$13,(Data!$M$53),IF(AND(Q19=Data!$E$14,S19-$AV$3&gt;0),(((Data!$M$54*(EXP(-29.6/S19)))-(Data!$M$54*(EXP(-29.6/(S19-$AV$3)))))),IF(AND(Q19=Data!$E$14,S19-$AV$3&lt;1),(Data!$M$54*(EXP(-29.6/S19))),IF(AND(Q19=Data!$E$14,S19&lt;=1),((Data!$M$54*(EXP(-29.6/S19)))),IF(Q19=Data!$E$15,Data!$M$55,IF(Q19=Data!$E$16,Data!$M$56,IF(Q19=Data!$E$17,Data!$M$57,IF(Q19=Data!$E$18,Data!$M$58,0))))))))))))</f>
        <v>0</v>
      </c>
      <c r="BJ19" s="148">
        <f>IF(Q19=Data!$E$12,BI19*0.32,IF(Q19=Data!$E$13,0,IF(Q19=Data!$E$14,BI19*0.32,IF(Q19=Data!$E$15,0,IF(Q19=Data!$E$16,0,IF(Q19=Data!$E$17,0,IF(Q19=Data!$E$18,0,0)))))))</f>
        <v>0</v>
      </c>
      <c r="BK19" s="148">
        <f>IF(Q19=Data!$E$12,Data!$P$52*$AV$3,IF(Q19=Data!$E$13,Data!$P$53*$AV$3,IF(Q19=Data!$E$14,Data!$P$54*$AV$3,IF(Q19=Data!$E$15,Data!$P$55*$AV$3,IF(Q19=Data!$E$16,Data!$P$56*$AV$3,IF(Q19=Data!$E$17,Data!$P$57*$AV$3,IF(Q19=Data!$E$18,Data!$P$58*$AV$3,0)))))))</f>
        <v>0</v>
      </c>
      <c r="BL19" s="147">
        <f>IF(O19=Data!$E$2,Data!$O$42,IF(O19=Data!$E$3,Data!$O$43,IF(O19=Data!$E$4,Data!$O$44,IF(O19=Data!$E$5,Data!$O$45,IF(O19=Data!$E$6,Data!$O$46,IF(O19=Data!$E$7,Data!$O$47,IF(O19=Data!$E$8,Data!$O$48,IF(O19=Data!$E$9,Data!$O$49,IF(O19=Data!$E$10,Data!$O$50,IF(O19=Data!$E$11,Data!$O$51,IF(O19=Data!$E$12,Data!$O$52,IF(O19=Data!$E$13,Data!$O$53,IF(O19=Data!$E$14,Data!$O$54,IF(O19=Data!$E$15,Data!$O$55,IF(O19=Data!$E$16,Data!$O$56,IF(O19=Data!$E$17,Data!$O$57,IF(O19=Data!$E$18,Data!$O$58,0)))))))))))))))))</f>
        <v>0</v>
      </c>
      <c r="BM19" s="169"/>
      <c r="BN19" s="169"/>
      <c r="BO19" s="169"/>
      <c r="BP19" s="169"/>
    </row>
    <row r="20" spans="9:68" x14ac:dyDescent="0.3">
      <c r="I20" s="24"/>
      <c r="J20" s="36" t="s">
        <v>31</v>
      </c>
      <c r="K20" s="108"/>
      <c r="L20" s="108"/>
      <c r="M20" s="108" t="s">
        <v>3</v>
      </c>
      <c r="N20" s="108" t="s">
        <v>1</v>
      </c>
      <c r="O20" s="109" t="s">
        <v>124</v>
      </c>
      <c r="P20" s="109" t="s">
        <v>124</v>
      </c>
      <c r="Q20" s="110" t="s">
        <v>124</v>
      </c>
      <c r="R20" s="111"/>
      <c r="S20" s="111"/>
      <c r="T20" s="112"/>
      <c r="U20" s="20"/>
      <c r="V20" s="21">
        <f>IF(AZ20="No",0,IF(O20="NA",0,IF(O20=Data!$E$2,Data!$F$42,IF(O20=Data!$E$3,Data!$F$43,IF(O20=Data!$E$4,Data!$F$44,IF(O20=Data!$E$5,Data!$F$45,IF(O20=Data!$E$6,Data!$F$46,IF(O20=Data!$E$7,Data!$F$47,IF(O20=Data!$E$8,Data!$F$48,IF(O20=Data!$E$9,Data!$F$49,IF(O20=Data!$E$10,Data!$F$50,IF(O20=Data!$E$11,Data!$F$51,IF(O20=Data!E29,Data!$F$52,IF(O20=Data!E30,Data!$F$53,IF(O20=Data!E31,Data!$F$54,IF(O20=Data!E32,Data!$F$55,IF(O20=Data!E33,Data!$F$56,IF(O20=Data!E34,Data!F$57,IF(O20=Data!E35,Data!F$58,0)))))))))))))))))))*K20*$AV$3</f>
        <v>0</v>
      </c>
      <c r="W20" s="23">
        <f>IF(AZ20="No",0,IF(O20="NA",0,IF(O20=Data!$E$2,Data!$G$42,IF(O20=Data!$E$3,Data!$G$43,IF(O20=Data!$E$4,Data!$G$44,IF(O20=Data!$E$5,Data!$G$45,IF(O20=Data!$E$6,Data!$G$46,IF(O20=Data!$E$7,Data!$G$47,IF(O20=Data!$E$8,Data!$G$48,IF(O20=Data!$E$9,Data!$G$49,IF(O20=Data!$E$10,Data!$G$50,IF(O20=Data!$E$11,Data!$G$51,IF(O20=Data!$E$12,Data!$G$52,IF(O20=Data!$E$13,Data!$G$53,IF(O20=Data!$E$14,Data!$G$54,IF(O20=Data!$E$15,Data!$G$55,IF(O20=Data!$E$16,Data!$G$56,IF(O20=Data!$E$17,Data!G$57,IF(O20=Data!$E$18,Data!G$58,0)))))))))))))))))))*K20*$AV$3</f>
        <v>0</v>
      </c>
      <c r="X20" s="23">
        <f>IF(AZ20="No",0,IF(O20="NA",0,IF(O20=Data!$E$2,Data!$H$42,IF(O20=Data!$E$3,Data!$H$43,IF(O20=Data!$E$4,Data!$H$44,IF(O20=Data!$E$5,Data!$H$45,IF(O20=Data!$E$6,Data!$H$46,IF(O20=Data!$E$7,Data!$H$47,IF(O20=Data!$E$8,Data!$H$48,IF(O20=Data!$E$9,Data!$H$49,IF(O20=Data!$E$10,Data!$H$50,IF(O20=Data!$E$11,Data!$H$51,IF(O20=Data!$E$12,Data!$H$52,IF(O20=Data!$E$13,Data!$H$53,IF(O20=Data!$E$14,Data!$H$54,IF(O20=Data!$E$15,Data!$H$55,IF(O20=Data!$E$16,Data!$H$56,IF(O20=Data!$E$17,Data!H$57,IF(O20=Data!$E$18,Data!H$58,0)))))))))))))))))))*K20*$AV$3</f>
        <v>0</v>
      </c>
      <c r="Y20" s="23">
        <f>IF(R20&lt;=1,0,IF(Q20=Data!$E$12,Data!$F$52,IF(Q20=Data!$E$13,Data!$F$53,IF(Q20=Data!$E$14,Data!$F$54,IF(Q20=Data!$E$15,Data!$F$55,IF(Q20=Data!$E$16,Data!$F$56,IF(Q20=Data!$E$17,Data!$F$57,IF(Q20=Data!$E$18,Data!$F$58,0))))))))*K20*IF(R20&lt;AV20,R20,$AV$3)</f>
        <v>0</v>
      </c>
      <c r="Z20" s="23">
        <f>IF(R20&lt;=1,0,IF(Q20=Data!$E$12,Data!$G$52,IF(Q20=Data!$E$13,Data!$G$53,IF(Q20=Data!$E$14,Data!$G$54,IF(Q20=Data!$E$15,Data!$G$55,IF(Q20=Data!$E$16,Data!$G$56,IF(Q20=Data!$E$17,Data!$G$57,IF(Q20=Data!$E$18,Data!$G$58,0))))))))*K20*IF(R20&lt;AV20,R20,$AV$3)</f>
        <v>0</v>
      </c>
      <c r="AA20" s="23">
        <f>IF(R20&lt;=1,0,IF(Q20=Data!$E$12,Data!$H$52,IF(Q20=Data!$E$13,Data!$H$53,IF(Q20=Data!$E$14,Data!$H$54,IF(Q20=Data!$E$15,Data!$H$55,IF(Q20=Data!$E$16,Data!$H$56,IF(Q20=Data!$E$17,Data!$H$57,IF(Q20=Data!$E$18,Data!$H$58,0))))))))*K20*IF(R20&lt;AV20,R20,$AV$3)</f>
        <v>0</v>
      </c>
      <c r="AB20" s="22">
        <f t="shared" si="4"/>
        <v>0</v>
      </c>
      <c r="AC20" s="50">
        <f t="shared" si="5"/>
        <v>0</v>
      </c>
      <c r="AD20" s="46"/>
      <c r="AE20" s="21">
        <f t="shared" si="6"/>
        <v>0</v>
      </c>
      <c r="AF20" s="22">
        <f t="shared" si="0"/>
        <v>0</v>
      </c>
      <c r="AG20" s="50">
        <f t="shared" si="1"/>
        <v>0</v>
      </c>
      <c r="AH20" s="46"/>
      <c r="AI20" s="21">
        <f>IF(AZ20="No",0,IF(O20="NA",0,IF(Q20=O20,0,IF(O20=Data!$E$2,Data!$J$42,IF(O20=Data!$E$3,Data!$J$43,IF(O20=Data!$E$4,Data!$J$44,IF(O20=Data!$E$5,Data!$J$45,IF(O20=Data!$E$6,Data!$J$46,IF(O20=Data!$E$7,Data!$J$47,IF(O20=Data!$E$8,Data!$J$48,IF(O20=Data!$E$9,Data!$J$49,IF(O20=Data!$E$10,Data!$I$50,IF(O20=Data!$E$11,Data!$J$51,IF(O20=Data!$E$12,Data!$J$52,IF(O20=Data!$E$13,Data!$J$53,IF(O20=Data!$E$14,Data!$J$54,IF(O20=Data!$E$15,Data!$J$55,IF(O20=Data!$E$16,Data!$J$56,IF(O20=Data!$E$17,Data!$J$57,IF(O20=Data!$E$18,Data!J$58,0))))))))))))))))))))*$AV$3</f>
        <v>0</v>
      </c>
      <c r="AJ20" s="23">
        <f>IF(AZ20="No",0,IF(O20="NA",0,IF(O20=Data!$E$2,Data!$K$42,IF(O20=Data!$E$3,Data!$K$43,IF(O20=Data!$E$4,Data!$K$44,IF(O20=Data!$E$5,Data!$K$45,IF(O20=Data!$E$6,Data!$K$46,IF(O20=Data!$E$7,Data!$K$47,IF(O20=Data!$E$8,Data!$K$48,IF(O20=Data!$E$9,Data!$K$49,IF(O20=Data!$E$10,Data!$K$50,IF(O20=Data!$E$11,Data!$K$51,IF(O20=Data!$E$12,Data!$K$52,IF(O20=Data!$E$13,Data!$K$53,IF(O20=Data!$E$14,Data!$K$54,IF(O20=Data!$E$15,Data!$K$55,IF(O20=Data!$E$16,Data!$K$56,IF(O20=Data!$E$17,Data!$K$57,IF(O20=Data!$E$18,Data!K$58,0)))))))))))))))))))*$AV$3</f>
        <v>0</v>
      </c>
      <c r="AK20" s="23">
        <f t="shared" si="7"/>
        <v>0</v>
      </c>
      <c r="AL20" s="22">
        <f t="shared" si="8"/>
        <v>0</v>
      </c>
      <c r="AM20" s="22">
        <f t="shared" si="9"/>
        <v>0</v>
      </c>
      <c r="AN20" s="23"/>
      <c r="AO20" s="120"/>
      <c r="AP20" s="25"/>
      <c r="AQ20" s="25"/>
      <c r="AT20"/>
      <c r="AY20" s="143" t="str">
        <f t="shared" si="10"/>
        <v>No</v>
      </c>
      <c r="AZ20" s="144" t="str">
        <f t="shared" si="2"/>
        <v>No</v>
      </c>
      <c r="BA20" s="150"/>
      <c r="BB20" s="146">
        <f>IF(Q20="NA",0,IF(N20="No",0,IF(O20=Data!$E$2,Data!$L$42,IF(O20=Data!$E$3,Data!$L$43,IF(O20=Data!$E$4,Data!$L$44,IF(O20=Data!$E$5,Data!$L$45,IF(O20=Data!$E$6,Data!$L$46,IF(O20=Data!$E$7,Data!$L$47,IF(O20=Data!$E$8,Data!$L$48,IF(O20=Data!$E$9,Data!$L$49,IF(O20=Data!$E$10,Data!$L$50,IF(O20=Data!$E$11,Data!$L$51,IF(O20=Data!$E$12,Data!$L$52,IF(O20=Data!$E$13,Data!$L$53,IF(O20=Data!$E$14,Data!$L$54,IF(O20=Data!$E$15,Data!$L$55,IF(O20=Data!$E$16,Data!$L$56,IF(O20=Data!$E$17,Data!$L$57,IF(O20=Data!$E$18,Data!L$58,0)))))))))))))))))))</f>
        <v>0</v>
      </c>
      <c r="BC20" s="147">
        <f>IF(Q20="NA",0,IF(AY20="No",0,IF(N20="Yes",0,IF(P20=Data!$E$2,Data!$L$42,IF(P20=Data!$E$3,Data!$L$43,IF(P20=Data!$E$4,Data!$L$44,IF(P20=Data!$E$5,Data!$L$45,IF(P20=Data!$E$6,Data!$L$46,IF(P20=Data!$E$7,Data!$L$47,IF(P20=Data!$E$8,Data!$L$48,IF(P20=Data!$E$9,Data!$L$49,IF(P20=Data!$E$10,Data!$L$50,IF(P20=Data!$E$11,Data!$L$51,IF(P20=Data!$E$12,Data!$L$52*(EXP(-29.6/R20)),IF(P20=Data!$E$13,Data!$L$53,IF(P20=Data!$E$14,Data!$L$54*(EXP(-29.6/R20)),IF(P20=Data!$E$15,Data!$L$55,IF(P20=Data!$E$16,Data!$L$56,IF(P20=Data!$E$17,Data!$L$57,IF(P20=Data!$E$18,Data!L$58,0))))))))))))))))))))</f>
        <v>0</v>
      </c>
      <c r="BD20" s="148"/>
      <c r="BE20" s="146"/>
      <c r="BF20" s="148">
        <f t="shared" si="11"/>
        <v>0</v>
      </c>
      <c r="BG20" s="148">
        <v>1</v>
      </c>
      <c r="BH20" s="148">
        <v>1</v>
      </c>
      <c r="BI20" s="148">
        <f>IF(S20=0,0,IF(AND(Q20=Data!$E$12,S20-$AV$3&gt;0),(((Data!$M$52*(EXP(-29.6/S20)))-(Data!$M$52*(EXP(-29.6/(S20-$AV$3)))))),IF(AND(Q20=Data!$E$12,S20-$AV$3&lt;0.5),(Data!$M$52*(EXP(-29.6/S20))),IF(AND(Q20=Data!$E$12,S20&lt;=1),((Data!$M$52*(EXP(-29.6/S20)))),IF(Q20=Data!$E$13,(Data!$M$53),IF(AND(Q20=Data!$E$14,S20-$AV$3&gt;0),(((Data!$M$54*(EXP(-29.6/S20)))-(Data!$M$54*(EXP(-29.6/(S20-$AV$3)))))),IF(AND(Q20=Data!$E$14,S20-$AV$3&lt;1),(Data!$M$54*(EXP(-29.6/S20))),IF(AND(Q20=Data!$E$14,S20&lt;=1),((Data!$M$54*(EXP(-29.6/S20)))),IF(Q20=Data!$E$15,Data!$M$55,IF(Q20=Data!$E$16,Data!$M$56,IF(Q20=Data!$E$17,Data!$M$57,IF(Q20=Data!$E$18,Data!$M$58,0))))))))))))</f>
        <v>0</v>
      </c>
      <c r="BJ20" s="148">
        <f>IF(Q20=Data!$E$12,BI20*0.32,IF(Q20=Data!$E$13,0,IF(Q20=Data!$E$14,BI20*0.32,IF(Q20=Data!$E$15,0,IF(Q20=Data!$E$16,0,IF(Q20=Data!$E$17,0,IF(Q20=Data!$E$18,0,0)))))))</f>
        <v>0</v>
      </c>
      <c r="BK20" s="148">
        <f>IF(Q20=Data!$E$12,Data!$P$52*$AV$3,IF(Q20=Data!$E$13,Data!$P$53*$AV$3,IF(Q20=Data!$E$14,Data!$P$54*$AV$3,IF(Q20=Data!$E$15,Data!$P$55*$AV$3,IF(Q20=Data!$E$16,Data!$P$56*$AV$3,IF(Q20=Data!$E$17,Data!$P$57*$AV$3,IF(Q20=Data!$E$18,Data!$P$58*$AV$3,0)))))))</f>
        <v>0</v>
      </c>
      <c r="BL20" s="147">
        <f>IF(O20=Data!$E$2,Data!$O$42,IF(O20=Data!$E$3,Data!$O$43,IF(O20=Data!$E$4,Data!$O$44,IF(O20=Data!$E$5,Data!$O$45,IF(O20=Data!$E$6,Data!$O$46,IF(O20=Data!$E$7,Data!$O$47,IF(O20=Data!$E$8,Data!$O$48,IF(O20=Data!$E$9,Data!$O$49,IF(O20=Data!$E$10,Data!$O$50,IF(O20=Data!$E$11,Data!$O$51,IF(O20=Data!$E$12,Data!$O$52,IF(O20=Data!$E$13,Data!$O$53,IF(O20=Data!$E$14,Data!$O$54,IF(O20=Data!$E$15,Data!$O$55,IF(O20=Data!$E$16,Data!$O$56,IF(O20=Data!$E$17,Data!$O$57,IF(O20=Data!$E$18,Data!$O$58,0)))))))))))))))))</f>
        <v>0</v>
      </c>
      <c r="BM20" s="169"/>
      <c r="BN20" s="169"/>
      <c r="BO20" s="169"/>
      <c r="BP20" s="169"/>
    </row>
    <row r="21" spans="9:68" x14ac:dyDescent="0.3">
      <c r="I21" s="24"/>
      <c r="J21" s="36" t="s">
        <v>32</v>
      </c>
      <c r="K21" s="108"/>
      <c r="L21" s="108"/>
      <c r="M21" s="108" t="s">
        <v>3</v>
      </c>
      <c r="N21" s="108" t="s">
        <v>1</v>
      </c>
      <c r="O21" s="109" t="s">
        <v>124</v>
      </c>
      <c r="P21" s="109" t="s">
        <v>124</v>
      </c>
      <c r="Q21" s="110" t="s">
        <v>124</v>
      </c>
      <c r="R21" s="111"/>
      <c r="S21" s="111"/>
      <c r="T21" s="112"/>
      <c r="U21" s="20"/>
      <c r="V21" s="21">
        <f>IF(AZ21="No",0,IF(O21="NA",0,IF(O21=Data!$E$2,Data!$F$42,IF(O21=Data!$E$3,Data!$F$43,IF(O21=Data!$E$4,Data!$F$44,IF(O21=Data!$E$5,Data!$F$45,IF(O21=Data!$E$6,Data!$F$46,IF(O21=Data!$E$7,Data!$F$47,IF(O21=Data!$E$8,Data!$F$48,IF(O21=Data!$E$9,Data!$F$49,IF(O21=Data!$E$10,Data!$F$50,IF(O21=Data!$E$11,Data!$F$51,IF(O21=Data!E30,Data!$F$52,IF(O21=Data!E31,Data!$F$53,IF(O21=Data!E32,Data!$F$54,IF(O21=Data!E33,Data!$F$55,IF(O21=Data!E34,Data!$F$56,IF(O21=Data!E35,Data!F$57,IF(O21=Data!E36,Data!F$58,0)))))))))))))))))))*K21*$AV$3</f>
        <v>0</v>
      </c>
      <c r="W21" s="23">
        <f>IF(AZ21="No",0,IF(O21="NA",0,IF(O21=Data!$E$2,Data!$G$42,IF(O21=Data!$E$3,Data!$G$43,IF(O21=Data!$E$4,Data!$G$44,IF(O21=Data!$E$5,Data!$G$45,IF(O21=Data!$E$6,Data!$G$46,IF(O21=Data!$E$7,Data!$G$47,IF(O21=Data!$E$8,Data!$G$48,IF(O21=Data!$E$9,Data!$G$49,IF(O21=Data!$E$10,Data!$G$50,IF(O21=Data!$E$11,Data!$G$51,IF(O21=Data!$E$12,Data!$G$52,IF(O21=Data!$E$13,Data!$G$53,IF(O21=Data!$E$14,Data!$G$54,IF(O21=Data!$E$15,Data!$G$55,IF(O21=Data!$E$16,Data!$G$56,IF(O21=Data!$E$17,Data!G$57,IF(O21=Data!$E$18,Data!G$58,0)))))))))))))))))))*K21*$AV$3</f>
        <v>0</v>
      </c>
      <c r="X21" s="23">
        <f>IF(AZ21="No",0,IF(O21="NA",0,IF(O21=Data!$E$2,Data!$H$42,IF(O21=Data!$E$3,Data!$H$43,IF(O21=Data!$E$4,Data!$H$44,IF(O21=Data!$E$5,Data!$H$45,IF(O21=Data!$E$6,Data!$H$46,IF(O21=Data!$E$7,Data!$H$47,IF(O21=Data!$E$8,Data!$H$48,IF(O21=Data!$E$9,Data!$H$49,IF(O21=Data!$E$10,Data!$H$50,IF(O21=Data!$E$11,Data!$H$51,IF(O21=Data!$E$12,Data!$H$52,IF(O21=Data!$E$13,Data!$H$53,IF(O21=Data!$E$14,Data!$H$54,IF(O21=Data!$E$15,Data!$H$55,IF(O21=Data!$E$16,Data!$H$56,IF(O21=Data!$E$17,Data!H$57,IF(O21=Data!$E$18,Data!H$58,0)))))))))))))))))))*K21*$AV$3</f>
        <v>0</v>
      </c>
      <c r="Y21" s="23">
        <f>IF(R21&lt;=1,0,IF(Q21=Data!$E$12,Data!$F$52,IF(Q21=Data!$E$13,Data!$F$53,IF(Q21=Data!$E$14,Data!$F$54,IF(Q21=Data!$E$15,Data!$F$55,IF(Q21=Data!$E$16,Data!$F$56,IF(Q21=Data!$E$17,Data!$F$57,IF(Q21=Data!$E$18,Data!$F$58,0))))))))*K21*IF(R21&lt;AV21,R21,$AV$3)</f>
        <v>0</v>
      </c>
      <c r="Z21" s="23">
        <f>IF(R21&lt;=1,0,IF(Q21=Data!$E$12,Data!$G$52,IF(Q21=Data!$E$13,Data!$G$53,IF(Q21=Data!$E$14,Data!$G$54,IF(Q21=Data!$E$15,Data!$G$55,IF(Q21=Data!$E$16,Data!$G$56,IF(Q21=Data!$E$17,Data!$G$57,IF(Q21=Data!$E$18,Data!$G$58,0))))))))*K21*IF(R21&lt;AV21,R21,$AV$3)</f>
        <v>0</v>
      </c>
      <c r="AA21" s="23">
        <f>IF(R21&lt;=1,0,IF(Q21=Data!$E$12,Data!$H$52,IF(Q21=Data!$E$13,Data!$H$53,IF(Q21=Data!$E$14,Data!$H$54,IF(Q21=Data!$E$15,Data!$H$55,IF(Q21=Data!$E$16,Data!$H$56,IF(Q21=Data!$E$17,Data!$H$57,IF(Q21=Data!$E$18,Data!$H$58,0))))))))*K21*IF(R21&lt;AV21,R21,$AV$3)</f>
        <v>0</v>
      </c>
      <c r="AB21" s="22">
        <f t="shared" si="4"/>
        <v>0</v>
      </c>
      <c r="AC21" s="50">
        <f t="shared" si="5"/>
        <v>0</v>
      </c>
      <c r="AD21" s="46"/>
      <c r="AE21" s="21">
        <f t="shared" si="6"/>
        <v>0</v>
      </c>
      <c r="AF21" s="22">
        <f t="shared" si="0"/>
        <v>0</v>
      </c>
      <c r="AG21" s="50">
        <f t="shared" si="1"/>
        <v>0</v>
      </c>
      <c r="AH21" s="46"/>
      <c r="AI21" s="21">
        <f>IF(AZ21="No",0,IF(O21="NA",0,IF(Q21=O21,0,IF(O21=Data!$E$2,Data!$J$42,IF(O21=Data!$E$3,Data!$J$43,IF(O21=Data!$E$4,Data!$J$44,IF(O21=Data!$E$5,Data!$J$45,IF(O21=Data!$E$6,Data!$J$46,IF(O21=Data!$E$7,Data!$J$47,IF(O21=Data!$E$8,Data!$J$48,IF(O21=Data!$E$9,Data!$J$49,IF(O21=Data!$E$10,Data!$I$50,IF(O21=Data!$E$11,Data!$J$51,IF(O21=Data!$E$12,Data!$J$52,IF(O21=Data!$E$13,Data!$J$53,IF(O21=Data!$E$14,Data!$J$54,IF(O21=Data!$E$15,Data!$J$55,IF(O21=Data!$E$16,Data!$J$56,IF(O21=Data!$E$17,Data!$J$57,IF(O21=Data!$E$18,Data!J$58,0))))))))))))))))))))*$AV$3</f>
        <v>0</v>
      </c>
      <c r="AJ21" s="23">
        <f>IF(AZ21="No",0,IF(O21="NA",0,IF(O21=Data!$E$2,Data!$K$42,IF(O21=Data!$E$3,Data!$K$43,IF(O21=Data!$E$4,Data!$K$44,IF(O21=Data!$E$5,Data!$K$45,IF(O21=Data!$E$6,Data!$K$46,IF(O21=Data!$E$7,Data!$K$47,IF(O21=Data!$E$8,Data!$K$48,IF(O21=Data!$E$9,Data!$K$49,IF(O21=Data!$E$10,Data!$K$50,IF(O21=Data!$E$11,Data!$K$51,IF(O21=Data!$E$12,Data!$K$52,IF(O21=Data!$E$13,Data!$K$53,IF(O21=Data!$E$14,Data!$K$54,IF(O21=Data!$E$15,Data!$K$55,IF(O21=Data!$E$16,Data!$K$56,IF(O21=Data!$E$17,Data!$K$57,IF(O21=Data!$E$18,Data!K$58,0)))))))))))))))))))*$AV$3</f>
        <v>0</v>
      </c>
      <c r="AK21" s="23">
        <f t="shared" si="7"/>
        <v>0</v>
      </c>
      <c r="AL21" s="22">
        <f t="shared" si="8"/>
        <v>0</v>
      </c>
      <c r="AM21" s="22">
        <f t="shared" si="9"/>
        <v>0</v>
      </c>
      <c r="AN21" s="23"/>
      <c r="AO21" s="120"/>
      <c r="AP21" s="25"/>
      <c r="AQ21" s="25"/>
      <c r="AT21"/>
      <c r="AY21" s="143" t="str">
        <f t="shared" si="10"/>
        <v>No</v>
      </c>
      <c r="AZ21" s="144" t="str">
        <f t="shared" si="2"/>
        <v>No</v>
      </c>
      <c r="BA21" s="150"/>
      <c r="BB21" s="146">
        <f>IF(Q21="NA",0,IF(N21="No",0,IF(O21=Data!$E$2,Data!$L$42,IF(O21=Data!$E$3,Data!$L$43,IF(O21=Data!$E$4,Data!$L$44,IF(O21=Data!$E$5,Data!$L$45,IF(O21=Data!$E$6,Data!$L$46,IF(O21=Data!$E$7,Data!$L$47,IF(O21=Data!$E$8,Data!$L$48,IF(O21=Data!$E$9,Data!$L$49,IF(O21=Data!$E$10,Data!$L$50,IF(O21=Data!$E$11,Data!$L$51,IF(O21=Data!$E$12,Data!$L$52,IF(O21=Data!$E$13,Data!$L$53,IF(O21=Data!$E$14,Data!$L$54,IF(O21=Data!$E$15,Data!$L$55,IF(O21=Data!$E$16,Data!$L$56,IF(O21=Data!$E$17,Data!$L$57,IF(O21=Data!$E$18,Data!L$58,0)))))))))))))))))))</f>
        <v>0</v>
      </c>
      <c r="BC21" s="147">
        <f>IF(Q21="NA",0,IF(AY21="No",0,IF(N21="Yes",0,IF(P21=Data!$E$2,Data!$L$42,IF(P21=Data!$E$3,Data!$L$43,IF(P21=Data!$E$4,Data!$L$44,IF(P21=Data!$E$5,Data!$L$45,IF(P21=Data!$E$6,Data!$L$46,IF(P21=Data!$E$7,Data!$L$47,IF(P21=Data!$E$8,Data!$L$48,IF(P21=Data!$E$9,Data!$L$49,IF(P21=Data!$E$10,Data!$L$50,IF(P21=Data!$E$11,Data!$L$51,IF(P21=Data!$E$12,Data!$L$52*(EXP(-29.6/R21)),IF(P21=Data!$E$13,Data!$L$53,IF(P21=Data!$E$14,Data!$L$54*(EXP(-29.6/R21)),IF(P21=Data!$E$15,Data!$L$55,IF(P21=Data!$E$16,Data!$L$56,IF(P21=Data!$E$17,Data!$L$57,IF(P21=Data!$E$18,Data!L$58,0))))))))))))))))))))</f>
        <v>0</v>
      </c>
      <c r="BD21" s="148"/>
      <c r="BE21" s="146"/>
      <c r="BF21" s="148">
        <f t="shared" si="11"/>
        <v>0</v>
      </c>
      <c r="BG21" s="148">
        <v>1</v>
      </c>
      <c r="BH21" s="148">
        <v>1</v>
      </c>
      <c r="BI21" s="148">
        <f>IF(S21=0,0,IF(AND(Q21=Data!$E$12,S21-$AV$3&gt;0),(((Data!$M$52*(EXP(-29.6/S21)))-(Data!$M$52*(EXP(-29.6/(S21-$AV$3)))))),IF(AND(Q21=Data!$E$12,S21-$AV$3&lt;0.5),(Data!$M$52*(EXP(-29.6/S21))),IF(AND(Q21=Data!$E$12,S21&lt;=1),((Data!$M$52*(EXP(-29.6/S21)))),IF(Q21=Data!$E$13,(Data!$M$53),IF(AND(Q21=Data!$E$14,S21-$AV$3&gt;0),(((Data!$M$54*(EXP(-29.6/S21)))-(Data!$M$54*(EXP(-29.6/(S21-$AV$3)))))),IF(AND(Q21=Data!$E$14,S21-$AV$3&lt;1),(Data!$M$54*(EXP(-29.6/S21))),IF(AND(Q21=Data!$E$14,S21&lt;=1),((Data!$M$54*(EXP(-29.6/S21)))),IF(Q21=Data!$E$15,Data!$M$55,IF(Q21=Data!$E$16,Data!$M$56,IF(Q21=Data!$E$17,Data!$M$57,IF(Q21=Data!$E$18,Data!$M$58,0))))))))))))</f>
        <v>0</v>
      </c>
      <c r="BJ21" s="148">
        <f>IF(Q21=Data!$E$12,BI21*0.32,IF(Q21=Data!$E$13,0,IF(Q21=Data!$E$14,BI21*0.32,IF(Q21=Data!$E$15,0,IF(Q21=Data!$E$16,0,IF(Q21=Data!$E$17,0,IF(Q21=Data!$E$18,0,0)))))))</f>
        <v>0</v>
      </c>
      <c r="BK21" s="148">
        <f>IF(Q21=Data!$E$12,Data!$P$52*$AV$3,IF(Q21=Data!$E$13,Data!$P$53*$AV$3,IF(Q21=Data!$E$14,Data!$P$54*$AV$3,IF(Q21=Data!$E$15,Data!$P$55*$AV$3,IF(Q21=Data!$E$16,Data!$P$56*$AV$3,IF(Q21=Data!$E$17,Data!$P$57*$AV$3,IF(Q21=Data!$E$18,Data!$P$58*$AV$3,0)))))))</f>
        <v>0</v>
      </c>
      <c r="BL21" s="147">
        <f>IF(O21=Data!$E$2,Data!$O$42,IF(O21=Data!$E$3,Data!$O$43,IF(O21=Data!$E$4,Data!$O$44,IF(O21=Data!$E$5,Data!$O$45,IF(O21=Data!$E$6,Data!$O$46,IF(O21=Data!$E$7,Data!$O$47,IF(O21=Data!$E$8,Data!$O$48,IF(O21=Data!$E$9,Data!$O$49,IF(O21=Data!$E$10,Data!$O$50,IF(O21=Data!$E$11,Data!$O$51,IF(O21=Data!$E$12,Data!$O$52,IF(O21=Data!$E$13,Data!$O$53,IF(O21=Data!$E$14,Data!$O$54,IF(O21=Data!$E$15,Data!$O$55,IF(O21=Data!$E$16,Data!$O$56,IF(O21=Data!$E$17,Data!$O$57,IF(O21=Data!$E$18,Data!$O$58,0)))))))))))))))))</f>
        <v>0</v>
      </c>
      <c r="BM21" s="169"/>
      <c r="BN21" s="169"/>
      <c r="BO21" s="169"/>
      <c r="BP21" s="169"/>
    </row>
    <row r="22" spans="9:68" x14ac:dyDescent="0.3">
      <c r="I22" s="24"/>
      <c r="J22" s="36" t="s">
        <v>33</v>
      </c>
      <c r="K22" s="108"/>
      <c r="L22" s="108"/>
      <c r="M22" s="108" t="s">
        <v>3</v>
      </c>
      <c r="N22" s="108" t="s">
        <v>1</v>
      </c>
      <c r="O22" s="109" t="s">
        <v>124</v>
      </c>
      <c r="P22" s="109" t="s">
        <v>124</v>
      </c>
      <c r="Q22" s="110" t="s">
        <v>124</v>
      </c>
      <c r="R22" s="111"/>
      <c r="S22" s="111"/>
      <c r="T22" s="112"/>
      <c r="U22" s="20"/>
      <c r="V22" s="21">
        <f>IF(AZ22="No",0,IF(O22="NA",0,IF(O22=Data!$E$2,Data!$F$42,IF(O22=Data!$E$3,Data!$F$43,IF(O22=Data!$E$4,Data!$F$44,IF(O22=Data!$E$5,Data!$F$45,IF(O22=Data!$E$6,Data!$F$46,IF(O22=Data!$E$7,Data!$F$47,IF(O22=Data!$E$8,Data!$F$48,IF(O22=Data!$E$9,Data!$F$49,IF(O22=Data!$E$10,Data!$F$50,IF(O22=Data!$E$11,Data!$F$51,IF(O22=Data!E31,Data!$F$52,IF(O22=Data!E32,Data!$F$53,IF(O22=Data!E33,Data!$F$54,IF(O22=Data!E34,Data!$F$55,IF(O22=Data!E35,Data!$F$56,IF(O22=Data!E36,Data!F$57,IF(O22=Data!E37,Data!F$58,0)))))))))))))))))))*K22*$AV$3</f>
        <v>0</v>
      </c>
      <c r="W22" s="23">
        <f>IF(AZ22="No",0,IF(O22="NA",0,IF(O22=Data!$E$2,Data!$G$42,IF(O22=Data!$E$3,Data!$G$43,IF(O22=Data!$E$4,Data!$G$44,IF(O22=Data!$E$5,Data!$G$45,IF(O22=Data!$E$6,Data!$G$46,IF(O22=Data!$E$7,Data!$G$47,IF(O22=Data!$E$8,Data!$G$48,IF(O22=Data!$E$9,Data!$G$49,IF(O22=Data!$E$10,Data!$G$50,IF(O22=Data!$E$11,Data!$G$51,IF(O22=Data!$E$12,Data!$G$52,IF(O22=Data!$E$13,Data!$G$53,IF(O22=Data!$E$14,Data!$G$54,IF(O22=Data!$E$15,Data!$G$55,IF(O22=Data!$E$16,Data!$G$56,IF(O22=Data!$E$17,Data!G$57,IF(O22=Data!$E$18,Data!G$58,0)))))))))))))))))))*K22*$AV$3</f>
        <v>0</v>
      </c>
      <c r="X22" s="23">
        <f>IF(AZ22="No",0,IF(O22="NA",0,IF(O22=Data!$E$2,Data!$H$42,IF(O22=Data!$E$3,Data!$H$43,IF(O22=Data!$E$4,Data!$H$44,IF(O22=Data!$E$5,Data!$H$45,IF(O22=Data!$E$6,Data!$H$46,IF(O22=Data!$E$7,Data!$H$47,IF(O22=Data!$E$8,Data!$H$48,IF(O22=Data!$E$9,Data!$H$49,IF(O22=Data!$E$10,Data!$H$50,IF(O22=Data!$E$11,Data!$H$51,IF(O22=Data!$E$12,Data!$H$52,IF(O22=Data!$E$13,Data!$H$53,IF(O22=Data!$E$14,Data!$H$54,IF(O22=Data!$E$15,Data!$H$55,IF(O22=Data!$E$16,Data!$H$56,IF(O22=Data!$E$17,Data!H$57,IF(O22=Data!$E$18,Data!H$58,0)))))))))))))))))))*K22*$AV$3</f>
        <v>0</v>
      </c>
      <c r="Y22" s="23">
        <f>IF(R22&lt;=1,0,IF(Q22=Data!$E$12,Data!$F$52,IF(Q22=Data!$E$13,Data!$F$53,IF(Q22=Data!$E$14,Data!$F$54,IF(Q22=Data!$E$15,Data!$F$55,IF(Q22=Data!$E$16,Data!$F$56,IF(Q22=Data!$E$17,Data!$F$57,IF(Q22=Data!$E$18,Data!$F$58,0))))))))*K22*IF(R22&lt;AV22,R22,$AV$3)</f>
        <v>0</v>
      </c>
      <c r="Z22" s="23">
        <f>IF(R22&lt;=1,0,IF(Q22=Data!$E$12,Data!$G$52,IF(Q22=Data!$E$13,Data!$G$53,IF(Q22=Data!$E$14,Data!$G$54,IF(Q22=Data!$E$15,Data!$G$55,IF(Q22=Data!$E$16,Data!$G$56,IF(Q22=Data!$E$17,Data!$G$57,IF(Q22=Data!$E$18,Data!$G$58,0))))))))*K22*IF(R22&lt;AV22,R22,$AV$3)</f>
        <v>0</v>
      </c>
      <c r="AA22" s="23">
        <f>IF(R22&lt;=1,0,IF(Q22=Data!$E$12,Data!$H$52,IF(Q22=Data!$E$13,Data!$H$53,IF(Q22=Data!$E$14,Data!$H$54,IF(Q22=Data!$E$15,Data!$H$55,IF(Q22=Data!$E$16,Data!$H$56,IF(Q22=Data!$E$17,Data!$H$57,IF(Q22=Data!$E$18,Data!$H$58,0))))))))*K22*IF(R22&lt;AV22,R22,$AV$3)</f>
        <v>0</v>
      </c>
      <c r="AB22" s="22">
        <f t="shared" si="4"/>
        <v>0</v>
      </c>
      <c r="AC22" s="50">
        <f t="shared" si="5"/>
        <v>0</v>
      </c>
      <c r="AD22" s="46"/>
      <c r="AE22" s="21">
        <f t="shared" si="6"/>
        <v>0</v>
      </c>
      <c r="AF22" s="22">
        <f t="shared" si="0"/>
        <v>0</v>
      </c>
      <c r="AG22" s="50">
        <f t="shared" si="1"/>
        <v>0</v>
      </c>
      <c r="AH22" s="46"/>
      <c r="AI22" s="21">
        <f>IF(AZ22="No",0,IF(O22="NA",0,IF(Q22=O22,0,IF(O22=Data!$E$2,Data!$J$42,IF(O22=Data!$E$3,Data!$J$43,IF(O22=Data!$E$4,Data!$J$44,IF(O22=Data!$E$5,Data!$J$45,IF(O22=Data!$E$6,Data!$J$46,IF(O22=Data!$E$7,Data!$J$47,IF(O22=Data!$E$8,Data!$J$48,IF(O22=Data!$E$9,Data!$J$49,IF(O22=Data!$E$10,Data!$I$50,IF(O22=Data!$E$11,Data!$J$51,IF(O22=Data!$E$12,Data!$J$52,IF(O22=Data!$E$13,Data!$J$53,IF(O22=Data!$E$14,Data!$J$54,IF(O22=Data!$E$15,Data!$J$55,IF(O22=Data!$E$16,Data!$J$56,IF(O22=Data!$E$17,Data!$J$57,IF(O22=Data!$E$18,Data!J$58,0))))))))))))))))))))*$AV$3</f>
        <v>0</v>
      </c>
      <c r="AJ22" s="23">
        <f>IF(AZ22="No",0,IF(O22="NA",0,IF(O22=Data!$E$2,Data!$K$42,IF(O22=Data!$E$3,Data!$K$43,IF(O22=Data!$E$4,Data!$K$44,IF(O22=Data!$E$5,Data!$K$45,IF(O22=Data!$E$6,Data!$K$46,IF(O22=Data!$E$7,Data!$K$47,IF(O22=Data!$E$8,Data!$K$48,IF(O22=Data!$E$9,Data!$K$49,IF(O22=Data!$E$10,Data!$K$50,IF(O22=Data!$E$11,Data!$K$51,IF(O22=Data!$E$12,Data!$K$52,IF(O22=Data!$E$13,Data!$K$53,IF(O22=Data!$E$14,Data!$K$54,IF(O22=Data!$E$15,Data!$K$55,IF(O22=Data!$E$16,Data!$K$56,IF(O22=Data!$E$17,Data!$K$57,IF(O22=Data!$E$18,Data!K$58,0)))))))))))))))))))*$AV$3</f>
        <v>0</v>
      </c>
      <c r="AK22" s="23">
        <f t="shared" si="7"/>
        <v>0</v>
      </c>
      <c r="AL22" s="22">
        <f t="shared" si="8"/>
        <v>0</v>
      </c>
      <c r="AM22" s="22">
        <f t="shared" si="9"/>
        <v>0</v>
      </c>
      <c r="AN22" s="23"/>
      <c r="AO22" s="120"/>
      <c r="AP22" s="25"/>
      <c r="AQ22" s="25"/>
      <c r="AT22"/>
      <c r="AY22" s="143" t="str">
        <f t="shared" si="10"/>
        <v>No</v>
      </c>
      <c r="AZ22" s="144" t="str">
        <f t="shared" si="2"/>
        <v>No</v>
      </c>
      <c r="BA22" s="150"/>
      <c r="BB22" s="146">
        <f>IF(Q22="NA",0,IF(N22="No",0,IF(O22=Data!$E$2,Data!$L$42,IF(O22=Data!$E$3,Data!$L$43,IF(O22=Data!$E$4,Data!$L$44,IF(O22=Data!$E$5,Data!$L$45,IF(O22=Data!$E$6,Data!$L$46,IF(O22=Data!$E$7,Data!$L$47,IF(O22=Data!$E$8,Data!$L$48,IF(O22=Data!$E$9,Data!$L$49,IF(O22=Data!$E$10,Data!$L$50,IF(O22=Data!$E$11,Data!$L$51,IF(O22=Data!$E$12,Data!$L$52,IF(O22=Data!$E$13,Data!$L$53,IF(O22=Data!$E$14,Data!$L$54,IF(O22=Data!$E$15,Data!$L$55,IF(O22=Data!$E$16,Data!$L$56,IF(O22=Data!$E$17,Data!$L$57,IF(O22=Data!$E$18,Data!L$58,0)))))))))))))))))))</f>
        <v>0</v>
      </c>
      <c r="BC22" s="147">
        <f>IF(Q22="NA",0,IF(AY22="No",0,IF(N22="Yes",0,IF(P22=Data!$E$2,Data!$L$42,IF(P22=Data!$E$3,Data!$L$43,IF(P22=Data!$E$4,Data!$L$44,IF(P22=Data!$E$5,Data!$L$45,IF(P22=Data!$E$6,Data!$L$46,IF(P22=Data!$E$7,Data!$L$47,IF(P22=Data!$E$8,Data!$L$48,IF(P22=Data!$E$9,Data!$L$49,IF(P22=Data!$E$10,Data!$L$50,IF(P22=Data!$E$11,Data!$L$51,IF(P22=Data!$E$12,Data!$L$52*(EXP(-29.6/R22)),IF(P22=Data!$E$13,Data!$L$53,IF(P22=Data!$E$14,Data!$L$54*(EXP(-29.6/R22)),IF(P22=Data!$E$15,Data!$L$55,IF(P22=Data!$E$16,Data!$L$56,IF(P22=Data!$E$17,Data!$L$57,IF(P22=Data!$E$18,Data!L$58,0))))))))))))))))))))</f>
        <v>0</v>
      </c>
      <c r="BD22" s="148"/>
      <c r="BE22" s="146"/>
      <c r="BF22" s="148">
        <f t="shared" si="11"/>
        <v>0</v>
      </c>
      <c r="BG22" s="148">
        <v>1</v>
      </c>
      <c r="BH22" s="148">
        <v>1</v>
      </c>
      <c r="BI22" s="148">
        <f>IF(S22=0,0,IF(AND(Q22=Data!$E$12,S22-$AV$3&gt;0),(((Data!$M$52*(EXP(-29.6/S22)))-(Data!$M$52*(EXP(-29.6/(S22-$AV$3)))))),IF(AND(Q22=Data!$E$12,S22-$AV$3&lt;0.5),(Data!$M$52*(EXP(-29.6/S22))),IF(AND(Q22=Data!$E$12,S22&lt;=1),((Data!$M$52*(EXP(-29.6/S22)))),IF(Q22=Data!$E$13,(Data!$M$53),IF(AND(Q22=Data!$E$14,S22-$AV$3&gt;0),(((Data!$M$54*(EXP(-29.6/S22)))-(Data!$M$54*(EXP(-29.6/(S22-$AV$3)))))),IF(AND(Q22=Data!$E$14,S22-$AV$3&lt;1),(Data!$M$54*(EXP(-29.6/S22))),IF(AND(Q22=Data!$E$14,S22&lt;=1),((Data!$M$54*(EXP(-29.6/S22)))),IF(Q22=Data!$E$15,Data!$M$55,IF(Q22=Data!$E$16,Data!$M$56,IF(Q22=Data!$E$17,Data!$M$57,IF(Q22=Data!$E$18,Data!$M$58,0))))))))))))</f>
        <v>0</v>
      </c>
      <c r="BJ22" s="148">
        <f>IF(Q22=Data!$E$12,BI22*0.32,IF(Q22=Data!$E$13,0,IF(Q22=Data!$E$14,BI22*0.32,IF(Q22=Data!$E$15,0,IF(Q22=Data!$E$16,0,IF(Q22=Data!$E$17,0,IF(Q22=Data!$E$18,0,0)))))))</f>
        <v>0</v>
      </c>
      <c r="BK22" s="148">
        <f>IF(Q22=Data!$E$12,Data!$P$52*$AV$3,IF(Q22=Data!$E$13,Data!$P$53*$AV$3,IF(Q22=Data!$E$14,Data!$P$54*$AV$3,IF(Q22=Data!$E$15,Data!$P$55*$AV$3,IF(Q22=Data!$E$16,Data!$P$56*$AV$3,IF(Q22=Data!$E$17,Data!$P$57*$AV$3,IF(Q22=Data!$E$18,Data!$P$58*$AV$3,0)))))))</f>
        <v>0</v>
      </c>
      <c r="BL22" s="147">
        <f>IF(O22=Data!$E$2,Data!$O$42,IF(O22=Data!$E$3,Data!$O$43,IF(O22=Data!$E$4,Data!$O$44,IF(O22=Data!$E$5,Data!$O$45,IF(O22=Data!$E$6,Data!$O$46,IF(O22=Data!$E$7,Data!$O$47,IF(O22=Data!$E$8,Data!$O$48,IF(O22=Data!$E$9,Data!$O$49,IF(O22=Data!$E$10,Data!$O$50,IF(O22=Data!$E$11,Data!$O$51,IF(O22=Data!$E$12,Data!$O$52,IF(O22=Data!$E$13,Data!$O$53,IF(O22=Data!$E$14,Data!$O$54,IF(O22=Data!$E$15,Data!$O$55,IF(O22=Data!$E$16,Data!$O$56,IF(O22=Data!$E$17,Data!$O$57,IF(O22=Data!$E$18,Data!$O$58,0)))))))))))))))))</f>
        <v>0</v>
      </c>
      <c r="BM22" s="169"/>
      <c r="BN22" s="169"/>
      <c r="BO22" s="169"/>
      <c r="BP22" s="169"/>
    </row>
    <row r="23" spans="9:68" x14ac:dyDescent="0.3">
      <c r="I23" s="24"/>
      <c r="J23" s="36" t="s">
        <v>34</v>
      </c>
      <c r="K23" s="108"/>
      <c r="L23" s="108"/>
      <c r="M23" s="108" t="s">
        <v>3</v>
      </c>
      <c r="N23" s="108" t="s">
        <v>1</v>
      </c>
      <c r="O23" s="109" t="s">
        <v>124</v>
      </c>
      <c r="P23" s="109" t="s">
        <v>124</v>
      </c>
      <c r="Q23" s="110" t="s">
        <v>124</v>
      </c>
      <c r="R23" s="111"/>
      <c r="S23" s="111"/>
      <c r="T23" s="112"/>
      <c r="U23" s="20"/>
      <c r="V23" s="21">
        <f>IF(AZ23="No",0,IF(O23="NA",0,IF(O23=Data!$E$2,Data!$F$42,IF(O23=Data!$E$3,Data!$F$43,IF(O23=Data!$E$4,Data!$F$44,IF(O23=Data!$E$5,Data!$F$45,IF(O23=Data!$E$6,Data!$F$46,IF(O23=Data!$E$7,Data!$F$47,IF(O23=Data!$E$8,Data!$F$48,IF(O23=Data!$E$9,Data!$F$49,IF(O23=Data!$E$10,Data!$F$50,IF(O23=Data!$E$11,Data!$F$51,IF(O23=Data!E32,Data!$F$52,IF(O23=Data!E33,Data!$F$53,IF(O23=Data!E34,Data!$F$54,IF(O23=Data!E35,Data!$F$55,IF(O23=Data!E36,Data!$F$56,IF(O23=Data!E37,Data!F$57,IF(O23=Data!E38,Data!F$58,0)))))))))))))))))))*K23*$AV$3</f>
        <v>0</v>
      </c>
      <c r="W23" s="23">
        <f>IF(AZ23="No",0,IF(O23="NA",0,IF(O23=Data!$E$2,Data!$G$42,IF(O23=Data!$E$3,Data!$G$43,IF(O23=Data!$E$4,Data!$G$44,IF(O23=Data!$E$5,Data!$G$45,IF(O23=Data!$E$6,Data!$G$46,IF(O23=Data!$E$7,Data!$G$47,IF(O23=Data!$E$8,Data!$G$48,IF(O23=Data!$E$9,Data!$G$49,IF(O23=Data!$E$10,Data!$G$50,IF(O23=Data!$E$11,Data!$G$51,IF(O23=Data!$E$12,Data!$G$52,IF(O23=Data!$E$13,Data!$G$53,IF(O23=Data!$E$14,Data!$G$54,IF(O23=Data!$E$15,Data!$G$55,IF(O23=Data!$E$16,Data!$G$56,IF(O23=Data!$E$17,Data!G$57,IF(O23=Data!$E$18,Data!G$58,0)))))))))))))))))))*K23*$AV$3</f>
        <v>0</v>
      </c>
      <c r="X23" s="23">
        <f>IF(AZ23="No",0,IF(O23="NA",0,IF(O23=Data!$E$2,Data!$H$42,IF(O23=Data!$E$3,Data!$H$43,IF(O23=Data!$E$4,Data!$H$44,IF(O23=Data!$E$5,Data!$H$45,IF(O23=Data!$E$6,Data!$H$46,IF(O23=Data!$E$7,Data!$H$47,IF(O23=Data!$E$8,Data!$H$48,IF(O23=Data!$E$9,Data!$H$49,IF(O23=Data!$E$10,Data!$H$50,IF(O23=Data!$E$11,Data!$H$51,IF(O23=Data!$E$12,Data!$H$52,IF(O23=Data!$E$13,Data!$H$53,IF(O23=Data!$E$14,Data!$H$54,IF(O23=Data!$E$15,Data!$H$55,IF(O23=Data!$E$16,Data!$H$56,IF(O23=Data!$E$17,Data!H$57,IF(O23=Data!$E$18,Data!H$58,0)))))))))))))))))))*K23*$AV$3</f>
        <v>0</v>
      </c>
      <c r="Y23" s="23">
        <f>IF(R23&lt;=1,0,IF(Q23=Data!$E$12,Data!$F$52,IF(Q23=Data!$E$13,Data!$F$53,IF(Q23=Data!$E$14,Data!$F$54,IF(Q23=Data!$E$15,Data!$F$55,IF(Q23=Data!$E$16,Data!$F$56,IF(Q23=Data!$E$17,Data!$F$57,IF(Q23=Data!$E$18,Data!$F$58,0))))))))*K23*IF(R23&lt;AV23,R23,$AV$3)</f>
        <v>0</v>
      </c>
      <c r="Z23" s="23">
        <f>IF(R23&lt;=1,0,IF(Q23=Data!$E$12,Data!$G$52,IF(Q23=Data!$E$13,Data!$G$53,IF(Q23=Data!$E$14,Data!$G$54,IF(Q23=Data!$E$15,Data!$G$55,IF(Q23=Data!$E$16,Data!$G$56,IF(Q23=Data!$E$17,Data!$G$57,IF(Q23=Data!$E$18,Data!$G$58,0))))))))*K23*IF(R23&lt;AV23,R23,$AV$3)</f>
        <v>0</v>
      </c>
      <c r="AA23" s="23">
        <f>IF(R23&lt;=1,0,IF(Q23=Data!$E$12,Data!$H$52,IF(Q23=Data!$E$13,Data!$H$53,IF(Q23=Data!$E$14,Data!$H$54,IF(Q23=Data!$E$15,Data!$H$55,IF(Q23=Data!$E$16,Data!$H$56,IF(Q23=Data!$E$17,Data!$H$57,IF(Q23=Data!$E$18,Data!$H$58,0))))))))*K23*IF(R23&lt;AV23,R23,$AV$3)</f>
        <v>0</v>
      </c>
      <c r="AB23" s="22">
        <f t="shared" si="4"/>
        <v>0</v>
      </c>
      <c r="AC23" s="50">
        <f t="shared" si="5"/>
        <v>0</v>
      </c>
      <c r="AD23" s="46"/>
      <c r="AE23" s="21">
        <f t="shared" si="6"/>
        <v>0</v>
      </c>
      <c r="AF23" s="22">
        <f t="shared" si="0"/>
        <v>0</v>
      </c>
      <c r="AG23" s="50">
        <f t="shared" si="1"/>
        <v>0</v>
      </c>
      <c r="AH23" s="46"/>
      <c r="AI23" s="21">
        <f>IF(AZ23="No",0,IF(O23="NA",0,IF(Q23=O23,0,IF(O23=Data!$E$2,Data!$J$42,IF(O23=Data!$E$3,Data!$J$43,IF(O23=Data!$E$4,Data!$J$44,IF(O23=Data!$E$5,Data!$J$45,IF(O23=Data!$E$6,Data!$J$46,IF(O23=Data!$E$7,Data!$J$47,IF(O23=Data!$E$8,Data!$J$48,IF(O23=Data!$E$9,Data!$J$49,IF(O23=Data!$E$10,Data!$I$50,IF(O23=Data!$E$11,Data!$J$51,IF(O23=Data!$E$12,Data!$J$52,IF(O23=Data!$E$13,Data!$J$53,IF(O23=Data!$E$14,Data!$J$54,IF(O23=Data!$E$15,Data!$J$55,IF(O23=Data!$E$16,Data!$J$56,IF(O23=Data!$E$17,Data!$J$57,IF(O23=Data!$E$18,Data!J$58,0))))))))))))))))))))*$AV$3</f>
        <v>0</v>
      </c>
      <c r="AJ23" s="23">
        <f>IF(AZ23="No",0,IF(O23="NA",0,IF(O23=Data!$E$2,Data!$K$42,IF(O23=Data!$E$3,Data!$K$43,IF(O23=Data!$E$4,Data!$K$44,IF(O23=Data!$E$5,Data!$K$45,IF(O23=Data!$E$6,Data!$K$46,IF(O23=Data!$E$7,Data!$K$47,IF(O23=Data!$E$8,Data!$K$48,IF(O23=Data!$E$9,Data!$K$49,IF(O23=Data!$E$10,Data!$K$50,IF(O23=Data!$E$11,Data!$K$51,IF(O23=Data!$E$12,Data!$K$52,IF(O23=Data!$E$13,Data!$K$53,IF(O23=Data!$E$14,Data!$K$54,IF(O23=Data!$E$15,Data!$K$55,IF(O23=Data!$E$16,Data!$K$56,IF(O23=Data!$E$17,Data!$K$57,IF(O23=Data!$E$18,Data!K$58,0)))))))))))))))))))*$AV$3</f>
        <v>0</v>
      </c>
      <c r="AK23" s="23">
        <f t="shared" si="7"/>
        <v>0</v>
      </c>
      <c r="AL23" s="22">
        <f t="shared" si="8"/>
        <v>0</v>
      </c>
      <c r="AM23" s="22">
        <f t="shared" si="9"/>
        <v>0</v>
      </c>
      <c r="AN23" s="23"/>
      <c r="AO23" s="120"/>
      <c r="AP23" s="25"/>
      <c r="AQ23" s="25"/>
      <c r="AT23"/>
      <c r="AY23" s="143" t="str">
        <f t="shared" si="10"/>
        <v>No</v>
      </c>
      <c r="AZ23" s="144" t="str">
        <f t="shared" si="2"/>
        <v>No</v>
      </c>
      <c r="BA23" s="150"/>
      <c r="BB23" s="146">
        <f>IF(Q23="NA",0,IF(N23="No",0,IF(O23=Data!$E$2,Data!$L$42,IF(O23=Data!$E$3,Data!$L$43,IF(O23=Data!$E$4,Data!$L$44,IF(O23=Data!$E$5,Data!$L$45,IF(O23=Data!$E$6,Data!$L$46,IF(O23=Data!$E$7,Data!$L$47,IF(O23=Data!$E$8,Data!$L$48,IF(O23=Data!$E$9,Data!$L$49,IF(O23=Data!$E$10,Data!$L$50,IF(O23=Data!$E$11,Data!$L$51,IF(O23=Data!$E$12,Data!$L$52,IF(O23=Data!$E$13,Data!$L$53,IF(O23=Data!$E$14,Data!$L$54,IF(O23=Data!$E$15,Data!$L$55,IF(O23=Data!$E$16,Data!$L$56,IF(O23=Data!$E$17,Data!$L$57,IF(O23=Data!$E$18,Data!L$58,0)))))))))))))))))))</f>
        <v>0</v>
      </c>
      <c r="BC23" s="147">
        <f>IF(Q23="NA",0,IF(AY23="No",0,IF(N23="Yes",0,IF(P23=Data!$E$2,Data!$L$42,IF(P23=Data!$E$3,Data!$L$43,IF(P23=Data!$E$4,Data!$L$44,IF(P23=Data!$E$5,Data!$L$45,IF(P23=Data!$E$6,Data!$L$46,IF(P23=Data!$E$7,Data!$L$47,IF(P23=Data!$E$8,Data!$L$48,IF(P23=Data!$E$9,Data!$L$49,IF(P23=Data!$E$10,Data!$L$50,IF(P23=Data!$E$11,Data!$L$51,IF(P23=Data!$E$12,Data!$L$52*(EXP(-29.6/R23)),IF(P23=Data!$E$13,Data!$L$53,IF(P23=Data!$E$14,Data!$L$54*(EXP(-29.6/R23)),IF(P23=Data!$E$15,Data!$L$55,IF(P23=Data!$E$16,Data!$L$56,IF(P23=Data!$E$17,Data!$L$57,IF(P23=Data!$E$18,Data!L$58,0))))))))))))))))))))</f>
        <v>0</v>
      </c>
      <c r="BD23" s="148"/>
      <c r="BE23" s="146"/>
      <c r="BF23" s="148">
        <f t="shared" si="11"/>
        <v>0</v>
      </c>
      <c r="BG23" s="148">
        <v>1</v>
      </c>
      <c r="BH23" s="148">
        <v>1</v>
      </c>
      <c r="BI23" s="148">
        <f>IF(S23=0,0,IF(AND(Q23=Data!$E$12,S23-$AV$3&gt;0),(((Data!$M$52*(EXP(-29.6/S23)))-(Data!$M$52*(EXP(-29.6/(S23-$AV$3)))))),IF(AND(Q23=Data!$E$12,S23-$AV$3&lt;0.5),(Data!$M$52*(EXP(-29.6/S23))),IF(AND(Q23=Data!$E$12,S23&lt;=1),((Data!$M$52*(EXP(-29.6/S23)))),IF(Q23=Data!$E$13,(Data!$M$53),IF(AND(Q23=Data!$E$14,S23-$AV$3&gt;0),(((Data!$M$54*(EXP(-29.6/S23)))-(Data!$M$54*(EXP(-29.6/(S23-$AV$3)))))),IF(AND(Q23=Data!$E$14,S23-$AV$3&lt;1),(Data!$M$54*(EXP(-29.6/S23))),IF(AND(Q23=Data!$E$14,S23&lt;=1),((Data!$M$54*(EXP(-29.6/S23)))),IF(Q23=Data!$E$15,Data!$M$55,IF(Q23=Data!$E$16,Data!$M$56,IF(Q23=Data!$E$17,Data!$M$57,IF(Q23=Data!$E$18,Data!$M$58,0))))))))))))</f>
        <v>0</v>
      </c>
      <c r="BJ23" s="148">
        <f>IF(Q23=Data!$E$12,BI23*0.32,IF(Q23=Data!$E$13,0,IF(Q23=Data!$E$14,BI23*0.32,IF(Q23=Data!$E$15,0,IF(Q23=Data!$E$16,0,IF(Q23=Data!$E$17,0,IF(Q23=Data!$E$18,0,0)))))))</f>
        <v>0</v>
      </c>
      <c r="BK23" s="148">
        <f>IF(Q23=Data!$E$12,Data!$P$52*$AV$3,IF(Q23=Data!$E$13,Data!$P$53*$AV$3,IF(Q23=Data!$E$14,Data!$P$54*$AV$3,IF(Q23=Data!$E$15,Data!$P$55*$AV$3,IF(Q23=Data!$E$16,Data!$P$56*$AV$3,IF(Q23=Data!$E$17,Data!$P$57*$AV$3,IF(Q23=Data!$E$18,Data!$P$58*$AV$3,0)))))))</f>
        <v>0</v>
      </c>
      <c r="BL23" s="147">
        <f>IF(O23=Data!$E$2,Data!$O$42,IF(O23=Data!$E$3,Data!$O$43,IF(O23=Data!$E$4,Data!$O$44,IF(O23=Data!$E$5,Data!$O$45,IF(O23=Data!$E$6,Data!$O$46,IF(O23=Data!$E$7,Data!$O$47,IF(O23=Data!$E$8,Data!$O$48,IF(O23=Data!$E$9,Data!$O$49,IF(O23=Data!$E$10,Data!$O$50,IF(O23=Data!$E$11,Data!$O$51,IF(O23=Data!$E$12,Data!$O$52,IF(O23=Data!$E$13,Data!$O$53,IF(O23=Data!$E$14,Data!$O$54,IF(O23=Data!$E$15,Data!$O$55,IF(O23=Data!$E$16,Data!$O$56,IF(O23=Data!$E$17,Data!$O$57,IF(O23=Data!$E$18,Data!$O$58,0)))))))))))))))))</f>
        <v>0</v>
      </c>
      <c r="BM23" s="169"/>
      <c r="BN23" s="169"/>
      <c r="BO23" s="169"/>
      <c r="BP23" s="169"/>
    </row>
    <row r="24" spans="9:68" x14ac:dyDescent="0.3">
      <c r="I24" s="24"/>
      <c r="J24" s="36" t="s">
        <v>35</v>
      </c>
      <c r="K24" s="108"/>
      <c r="L24" s="108"/>
      <c r="M24" s="108" t="s">
        <v>3</v>
      </c>
      <c r="N24" s="108" t="s">
        <v>1</v>
      </c>
      <c r="O24" s="109" t="s">
        <v>124</v>
      </c>
      <c r="P24" s="109" t="s">
        <v>124</v>
      </c>
      <c r="Q24" s="110" t="s">
        <v>124</v>
      </c>
      <c r="R24" s="111"/>
      <c r="S24" s="111"/>
      <c r="T24" s="112"/>
      <c r="U24" s="20"/>
      <c r="V24" s="21">
        <f>IF(AZ24="No",0,IF(O24="NA",0,IF(O24=Data!$E$2,Data!$F$42,IF(O24=Data!$E$3,Data!$F$43,IF(O24=Data!$E$4,Data!$F$44,IF(O24=Data!$E$5,Data!$F$45,IF(O24=Data!$E$6,Data!$F$46,IF(O24=Data!$E$7,Data!$F$47,IF(O24=Data!$E$8,Data!$F$48,IF(O24=Data!$E$9,Data!$F$49,IF(O24=Data!$E$10,Data!$F$50,IF(O24=Data!$E$11,Data!$F$51,IF(O24=Data!E33,Data!$F$52,IF(O24=Data!E34,Data!$F$53,IF(O24=Data!E35,Data!$F$54,IF(O24=Data!E36,Data!$F$55,IF(O24=Data!E37,Data!$F$56,IF(O24=Data!E38,Data!F$57,IF(O24=Data!E39,Data!F$58,0)))))))))))))))))))*K24*$AV$3</f>
        <v>0</v>
      </c>
      <c r="W24" s="23">
        <f>IF(AZ24="No",0,IF(O24="NA",0,IF(O24=Data!$E$2,Data!$G$42,IF(O24=Data!$E$3,Data!$G$43,IF(O24=Data!$E$4,Data!$G$44,IF(O24=Data!$E$5,Data!$G$45,IF(O24=Data!$E$6,Data!$G$46,IF(O24=Data!$E$7,Data!$G$47,IF(O24=Data!$E$8,Data!$G$48,IF(O24=Data!$E$9,Data!$G$49,IF(O24=Data!$E$10,Data!$G$50,IF(O24=Data!$E$11,Data!$G$51,IF(O24=Data!$E$12,Data!$G$52,IF(O24=Data!$E$13,Data!$G$53,IF(O24=Data!$E$14,Data!$G$54,IF(O24=Data!$E$15,Data!$G$55,IF(O24=Data!$E$16,Data!$G$56,IF(O24=Data!$E$17,Data!G$57,IF(O24=Data!$E$18,Data!G$58,0)))))))))))))))))))*K24*$AV$3</f>
        <v>0</v>
      </c>
      <c r="X24" s="23">
        <f>IF(AZ24="No",0,IF(O24="NA",0,IF(O24=Data!$E$2,Data!$H$42,IF(O24=Data!$E$3,Data!$H$43,IF(O24=Data!$E$4,Data!$H$44,IF(O24=Data!$E$5,Data!$H$45,IF(O24=Data!$E$6,Data!$H$46,IF(O24=Data!$E$7,Data!$H$47,IF(O24=Data!$E$8,Data!$H$48,IF(O24=Data!$E$9,Data!$H$49,IF(O24=Data!$E$10,Data!$H$50,IF(O24=Data!$E$11,Data!$H$51,IF(O24=Data!$E$12,Data!$H$52,IF(O24=Data!$E$13,Data!$H$53,IF(O24=Data!$E$14,Data!$H$54,IF(O24=Data!$E$15,Data!$H$55,IF(O24=Data!$E$16,Data!$H$56,IF(O24=Data!$E$17,Data!H$57,IF(O24=Data!$E$18,Data!H$58,0)))))))))))))))))))*K24*$AV$3</f>
        <v>0</v>
      </c>
      <c r="Y24" s="23">
        <f>IF(R24&lt;=1,0,IF(Q24=Data!$E$12,Data!$F$52,IF(Q24=Data!$E$13,Data!$F$53,IF(Q24=Data!$E$14,Data!$F$54,IF(Q24=Data!$E$15,Data!$F$55,IF(Q24=Data!$E$16,Data!$F$56,IF(Q24=Data!$E$17,Data!$F$57,IF(Q24=Data!$E$18,Data!$F$58,0))))))))*K24*IF(R24&lt;AV24,R24,$AV$3)</f>
        <v>0</v>
      </c>
      <c r="Z24" s="23">
        <f>IF(R24&lt;=1,0,IF(Q24=Data!$E$12,Data!$G$52,IF(Q24=Data!$E$13,Data!$G$53,IF(Q24=Data!$E$14,Data!$G$54,IF(Q24=Data!$E$15,Data!$G$55,IF(Q24=Data!$E$16,Data!$G$56,IF(Q24=Data!$E$17,Data!$G$57,IF(Q24=Data!$E$18,Data!$G$58,0))))))))*K24*IF(R24&lt;AV24,R24,$AV$3)</f>
        <v>0</v>
      </c>
      <c r="AA24" s="23">
        <f>IF(R24&lt;=1,0,IF(Q24=Data!$E$12,Data!$H$52,IF(Q24=Data!$E$13,Data!$H$53,IF(Q24=Data!$E$14,Data!$H$54,IF(Q24=Data!$E$15,Data!$H$55,IF(Q24=Data!$E$16,Data!$H$56,IF(Q24=Data!$E$17,Data!$H$57,IF(Q24=Data!$E$18,Data!$H$58,0))))))))*K24*IF(R24&lt;AV24,R24,$AV$3)</f>
        <v>0</v>
      </c>
      <c r="AB24" s="22">
        <f t="shared" si="4"/>
        <v>0</v>
      </c>
      <c r="AC24" s="50">
        <f t="shared" si="5"/>
        <v>0</v>
      </c>
      <c r="AD24" s="46"/>
      <c r="AE24" s="21">
        <f t="shared" si="6"/>
        <v>0</v>
      </c>
      <c r="AF24" s="22">
        <f t="shared" si="0"/>
        <v>0</v>
      </c>
      <c r="AG24" s="50">
        <f t="shared" si="1"/>
        <v>0</v>
      </c>
      <c r="AH24" s="46"/>
      <c r="AI24" s="21">
        <f>IF(AZ24="No",0,IF(O24="NA",0,IF(Q24=O24,0,IF(O24=Data!$E$2,Data!$J$42,IF(O24=Data!$E$3,Data!$J$43,IF(O24=Data!$E$4,Data!$J$44,IF(O24=Data!$E$5,Data!$J$45,IF(O24=Data!$E$6,Data!$J$46,IF(O24=Data!$E$7,Data!$J$47,IF(O24=Data!$E$8,Data!$J$48,IF(O24=Data!$E$9,Data!$J$49,IF(O24=Data!$E$10,Data!$I$50,IF(O24=Data!$E$11,Data!$J$51,IF(O24=Data!$E$12,Data!$J$52,IF(O24=Data!$E$13,Data!$J$53,IF(O24=Data!$E$14,Data!$J$54,IF(O24=Data!$E$15,Data!$J$55,IF(O24=Data!$E$16,Data!$J$56,IF(O24=Data!$E$17,Data!$J$57,IF(O24=Data!$E$18,Data!J$58,0))))))))))))))))))))*$AV$3</f>
        <v>0</v>
      </c>
      <c r="AJ24" s="23">
        <f>IF(AZ24="No",0,IF(O24="NA",0,IF(O24=Data!$E$2,Data!$K$42,IF(O24=Data!$E$3,Data!$K$43,IF(O24=Data!$E$4,Data!$K$44,IF(O24=Data!$E$5,Data!$K$45,IF(O24=Data!$E$6,Data!$K$46,IF(O24=Data!$E$7,Data!$K$47,IF(O24=Data!$E$8,Data!$K$48,IF(O24=Data!$E$9,Data!$K$49,IF(O24=Data!$E$10,Data!$K$50,IF(O24=Data!$E$11,Data!$K$51,IF(O24=Data!$E$12,Data!$K$52,IF(O24=Data!$E$13,Data!$K$53,IF(O24=Data!$E$14,Data!$K$54,IF(O24=Data!$E$15,Data!$K$55,IF(O24=Data!$E$16,Data!$K$56,IF(O24=Data!$E$17,Data!$K$57,IF(O24=Data!$E$18,Data!K$58,0)))))))))))))))))))*$AV$3</f>
        <v>0</v>
      </c>
      <c r="AK24" s="23">
        <f t="shared" si="7"/>
        <v>0</v>
      </c>
      <c r="AL24" s="22">
        <f t="shared" si="8"/>
        <v>0</v>
      </c>
      <c r="AM24" s="22">
        <f t="shared" si="9"/>
        <v>0</v>
      </c>
      <c r="AN24" s="23"/>
      <c r="AO24" s="120"/>
      <c r="AP24" s="25"/>
      <c r="AQ24" s="25"/>
      <c r="AT24"/>
      <c r="AY24" s="143" t="str">
        <f t="shared" si="10"/>
        <v>No</v>
      </c>
      <c r="AZ24" s="144" t="str">
        <f t="shared" si="2"/>
        <v>No</v>
      </c>
      <c r="BA24" s="150"/>
      <c r="BB24" s="146">
        <f>IF(Q24="NA",0,IF(N24="No",0,IF(O24=Data!$E$2,Data!$L$42,IF(O24=Data!$E$3,Data!$L$43,IF(O24=Data!$E$4,Data!$L$44,IF(O24=Data!$E$5,Data!$L$45,IF(O24=Data!$E$6,Data!$L$46,IF(O24=Data!$E$7,Data!$L$47,IF(O24=Data!$E$8,Data!$L$48,IF(O24=Data!$E$9,Data!$L$49,IF(O24=Data!$E$10,Data!$L$50,IF(O24=Data!$E$11,Data!$L$51,IF(O24=Data!$E$12,Data!$L$52,IF(O24=Data!$E$13,Data!$L$53,IF(O24=Data!$E$14,Data!$L$54,IF(O24=Data!$E$15,Data!$L$55,IF(O24=Data!$E$16,Data!$L$56,IF(O24=Data!$E$17,Data!$L$57,IF(O24=Data!$E$18,Data!L$58,0)))))))))))))))))))</f>
        <v>0</v>
      </c>
      <c r="BC24" s="147">
        <f>IF(Q24="NA",0,IF(AY24="No",0,IF(N24="Yes",0,IF(P24=Data!$E$2,Data!$L$42,IF(P24=Data!$E$3,Data!$L$43,IF(P24=Data!$E$4,Data!$L$44,IF(P24=Data!$E$5,Data!$L$45,IF(P24=Data!$E$6,Data!$L$46,IF(P24=Data!$E$7,Data!$L$47,IF(P24=Data!$E$8,Data!$L$48,IF(P24=Data!$E$9,Data!$L$49,IF(P24=Data!$E$10,Data!$L$50,IF(P24=Data!$E$11,Data!$L$51,IF(P24=Data!$E$12,Data!$L$52*(EXP(-29.6/R24)),IF(P24=Data!$E$13,Data!$L$53,IF(P24=Data!$E$14,Data!$L$54*(EXP(-29.6/R24)),IF(P24=Data!$E$15,Data!$L$55,IF(P24=Data!$E$16,Data!$L$56,IF(P24=Data!$E$17,Data!$L$57,IF(P24=Data!$E$18,Data!L$58,0))))))))))))))))))))</f>
        <v>0</v>
      </c>
      <c r="BD24" s="148"/>
      <c r="BE24" s="146"/>
      <c r="BF24" s="148">
        <f t="shared" si="11"/>
        <v>0</v>
      </c>
      <c r="BG24" s="148">
        <v>1</v>
      </c>
      <c r="BH24" s="148">
        <v>1</v>
      </c>
      <c r="BI24" s="148">
        <f>IF(S24=0,0,IF(AND(Q24=Data!$E$12,S24-$AV$3&gt;0),(((Data!$M$52*(EXP(-29.6/S24)))-(Data!$M$52*(EXP(-29.6/(S24-$AV$3)))))),IF(AND(Q24=Data!$E$12,S24-$AV$3&lt;0.5),(Data!$M$52*(EXP(-29.6/S24))),IF(AND(Q24=Data!$E$12,S24&lt;=1),((Data!$M$52*(EXP(-29.6/S24)))),IF(Q24=Data!$E$13,(Data!$M$53),IF(AND(Q24=Data!$E$14,S24-$AV$3&gt;0),(((Data!$M$54*(EXP(-29.6/S24)))-(Data!$M$54*(EXP(-29.6/(S24-$AV$3)))))),IF(AND(Q24=Data!$E$14,S24-$AV$3&lt;1),(Data!$M$54*(EXP(-29.6/S24))),IF(AND(Q24=Data!$E$14,S24&lt;=1),((Data!$M$54*(EXP(-29.6/S24)))),IF(Q24=Data!$E$15,Data!$M$55,IF(Q24=Data!$E$16,Data!$M$56,IF(Q24=Data!$E$17,Data!$M$57,IF(Q24=Data!$E$18,Data!$M$58,0))))))))))))</f>
        <v>0</v>
      </c>
      <c r="BJ24" s="148">
        <f>IF(Q24=Data!$E$12,BI24*0.32,IF(Q24=Data!$E$13,0,IF(Q24=Data!$E$14,BI24*0.32,IF(Q24=Data!$E$15,0,IF(Q24=Data!$E$16,0,IF(Q24=Data!$E$17,0,IF(Q24=Data!$E$18,0,0)))))))</f>
        <v>0</v>
      </c>
      <c r="BK24" s="148">
        <f>IF(Q24=Data!$E$12,Data!$P$52*$AV$3,IF(Q24=Data!$E$13,Data!$P$53*$AV$3,IF(Q24=Data!$E$14,Data!$P$54*$AV$3,IF(Q24=Data!$E$15,Data!$P$55*$AV$3,IF(Q24=Data!$E$16,Data!$P$56*$AV$3,IF(Q24=Data!$E$17,Data!$P$57*$AV$3,IF(Q24=Data!$E$18,Data!$P$58*$AV$3,0)))))))</f>
        <v>0</v>
      </c>
      <c r="BL24" s="147">
        <f>IF(O24=Data!$E$2,Data!$O$42,IF(O24=Data!$E$3,Data!$O$43,IF(O24=Data!$E$4,Data!$O$44,IF(O24=Data!$E$5,Data!$O$45,IF(O24=Data!$E$6,Data!$O$46,IF(O24=Data!$E$7,Data!$O$47,IF(O24=Data!$E$8,Data!$O$48,IF(O24=Data!$E$9,Data!$O$49,IF(O24=Data!$E$10,Data!$O$50,IF(O24=Data!$E$11,Data!$O$51,IF(O24=Data!$E$12,Data!$O$52,IF(O24=Data!$E$13,Data!$O$53,IF(O24=Data!$E$14,Data!$O$54,IF(O24=Data!$E$15,Data!$O$55,IF(O24=Data!$E$16,Data!$O$56,IF(O24=Data!$E$17,Data!$O$57,IF(O24=Data!$E$18,Data!$O$58,0)))))))))))))))))</f>
        <v>0</v>
      </c>
      <c r="BM24" s="169"/>
      <c r="BN24" s="169"/>
      <c r="BO24" s="169"/>
      <c r="BP24" s="169"/>
    </row>
    <row r="25" spans="9:68" x14ac:dyDescent="0.3">
      <c r="I25" s="24"/>
      <c r="J25" s="36" t="s">
        <v>36</v>
      </c>
      <c r="K25" s="108"/>
      <c r="L25" s="108"/>
      <c r="M25" s="108" t="s">
        <v>3</v>
      </c>
      <c r="N25" s="108" t="s">
        <v>1</v>
      </c>
      <c r="O25" s="109" t="s">
        <v>124</v>
      </c>
      <c r="P25" s="109" t="s">
        <v>124</v>
      </c>
      <c r="Q25" s="110" t="s">
        <v>124</v>
      </c>
      <c r="R25" s="111"/>
      <c r="S25" s="111"/>
      <c r="T25" s="112"/>
      <c r="U25" s="20"/>
      <c r="V25" s="21">
        <f>IF(AZ25="No",0,IF(O25="NA",0,IF(O25=Data!$E$2,Data!$F$42,IF(O25=Data!$E$3,Data!$F$43,IF(O25=Data!$E$4,Data!$F$44,IF(O25=Data!$E$5,Data!$F$45,IF(O25=Data!$E$6,Data!$F$46,IF(O25=Data!$E$7,Data!$F$47,IF(O25=Data!$E$8,Data!$F$48,IF(O25=Data!$E$9,Data!$F$49,IF(O25=Data!$E$10,Data!$F$50,IF(O25=Data!$E$11,Data!$F$51,IF(O25=Data!E34,Data!$F$52,IF(O25=Data!E35,Data!$F$53,IF(O25=Data!E36,Data!$F$54,IF(O25=Data!E37,Data!$F$55,IF(O25=Data!E38,Data!$F$56,IF(O25=Data!E39,Data!F$57,IF(O25=Data!E40,Data!F$58,0)))))))))))))))))))*K25*$AV$3</f>
        <v>0</v>
      </c>
      <c r="W25" s="23">
        <f>IF(AZ25="No",0,IF(O25="NA",0,IF(O25=Data!$E$2,Data!$G$42,IF(O25=Data!$E$3,Data!$G$43,IF(O25=Data!$E$4,Data!$G$44,IF(O25=Data!$E$5,Data!$G$45,IF(O25=Data!$E$6,Data!$G$46,IF(O25=Data!$E$7,Data!$G$47,IF(O25=Data!$E$8,Data!$G$48,IF(O25=Data!$E$9,Data!$G$49,IF(O25=Data!$E$10,Data!$G$50,IF(O25=Data!$E$11,Data!$G$51,IF(O25=Data!$E$12,Data!$G$52,IF(O25=Data!$E$13,Data!$G$53,IF(O25=Data!$E$14,Data!$G$54,IF(O25=Data!$E$15,Data!$G$55,IF(O25=Data!$E$16,Data!$G$56,IF(O25=Data!$E$17,Data!G$57,IF(O25=Data!$E$18,Data!G$58,0)))))))))))))))))))*K25*$AV$3</f>
        <v>0</v>
      </c>
      <c r="X25" s="23">
        <f>IF(AZ25="No",0,IF(O25="NA",0,IF(O25=Data!$E$2,Data!$H$42,IF(O25=Data!$E$3,Data!$H$43,IF(O25=Data!$E$4,Data!$H$44,IF(O25=Data!$E$5,Data!$H$45,IF(O25=Data!$E$6,Data!$H$46,IF(O25=Data!$E$7,Data!$H$47,IF(O25=Data!$E$8,Data!$H$48,IF(O25=Data!$E$9,Data!$H$49,IF(O25=Data!$E$10,Data!$H$50,IF(O25=Data!$E$11,Data!$H$51,IF(O25=Data!$E$12,Data!$H$52,IF(O25=Data!$E$13,Data!$H$53,IF(O25=Data!$E$14,Data!$H$54,IF(O25=Data!$E$15,Data!$H$55,IF(O25=Data!$E$16,Data!$H$56,IF(O25=Data!$E$17,Data!H$57,IF(O25=Data!$E$18,Data!H$58,0)))))))))))))))))))*K25*$AV$3</f>
        <v>0</v>
      </c>
      <c r="Y25" s="23">
        <f>IF(R25&lt;=1,0,IF(Q25=Data!$E$12,Data!$F$52,IF(Q25=Data!$E$13,Data!$F$53,IF(Q25=Data!$E$14,Data!$F$54,IF(Q25=Data!$E$15,Data!$F$55,IF(Q25=Data!$E$16,Data!$F$56,IF(Q25=Data!$E$17,Data!$F$57,IF(Q25=Data!$E$18,Data!$F$58,0))))))))*K25*IF(R25&lt;AV25,R25,$AV$3)</f>
        <v>0</v>
      </c>
      <c r="Z25" s="23">
        <f>IF(R25&lt;=1,0,IF(Q25=Data!$E$12,Data!$G$52,IF(Q25=Data!$E$13,Data!$G$53,IF(Q25=Data!$E$14,Data!$G$54,IF(Q25=Data!$E$15,Data!$G$55,IF(Q25=Data!$E$16,Data!$G$56,IF(Q25=Data!$E$17,Data!$G$57,IF(Q25=Data!$E$18,Data!$G$58,0))))))))*K25*IF(R25&lt;AV25,R25,$AV$3)</f>
        <v>0</v>
      </c>
      <c r="AA25" s="23">
        <f>IF(R25&lt;=1,0,IF(Q25=Data!$E$12,Data!$H$52,IF(Q25=Data!$E$13,Data!$H$53,IF(Q25=Data!$E$14,Data!$H$54,IF(Q25=Data!$E$15,Data!$H$55,IF(Q25=Data!$E$16,Data!$H$56,IF(Q25=Data!$E$17,Data!$H$57,IF(Q25=Data!$E$18,Data!$H$58,0))))))))*K25*IF(R25&lt;AV25,R25,$AV$3)</f>
        <v>0</v>
      </c>
      <c r="AB25" s="22">
        <f t="shared" si="4"/>
        <v>0</v>
      </c>
      <c r="AC25" s="50">
        <f t="shared" si="5"/>
        <v>0</v>
      </c>
      <c r="AD25" s="46"/>
      <c r="AE25" s="21">
        <f t="shared" si="6"/>
        <v>0</v>
      </c>
      <c r="AF25" s="22">
        <f t="shared" si="0"/>
        <v>0</v>
      </c>
      <c r="AG25" s="50">
        <f t="shared" si="1"/>
        <v>0</v>
      </c>
      <c r="AH25" s="46"/>
      <c r="AI25" s="21">
        <f>IF(AZ25="No",0,IF(O25="NA",0,IF(Q25=O25,0,IF(O25=Data!$E$2,Data!$J$42,IF(O25=Data!$E$3,Data!$J$43,IF(O25=Data!$E$4,Data!$J$44,IF(O25=Data!$E$5,Data!$J$45,IF(O25=Data!$E$6,Data!$J$46,IF(O25=Data!$E$7,Data!$J$47,IF(O25=Data!$E$8,Data!$J$48,IF(O25=Data!$E$9,Data!$J$49,IF(O25=Data!$E$10,Data!$I$50,IF(O25=Data!$E$11,Data!$J$51,IF(O25=Data!$E$12,Data!$J$52,IF(O25=Data!$E$13,Data!$J$53,IF(O25=Data!$E$14,Data!$J$54,IF(O25=Data!$E$15,Data!$J$55,IF(O25=Data!$E$16,Data!$J$56,IF(O25=Data!$E$17,Data!$J$57,IF(O25=Data!$E$18,Data!J$58,0))))))))))))))))))))*$AV$3</f>
        <v>0</v>
      </c>
      <c r="AJ25" s="23">
        <f>IF(AZ25="No",0,IF(O25="NA",0,IF(O25=Data!$E$2,Data!$K$42,IF(O25=Data!$E$3,Data!$K$43,IF(O25=Data!$E$4,Data!$K$44,IF(O25=Data!$E$5,Data!$K$45,IF(O25=Data!$E$6,Data!$K$46,IF(O25=Data!$E$7,Data!$K$47,IF(O25=Data!$E$8,Data!$K$48,IF(O25=Data!$E$9,Data!$K$49,IF(O25=Data!$E$10,Data!$K$50,IF(O25=Data!$E$11,Data!$K$51,IF(O25=Data!$E$12,Data!$K$52,IF(O25=Data!$E$13,Data!$K$53,IF(O25=Data!$E$14,Data!$K$54,IF(O25=Data!$E$15,Data!$K$55,IF(O25=Data!$E$16,Data!$K$56,IF(O25=Data!$E$17,Data!$K$57,IF(O25=Data!$E$18,Data!K$58,0)))))))))))))))))))*$AV$3</f>
        <v>0</v>
      </c>
      <c r="AK25" s="23">
        <f t="shared" si="7"/>
        <v>0</v>
      </c>
      <c r="AL25" s="22">
        <f t="shared" si="8"/>
        <v>0</v>
      </c>
      <c r="AM25" s="22">
        <f t="shared" si="9"/>
        <v>0</v>
      </c>
      <c r="AN25" s="23"/>
      <c r="AO25" s="120"/>
      <c r="AP25" s="25"/>
      <c r="AQ25" s="25"/>
      <c r="AT25"/>
      <c r="AY25" s="143" t="str">
        <f t="shared" si="10"/>
        <v>No</v>
      </c>
      <c r="AZ25" s="144" t="str">
        <f t="shared" si="2"/>
        <v>No</v>
      </c>
      <c r="BA25" s="150"/>
      <c r="BB25" s="146">
        <f>IF(Q25="NA",0,IF(N25="No",0,IF(O25=Data!$E$2,Data!$L$42,IF(O25=Data!$E$3,Data!$L$43,IF(O25=Data!$E$4,Data!$L$44,IF(O25=Data!$E$5,Data!$L$45,IF(O25=Data!$E$6,Data!$L$46,IF(O25=Data!$E$7,Data!$L$47,IF(O25=Data!$E$8,Data!$L$48,IF(O25=Data!$E$9,Data!$L$49,IF(O25=Data!$E$10,Data!$L$50,IF(O25=Data!$E$11,Data!$L$51,IF(O25=Data!$E$12,Data!$L$52,IF(O25=Data!$E$13,Data!$L$53,IF(O25=Data!$E$14,Data!$L$54,IF(O25=Data!$E$15,Data!$L$55,IF(O25=Data!$E$16,Data!$L$56,IF(O25=Data!$E$17,Data!$L$57,IF(O25=Data!$E$18,Data!L$58,0)))))))))))))))))))</f>
        <v>0</v>
      </c>
      <c r="BC25" s="147">
        <f>IF(Q25="NA",0,IF(AY25="No",0,IF(N25="Yes",0,IF(P25=Data!$E$2,Data!$L$42,IF(P25=Data!$E$3,Data!$L$43,IF(P25=Data!$E$4,Data!$L$44,IF(P25=Data!$E$5,Data!$L$45,IF(P25=Data!$E$6,Data!$L$46,IF(P25=Data!$E$7,Data!$L$47,IF(P25=Data!$E$8,Data!$L$48,IF(P25=Data!$E$9,Data!$L$49,IF(P25=Data!$E$10,Data!$L$50,IF(P25=Data!$E$11,Data!$L$51,IF(P25=Data!$E$12,Data!$L$52*(EXP(-29.6/R25)),IF(P25=Data!$E$13,Data!$L$53,IF(P25=Data!$E$14,Data!$L$54*(EXP(-29.6/R25)),IF(P25=Data!$E$15,Data!$L$55,IF(P25=Data!$E$16,Data!$L$56,IF(P25=Data!$E$17,Data!$L$57,IF(P25=Data!$E$18,Data!L$58,0))))))))))))))))))))</f>
        <v>0</v>
      </c>
      <c r="BD25" s="148"/>
      <c r="BE25" s="146"/>
      <c r="BF25" s="148">
        <f t="shared" si="11"/>
        <v>0</v>
      </c>
      <c r="BG25" s="148">
        <v>1</v>
      </c>
      <c r="BH25" s="148">
        <v>1</v>
      </c>
      <c r="BI25" s="148">
        <f>IF(S25=0,0,IF(AND(Q25=Data!$E$12,S25-$AV$3&gt;0),(((Data!$M$52*(EXP(-29.6/S25)))-(Data!$M$52*(EXP(-29.6/(S25-$AV$3)))))),IF(AND(Q25=Data!$E$12,S25-$AV$3&lt;0.5),(Data!$M$52*(EXP(-29.6/S25))),IF(AND(Q25=Data!$E$12,S25&lt;=1),((Data!$M$52*(EXP(-29.6/S25)))),IF(Q25=Data!$E$13,(Data!$M$53),IF(AND(Q25=Data!$E$14,S25-$AV$3&gt;0),(((Data!$M$54*(EXP(-29.6/S25)))-(Data!$M$54*(EXP(-29.6/(S25-$AV$3)))))),IF(AND(Q25=Data!$E$14,S25-$AV$3&lt;1),(Data!$M$54*(EXP(-29.6/S25))),IF(AND(Q25=Data!$E$14,S25&lt;=1),((Data!$M$54*(EXP(-29.6/S25)))),IF(Q25=Data!$E$15,Data!$M$55,IF(Q25=Data!$E$16,Data!$M$56,IF(Q25=Data!$E$17,Data!$M$57,IF(Q25=Data!$E$18,Data!$M$58,0))))))))))))</f>
        <v>0</v>
      </c>
      <c r="BJ25" s="148">
        <f>IF(Q25=Data!$E$12,BI25*0.32,IF(Q25=Data!$E$13,0,IF(Q25=Data!$E$14,BI25*0.32,IF(Q25=Data!$E$15,0,IF(Q25=Data!$E$16,0,IF(Q25=Data!$E$17,0,IF(Q25=Data!$E$18,0,0)))))))</f>
        <v>0</v>
      </c>
      <c r="BK25" s="148">
        <f>IF(Q25=Data!$E$12,Data!$P$52*$AV$3,IF(Q25=Data!$E$13,Data!$P$53*$AV$3,IF(Q25=Data!$E$14,Data!$P$54*$AV$3,IF(Q25=Data!$E$15,Data!$P$55*$AV$3,IF(Q25=Data!$E$16,Data!$P$56*$AV$3,IF(Q25=Data!$E$17,Data!$P$57*$AV$3,IF(Q25=Data!$E$18,Data!$P$58*$AV$3,0)))))))</f>
        <v>0</v>
      </c>
      <c r="BL25" s="147">
        <f>IF(O25=Data!$E$2,Data!$O$42,IF(O25=Data!$E$3,Data!$O$43,IF(O25=Data!$E$4,Data!$O$44,IF(O25=Data!$E$5,Data!$O$45,IF(O25=Data!$E$6,Data!$O$46,IF(O25=Data!$E$7,Data!$O$47,IF(O25=Data!$E$8,Data!$O$48,IF(O25=Data!$E$9,Data!$O$49,IF(O25=Data!$E$10,Data!$O$50,IF(O25=Data!$E$11,Data!$O$51,IF(O25=Data!$E$12,Data!$O$52,IF(O25=Data!$E$13,Data!$O$53,IF(O25=Data!$E$14,Data!$O$54,IF(O25=Data!$E$15,Data!$O$55,IF(O25=Data!$E$16,Data!$O$56,IF(O25=Data!$E$17,Data!$O$57,IF(O25=Data!$E$18,Data!$O$58,0)))))))))))))))))</f>
        <v>0</v>
      </c>
      <c r="BM25" s="169"/>
      <c r="BN25" s="169"/>
      <c r="BO25" s="169"/>
      <c r="BP25" s="169"/>
    </row>
    <row r="26" spans="9:68" x14ac:dyDescent="0.3">
      <c r="I26" s="24"/>
      <c r="J26" s="36" t="s">
        <v>37</v>
      </c>
      <c r="K26" s="108"/>
      <c r="L26" s="108"/>
      <c r="M26" s="108" t="s">
        <v>3</v>
      </c>
      <c r="N26" s="108" t="s">
        <v>1</v>
      </c>
      <c r="O26" s="109" t="s">
        <v>124</v>
      </c>
      <c r="P26" s="109" t="s">
        <v>124</v>
      </c>
      <c r="Q26" s="110" t="s">
        <v>124</v>
      </c>
      <c r="R26" s="111"/>
      <c r="S26" s="111"/>
      <c r="T26" s="112"/>
      <c r="U26" s="20"/>
      <c r="V26" s="21">
        <f>IF(AZ26="No",0,IF(O26="NA",0,IF(O26=Data!$E$2,Data!$F$42,IF(O26=Data!$E$3,Data!$F$43,IF(O26=Data!$E$4,Data!$F$44,IF(O26=Data!$E$5,Data!$F$45,IF(O26=Data!$E$6,Data!$F$46,IF(O26=Data!$E$7,Data!$F$47,IF(O26=Data!$E$8,Data!$F$48,IF(O26=Data!$E$9,Data!$F$49,IF(O26=Data!$E$10,Data!$F$50,IF(O26=Data!$E$11,Data!$F$51,IF(O26=Data!E35,Data!$F$52,IF(O26=Data!E36,Data!$F$53,IF(O26=Data!E37,Data!$F$54,IF(O26=Data!E38,Data!$F$55,IF(O26=Data!E39,Data!$F$56,IF(O26=Data!E40,Data!F$57,IF(O26=Data!E41,Data!F$58,0)))))))))))))))))))*K26*$AV$3</f>
        <v>0</v>
      </c>
      <c r="W26" s="23">
        <f>IF(AZ26="No",0,IF(O26="NA",0,IF(O26=Data!$E$2,Data!$G$42,IF(O26=Data!$E$3,Data!$G$43,IF(O26=Data!$E$4,Data!$G$44,IF(O26=Data!$E$5,Data!$G$45,IF(O26=Data!$E$6,Data!$G$46,IF(O26=Data!$E$7,Data!$G$47,IF(O26=Data!$E$8,Data!$G$48,IF(O26=Data!$E$9,Data!$G$49,IF(O26=Data!$E$10,Data!$G$50,IF(O26=Data!$E$11,Data!$G$51,IF(O26=Data!$E$12,Data!$G$52,IF(O26=Data!$E$13,Data!$G$53,IF(O26=Data!$E$14,Data!$G$54,IF(O26=Data!$E$15,Data!$G$55,IF(O26=Data!$E$16,Data!$G$56,IF(O26=Data!$E$17,Data!G$57,IF(O26=Data!$E$18,Data!G$58,0)))))))))))))))))))*K26*$AV$3</f>
        <v>0</v>
      </c>
      <c r="X26" s="23">
        <f>IF(AZ26="No",0,IF(O26="NA",0,IF(O26=Data!$E$2,Data!$H$42,IF(O26=Data!$E$3,Data!$H$43,IF(O26=Data!$E$4,Data!$H$44,IF(O26=Data!$E$5,Data!$H$45,IF(O26=Data!$E$6,Data!$H$46,IF(O26=Data!$E$7,Data!$H$47,IF(O26=Data!$E$8,Data!$H$48,IF(O26=Data!$E$9,Data!$H$49,IF(O26=Data!$E$10,Data!$H$50,IF(O26=Data!$E$11,Data!$H$51,IF(O26=Data!$E$12,Data!$H$52,IF(O26=Data!$E$13,Data!$H$53,IF(O26=Data!$E$14,Data!$H$54,IF(O26=Data!$E$15,Data!$H$55,IF(O26=Data!$E$16,Data!$H$56,IF(O26=Data!$E$17,Data!H$57,IF(O26=Data!$E$18,Data!H$58,0)))))))))))))))))))*K26*$AV$3</f>
        <v>0</v>
      </c>
      <c r="Y26" s="23">
        <f>IF(R26&lt;=1,0,IF(Q26=Data!$E$12,Data!$F$52,IF(Q26=Data!$E$13,Data!$F$53,IF(Q26=Data!$E$14,Data!$F$54,IF(Q26=Data!$E$15,Data!$F$55,IF(Q26=Data!$E$16,Data!$F$56,IF(Q26=Data!$E$17,Data!$F$57,IF(Q26=Data!$E$18,Data!$F$58,0))))))))*K26*IF(R26&lt;AV26,R26,$AV$3)</f>
        <v>0</v>
      </c>
      <c r="Z26" s="23">
        <f>IF(R26&lt;=1,0,IF(Q26=Data!$E$12,Data!$G$52,IF(Q26=Data!$E$13,Data!$G$53,IF(Q26=Data!$E$14,Data!$G$54,IF(Q26=Data!$E$15,Data!$G$55,IF(Q26=Data!$E$16,Data!$G$56,IF(Q26=Data!$E$17,Data!$G$57,IF(Q26=Data!$E$18,Data!$G$58,0))))))))*K26*IF(R26&lt;AV26,R26,$AV$3)</f>
        <v>0</v>
      </c>
      <c r="AA26" s="23">
        <f>IF(R26&lt;=1,0,IF(Q26=Data!$E$12,Data!$H$52,IF(Q26=Data!$E$13,Data!$H$53,IF(Q26=Data!$E$14,Data!$H$54,IF(Q26=Data!$E$15,Data!$H$55,IF(Q26=Data!$E$16,Data!$H$56,IF(Q26=Data!$E$17,Data!$H$57,IF(Q26=Data!$E$18,Data!$H$58,0))))))))*K26*IF(R26&lt;AV26,R26,$AV$3)</f>
        <v>0</v>
      </c>
      <c r="AB26" s="22">
        <f t="shared" si="4"/>
        <v>0</v>
      </c>
      <c r="AC26" s="50">
        <f t="shared" si="5"/>
        <v>0</v>
      </c>
      <c r="AD26" s="46"/>
      <c r="AE26" s="21">
        <f t="shared" si="6"/>
        <v>0</v>
      </c>
      <c r="AF26" s="22">
        <f t="shared" si="0"/>
        <v>0</v>
      </c>
      <c r="AG26" s="50">
        <f t="shared" si="1"/>
        <v>0</v>
      </c>
      <c r="AH26" s="46"/>
      <c r="AI26" s="21">
        <f>IF(AZ26="No",0,IF(O26="NA",0,IF(Q26=O26,0,IF(O26=Data!$E$2,Data!$J$42,IF(O26=Data!$E$3,Data!$J$43,IF(O26=Data!$E$4,Data!$J$44,IF(O26=Data!$E$5,Data!$J$45,IF(O26=Data!$E$6,Data!$J$46,IF(O26=Data!$E$7,Data!$J$47,IF(O26=Data!$E$8,Data!$J$48,IF(O26=Data!$E$9,Data!$J$49,IF(O26=Data!$E$10,Data!$I$50,IF(O26=Data!$E$11,Data!$J$51,IF(O26=Data!$E$12,Data!$J$52,IF(O26=Data!$E$13,Data!$J$53,IF(O26=Data!$E$14,Data!$J$54,IF(O26=Data!$E$15,Data!$J$55,IF(O26=Data!$E$16,Data!$J$56,IF(O26=Data!$E$17,Data!$J$57,IF(O26=Data!$E$18,Data!J$58,0))))))))))))))))))))*$AV$3</f>
        <v>0</v>
      </c>
      <c r="AJ26" s="23">
        <f>IF(AZ26="No",0,IF(O26="NA",0,IF(O26=Data!$E$2,Data!$K$42,IF(O26=Data!$E$3,Data!$K$43,IF(O26=Data!$E$4,Data!$K$44,IF(O26=Data!$E$5,Data!$K$45,IF(O26=Data!$E$6,Data!$K$46,IF(O26=Data!$E$7,Data!$K$47,IF(O26=Data!$E$8,Data!$K$48,IF(O26=Data!$E$9,Data!$K$49,IF(O26=Data!$E$10,Data!$K$50,IF(O26=Data!$E$11,Data!$K$51,IF(O26=Data!$E$12,Data!$K$52,IF(O26=Data!$E$13,Data!$K$53,IF(O26=Data!$E$14,Data!$K$54,IF(O26=Data!$E$15,Data!$K$55,IF(O26=Data!$E$16,Data!$K$56,IF(O26=Data!$E$17,Data!$K$57,IF(O26=Data!$E$18,Data!K$58,0)))))))))))))))))))*$AV$3</f>
        <v>0</v>
      </c>
      <c r="AK26" s="23">
        <f t="shared" si="7"/>
        <v>0</v>
      </c>
      <c r="AL26" s="22">
        <f t="shared" si="8"/>
        <v>0</v>
      </c>
      <c r="AM26" s="22">
        <f t="shared" si="9"/>
        <v>0</v>
      </c>
      <c r="AN26" s="23"/>
      <c r="AO26" s="120"/>
      <c r="AP26" s="25"/>
      <c r="AQ26" s="25"/>
      <c r="AT26"/>
      <c r="AY26" s="143" t="str">
        <f t="shared" si="10"/>
        <v>No</v>
      </c>
      <c r="AZ26" s="144" t="str">
        <f t="shared" si="2"/>
        <v>No</v>
      </c>
      <c r="BA26" s="150"/>
      <c r="BB26" s="146">
        <f>IF(Q26="NA",0,IF(N26="No",0,IF(O26=Data!$E$2,Data!$L$42,IF(O26=Data!$E$3,Data!$L$43,IF(O26=Data!$E$4,Data!$L$44,IF(O26=Data!$E$5,Data!$L$45,IF(O26=Data!$E$6,Data!$L$46,IF(O26=Data!$E$7,Data!$L$47,IF(O26=Data!$E$8,Data!$L$48,IF(O26=Data!$E$9,Data!$L$49,IF(O26=Data!$E$10,Data!$L$50,IF(O26=Data!$E$11,Data!$L$51,IF(O26=Data!$E$12,Data!$L$52,IF(O26=Data!$E$13,Data!$L$53,IF(O26=Data!$E$14,Data!$L$54,IF(O26=Data!$E$15,Data!$L$55,IF(O26=Data!$E$16,Data!$L$56,IF(O26=Data!$E$17,Data!$L$57,IF(O26=Data!$E$18,Data!L$58,0)))))))))))))))))))</f>
        <v>0</v>
      </c>
      <c r="BC26" s="147">
        <f>IF(Q26="NA",0,IF(AY26="No",0,IF(N26="Yes",0,IF(P26=Data!$E$2,Data!$L$42,IF(P26=Data!$E$3,Data!$L$43,IF(P26=Data!$E$4,Data!$L$44,IF(P26=Data!$E$5,Data!$L$45,IF(P26=Data!$E$6,Data!$L$46,IF(P26=Data!$E$7,Data!$L$47,IF(P26=Data!$E$8,Data!$L$48,IF(P26=Data!$E$9,Data!$L$49,IF(P26=Data!$E$10,Data!$L$50,IF(P26=Data!$E$11,Data!$L$51,IF(P26=Data!$E$12,Data!$L$52*(EXP(-29.6/R26)),IF(P26=Data!$E$13,Data!$L$53,IF(P26=Data!$E$14,Data!$L$54*(EXP(-29.6/R26)),IF(P26=Data!$E$15,Data!$L$55,IF(P26=Data!$E$16,Data!$L$56,IF(P26=Data!$E$17,Data!$L$57,IF(P26=Data!$E$18,Data!L$58,0))))))))))))))))))))</f>
        <v>0</v>
      </c>
      <c r="BD26" s="148"/>
      <c r="BE26" s="146"/>
      <c r="BF26" s="148">
        <f t="shared" si="11"/>
        <v>0</v>
      </c>
      <c r="BG26" s="148">
        <v>1</v>
      </c>
      <c r="BH26" s="148">
        <v>1</v>
      </c>
      <c r="BI26" s="148">
        <f>IF(S26=0,0,IF(AND(Q26=Data!$E$12,S26-$AV$3&gt;0),(((Data!$M$52*(EXP(-29.6/S26)))-(Data!$M$52*(EXP(-29.6/(S26-$AV$3)))))),IF(AND(Q26=Data!$E$12,S26-$AV$3&lt;0.5),(Data!$M$52*(EXP(-29.6/S26))),IF(AND(Q26=Data!$E$12,S26&lt;=1),((Data!$M$52*(EXP(-29.6/S26)))),IF(Q26=Data!$E$13,(Data!$M$53),IF(AND(Q26=Data!$E$14,S26-$AV$3&gt;0),(((Data!$M$54*(EXP(-29.6/S26)))-(Data!$M$54*(EXP(-29.6/(S26-$AV$3)))))),IF(AND(Q26=Data!$E$14,S26-$AV$3&lt;1),(Data!$M$54*(EXP(-29.6/S26))),IF(AND(Q26=Data!$E$14,S26&lt;=1),((Data!$M$54*(EXP(-29.6/S26)))),IF(Q26=Data!$E$15,Data!$M$55,IF(Q26=Data!$E$16,Data!$M$56,IF(Q26=Data!$E$17,Data!$M$57,IF(Q26=Data!$E$18,Data!$M$58,0))))))))))))</f>
        <v>0</v>
      </c>
      <c r="BJ26" s="148">
        <f>IF(Q26=Data!$E$12,BI26*0.32,IF(Q26=Data!$E$13,0,IF(Q26=Data!$E$14,BI26*0.32,IF(Q26=Data!$E$15,0,IF(Q26=Data!$E$16,0,IF(Q26=Data!$E$17,0,IF(Q26=Data!$E$18,0,0)))))))</f>
        <v>0</v>
      </c>
      <c r="BK26" s="148">
        <f>IF(Q26=Data!$E$12,Data!$P$52*$AV$3,IF(Q26=Data!$E$13,Data!$P$53*$AV$3,IF(Q26=Data!$E$14,Data!$P$54*$AV$3,IF(Q26=Data!$E$15,Data!$P$55*$AV$3,IF(Q26=Data!$E$16,Data!$P$56*$AV$3,IF(Q26=Data!$E$17,Data!$P$57*$AV$3,IF(Q26=Data!$E$18,Data!$P$58*$AV$3,0)))))))</f>
        <v>0</v>
      </c>
      <c r="BL26" s="147">
        <f>IF(O26=Data!$E$2,Data!$O$42,IF(O26=Data!$E$3,Data!$O$43,IF(O26=Data!$E$4,Data!$O$44,IF(O26=Data!$E$5,Data!$O$45,IF(O26=Data!$E$6,Data!$O$46,IF(O26=Data!$E$7,Data!$O$47,IF(O26=Data!$E$8,Data!$O$48,IF(O26=Data!$E$9,Data!$O$49,IF(O26=Data!$E$10,Data!$O$50,IF(O26=Data!$E$11,Data!$O$51,IF(O26=Data!$E$12,Data!$O$52,IF(O26=Data!$E$13,Data!$O$53,IF(O26=Data!$E$14,Data!$O$54,IF(O26=Data!$E$15,Data!$O$55,IF(O26=Data!$E$16,Data!$O$56,IF(O26=Data!$E$17,Data!$O$57,IF(O26=Data!$E$18,Data!$O$58,0)))))))))))))))))</f>
        <v>0</v>
      </c>
      <c r="BM26" s="169"/>
      <c r="BN26" s="169"/>
      <c r="BO26" s="169"/>
      <c r="BP26" s="169"/>
    </row>
    <row r="27" spans="9:68" x14ac:dyDescent="0.3">
      <c r="I27" s="24"/>
      <c r="J27" s="36" t="s">
        <v>38</v>
      </c>
      <c r="K27" s="108"/>
      <c r="L27" s="108"/>
      <c r="M27" s="108" t="s">
        <v>3</v>
      </c>
      <c r="N27" s="108" t="s">
        <v>1</v>
      </c>
      <c r="O27" s="109" t="s">
        <v>124</v>
      </c>
      <c r="P27" s="109" t="s">
        <v>124</v>
      </c>
      <c r="Q27" s="110" t="s">
        <v>124</v>
      </c>
      <c r="R27" s="111"/>
      <c r="S27" s="111"/>
      <c r="T27" s="112"/>
      <c r="U27" s="20"/>
      <c r="V27" s="21">
        <f>IF(AZ27="No",0,IF(O27="NA",0,IF(O27=Data!$E$2,Data!$F$42,IF(O27=Data!$E$3,Data!$F$43,IF(O27=Data!$E$4,Data!$F$44,IF(O27=Data!$E$5,Data!$F$45,IF(O27=Data!$E$6,Data!$F$46,IF(O27=Data!$E$7,Data!$F$47,IF(O27=Data!$E$8,Data!$F$48,IF(O27=Data!$E$9,Data!$F$49,IF(O27=Data!$E$10,Data!$F$50,IF(O27=Data!$E$11,Data!$F$51,IF(O27=Data!E36,Data!$F$52,IF(O27=Data!E37,Data!$F$53,IF(O27=Data!E38,Data!$F$54,IF(O27=Data!E39,Data!$F$55,IF(O27=Data!E40,Data!$F$56,IF(O27=Data!E41,Data!F$57,IF(O27=Data!E42,Data!F$58,0)))))))))))))))))))*K27*$AV$3</f>
        <v>0</v>
      </c>
      <c r="W27" s="23">
        <f>IF(AZ27="No",0,IF(O27="NA",0,IF(O27=Data!$E$2,Data!$G$42,IF(O27=Data!$E$3,Data!$G$43,IF(O27=Data!$E$4,Data!$G$44,IF(O27=Data!$E$5,Data!$G$45,IF(O27=Data!$E$6,Data!$G$46,IF(O27=Data!$E$7,Data!$G$47,IF(O27=Data!$E$8,Data!$G$48,IF(O27=Data!$E$9,Data!$G$49,IF(O27=Data!$E$10,Data!$G$50,IF(O27=Data!$E$11,Data!$G$51,IF(O27=Data!$E$12,Data!$G$52,IF(O27=Data!$E$13,Data!$G$53,IF(O27=Data!$E$14,Data!$G$54,IF(O27=Data!$E$15,Data!$G$55,IF(O27=Data!$E$16,Data!$G$56,IF(O27=Data!$E$17,Data!G$57,IF(O27=Data!$E$18,Data!G$58,0)))))))))))))))))))*K27*$AV$3</f>
        <v>0</v>
      </c>
      <c r="X27" s="23">
        <f>IF(AZ27="No",0,IF(O27="NA",0,IF(O27=Data!$E$2,Data!$H$42,IF(O27=Data!$E$3,Data!$H$43,IF(O27=Data!$E$4,Data!$H$44,IF(O27=Data!$E$5,Data!$H$45,IF(O27=Data!$E$6,Data!$H$46,IF(O27=Data!$E$7,Data!$H$47,IF(O27=Data!$E$8,Data!$H$48,IF(O27=Data!$E$9,Data!$H$49,IF(O27=Data!$E$10,Data!$H$50,IF(O27=Data!$E$11,Data!$H$51,IF(O27=Data!$E$12,Data!$H$52,IF(O27=Data!$E$13,Data!$H$53,IF(O27=Data!$E$14,Data!$H$54,IF(O27=Data!$E$15,Data!$H$55,IF(O27=Data!$E$16,Data!$H$56,IF(O27=Data!$E$17,Data!H$57,IF(O27=Data!$E$18,Data!H$58,0)))))))))))))))))))*K27*$AV$3</f>
        <v>0</v>
      </c>
      <c r="Y27" s="23">
        <f>IF(R27&lt;=1,0,IF(Q27=Data!$E$12,Data!$F$52,IF(Q27=Data!$E$13,Data!$F$53,IF(Q27=Data!$E$14,Data!$F$54,IF(Q27=Data!$E$15,Data!$F$55,IF(Q27=Data!$E$16,Data!$F$56,IF(Q27=Data!$E$17,Data!$F$57,IF(Q27=Data!$E$18,Data!$F$58,0))))))))*K27*IF(R27&lt;AV27,R27,$AV$3)</f>
        <v>0</v>
      </c>
      <c r="Z27" s="23">
        <f>IF(R27&lt;=1,0,IF(Q27=Data!$E$12,Data!$G$52,IF(Q27=Data!$E$13,Data!$G$53,IF(Q27=Data!$E$14,Data!$G$54,IF(Q27=Data!$E$15,Data!$G$55,IF(Q27=Data!$E$16,Data!$G$56,IF(Q27=Data!$E$17,Data!$G$57,IF(Q27=Data!$E$18,Data!$G$58,0))))))))*K27*IF(R27&lt;AV27,R27,$AV$3)</f>
        <v>0</v>
      </c>
      <c r="AA27" s="23">
        <f>IF(R27&lt;=1,0,IF(Q27=Data!$E$12,Data!$H$52,IF(Q27=Data!$E$13,Data!$H$53,IF(Q27=Data!$E$14,Data!$H$54,IF(Q27=Data!$E$15,Data!$H$55,IF(Q27=Data!$E$16,Data!$H$56,IF(Q27=Data!$E$17,Data!$H$57,IF(Q27=Data!$E$18,Data!$H$58,0))))))))*K27*IF(R27&lt;AV27,R27,$AV$3)</f>
        <v>0</v>
      </c>
      <c r="AB27" s="22">
        <f t="shared" si="4"/>
        <v>0</v>
      </c>
      <c r="AC27" s="50">
        <f t="shared" si="5"/>
        <v>0</v>
      </c>
      <c r="AD27" s="46"/>
      <c r="AE27" s="21">
        <f t="shared" si="6"/>
        <v>0</v>
      </c>
      <c r="AF27" s="22">
        <f t="shared" si="0"/>
        <v>0</v>
      </c>
      <c r="AG27" s="50">
        <f t="shared" si="1"/>
        <v>0</v>
      </c>
      <c r="AH27" s="46"/>
      <c r="AI27" s="21">
        <f>IF(AZ27="No",0,IF(O27="NA",0,IF(Q27=O27,0,IF(O27=Data!$E$2,Data!$J$42,IF(O27=Data!$E$3,Data!$J$43,IF(O27=Data!$E$4,Data!$J$44,IF(O27=Data!$E$5,Data!$J$45,IF(O27=Data!$E$6,Data!$J$46,IF(O27=Data!$E$7,Data!$J$47,IF(O27=Data!$E$8,Data!$J$48,IF(O27=Data!$E$9,Data!$J$49,IF(O27=Data!$E$10,Data!$I$50,IF(O27=Data!$E$11,Data!$J$51,IF(O27=Data!$E$12,Data!$J$52,IF(O27=Data!$E$13,Data!$J$53,IF(O27=Data!$E$14,Data!$J$54,IF(O27=Data!$E$15,Data!$J$55,IF(O27=Data!$E$16,Data!$J$56,IF(O27=Data!$E$17,Data!$J$57,IF(O27=Data!$E$18,Data!J$58,0))))))))))))))))))))*$AV$3</f>
        <v>0</v>
      </c>
      <c r="AJ27" s="23">
        <f>IF(AZ27="No",0,IF(O27="NA",0,IF(O27=Data!$E$2,Data!$K$42,IF(O27=Data!$E$3,Data!$K$43,IF(O27=Data!$E$4,Data!$K$44,IF(O27=Data!$E$5,Data!$K$45,IF(O27=Data!$E$6,Data!$K$46,IF(O27=Data!$E$7,Data!$K$47,IF(O27=Data!$E$8,Data!$K$48,IF(O27=Data!$E$9,Data!$K$49,IF(O27=Data!$E$10,Data!$K$50,IF(O27=Data!$E$11,Data!$K$51,IF(O27=Data!$E$12,Data!$K$52,IF(O27=Data!$E$13,Data!$K$53,IF(O27=Data!$E$14,Data!$K$54,IF(O27=Data!$E$15,Data!$K$55,IF(O27=Data!$E$16,Data!$K$56,IF(O27=Data!$E$17,Data!$K$57,IF(O27=Data!$E$18,Data!K$58,0)))))))))))))))))))*$AV$3</f>
        <v>0</v>
      </c>
      <c r="AK27" s="23">
        <f t="shared" si="7"/>
        <v>0</v>
      </c>
      <c r="AL27" s="22">
        <f t="shared" si="8"/>
        <v>0</v>
      </c>
      <c r="AM27" s="22">
        <f t="shared" si="9"/>
        <v>0</v>
      </c>
      <c r="AN27" s="23"/>
      <c r="AO27" s="120"/>
      <c r="AP27" s="25"/>
      <c r="AQ27" s="25"/>
      <c r="AR27" s="9"/>
      <c r="AS27" s="9"/>
      <c r="AT27" s="5"/>
      <c r="AX27" s="168"/>
      <c r="AY27" s="143" t="str">
        <f t="shared" si="10"/>
        <v>No</v>
      </c>
      <c r="AZ27" s="144" t="str">
        <f t="shared" si="2"/>
        <v>No</v>
      </c>
      <c r="BA27" s="150"/>
      <c r="BB27" s="146">
        <f>IF(Q27="NA",0,IF(N27="No",0,IF(O27=Data!$E$2,Data!$L$42,IF(O27=Data!$E$3,Data!$L$43,IF(O27=Data!$E$4,Data!$L$44,IF(O27=Data!$E$5,Data!$L$45,IF(O27=Data!$E$6,Data!$L$46,IF(O27=Data!$E$7,Data!$L$47,IF(O27=Data!$E$8,Data!$L$48,IF(O27=Data!$E$9,Data!$L$49,IF(O27=Data!$E$10,Data!$L$50,IF(O27=Data!$E$11,Data!$L$51,IF(O27=Data!$E$12,Data!$L$52,IF(O27=Data!$E$13,Data!$L$53,IF(O27=Data!$E$14,Data!$L$54,IF(O27=Data!$E$15,Data!$L$55,IF(O27=Data!$E$16,Data!$L$56,IF(O27=Data!$E$17,Data!$L$57,IF(O27=Data!$E$18,Data!L$58,0)))))))))))))))))))</f>
        <v>0</v>
      </c>
      <c r="BC27" s="147">
        <f>IF(Q27="NA",0,IF(AY27="No",0,IF(N27="Yes",0,IF(P27=Data!$E$2,Data!$L$42,IF(P27=Data!$E$3,Data!$L$43,IF(P27=Data!$E$4,Data!$L$44,IF(P27=Data!$E$5,Data!$L$45,IF(P27=Data!$E$6,Data!$L$46,IF(P27=Data!$E$7,Data!$L$47,IF(P27=Data!$E$8,Data!$L$48,IF(P27=Data!$E$9,Data!$L$49,IF(P27=Data!$E$10,Data!$L$50,IF(P27=Data!$E$11,Data!$L$51,IF(P27=Data!$E$12,Data!$L$52*(EXP(-29.6/R27)),IF(P27=Data!$E$13,Data!$L$53,IF(P27=Data!$E$14,Data!$L$54*(EXP(-29.6/R27)),IF(P27=Data!$E$15,Data!$L$55,IF(P27=Data!$E$16,Data!$L$56,IF(P27=Data!$E$17,Data!$L$57,IF(P27=Data!$E$18,Data!L$58,0))))))))))))))))))))</f>
        <v>0</v>
      </c>
      <c r="BD27" s="148"/>
      <c r="BE27" s="146"/>
      <c r="BF27" s="148">
        <f t="shared" si="11"/>
        <v>0</v>
      </c>
      <c r="BG27" s="148">
        <v>1</v>
      </c>
      <c r="BH27" s="148">
        <v>1</v>
      </c>
      <c r="BI27" s="148">
        <f>IF(S27=0,0,IF(AND(Q27=Data!$E$12,S27-$AV$3&gt;0),(((Data!$M$52*(EXP(-29.6/S27)))-(Data!$M$52*(EXP(-29.6/(S27-$AV$3)))))),IF(AND(Q27=Data!$E$12,S27-$AV$3&lt;0.5),(Data!$M$52*(EXP(-29.6/S27))),IF(AND(Q27=Data!$E$12,S27&lt;=1),((Data!$M$52*(EXP(-29.6/S27)))),IF(Q27=Data!$E$13,(Data!$M$53),IF(AND(Q27=Data!$E$14,S27-$AV$3&gt;0),(((Data!$M$54*(EXP(-29.6/S27)))-(Data!$M$54*(EXP(-29.6/(S27-$AV$3)))))),IF(AND(Q27=Data!$E$14,S27-$AV$3&lt;1),(Data!$M$54*(EXP(-29.6/S27))),IF(AND(Q27=Data!$E$14,S27&lt;=1),((Data!$M$54*(EXP(-29.6/S27)))),IF(Q27=Data!$E$15,Data!$M$55,IF(Q27=Data!$E$16,Data!$M$56,IF(Q27=Data!$E$17,Data!$M$57,IF(Q27=Data!$E$18,Data!$M$58,0))))))))))))</f>
        <v>0</v>
      </c>
      <c r="BJ27" s="148">
        <f>IF(Q27=Data!$E$12,BI27*0.32,IF(Q27=Data!$E$13,0,IF(Q27=Data!$E$14,BI27*0.32,IF(Q27=Data!$E$15,0,IF(Q27=Data!$E$16,0,IF(Q27=Data!$E$17,0,IF(Q27=Data!$E$18,0,0)))))))</f>
        <v>0</v>
      </c>
      <c r="BK27" s="148">
        <f>IF(Q27=Data!$E$12,Data!$P$52*$AV$3,IF(Q27=Data!$E$13,Data!$P$53*$AV$3,IF(Q27=Data!$E$14,Data!$P$54*$AV$3,IF(Q27=Data!$E$15,Data!$P$55*$AV$3,IF(Q27=Data!$E$16,Data!$P$56*$AV$3,IF(Q27=Data!$E$17,Data!$P$57*$AV$3,IF(Q27=Data!$E$18,Data!$P$58*$AV$3,0)))))))</f>
        <v>0</v>
      </c>
      <c r="BL27" s="147">
        <f>IF(O27=Data!$E$2,Data!$O$42,IF(O27=Data!$E$3,Data!$O$43,IF(O27=Data!$E$4,Data!$O$44,IF(O27=Data!$E$5,Data!$O$45,IF(O27=Data!$E$6,Data!$O$46,IF(O27=Data!$E$7,Data!$O$47,IF(O27=Data!$E$8,Data!$O$48,IF(O27=Data!$E$9,Data!$O$49,IF(O27=Data!$E$10,Data!$O$50,IF(O27=Data!$E$11,Data!$O$51,IF(O27=Data!$E$12,Data!$O$52,IF(O27=Data!$E$13,Data!$O$53,IF(O27=Data!$E$14,Data!$O$54,IF(O27=Data!$E$15,Data!$O$55,IF(O27=Data!$E$16,Data!$O$56,IF(O27=Data!$E$17,Data!$O$57,IF(O27=Data!$E$18,Data!$O$58,0)))))))))))))))))</f>
        <v>0</v>
      </c>
      <c r="BM27" s="169"/>
      <c r="BN27" s="169"/>
      <c r="BO27" s="169"/>
      <c r="BP27" s="169"/>
    </row>
    <row r="28" spans="9:68" x14ac:dyDescent="0.3">
      <c r="I28" s="24"/>
      <c r="J28" s="36" t="s">
        <v>39</v>
      </c>
      <c r="K28" s="108"/>
      <c r="L28" s="108"/>
      <c r="M28" s="108" t="s">
        <v>3</v>
      </c>
      <c r="N28" s="108" t="s">
        <v>1</v>
      </c>
      <c r="O28" s="109" t="s">
        <v>124</v>
      </c>
      <c r="P28" s="109" t="s">
        <v>124</v>
      </c>
      <c r="Q28" s="110" t="s">
        <v>124</v>
      </c>
      <c r="R28" s="111"/>
      <c r="S28" s="111"/>
      <c r="T28" s="112"/>
      <c r="U28" s="20"/>
      <c r="V28" s="21">
        <f>IF(AZ28="No",0,IF(O28="NA",0,IF(O28=Data!$E$2,Data!$F$42,IF(O28=Data!$E$3,Data!$F$43,IF(O28=Data!$E$4,Data!$F$44,IF(O28=Data!$E$5,Data!$F$45,IF(O28=Data!$E$6,Data!$F$46,IF(O28=Data!$E$7,Data!$F$47,IF(O28=Data!$E$8,Data!$F$48,IF(O28=Data!$E$9,Data!$F$49,IF(O28=Data!$E$10,Data!$F$50,IF(O28=Data!$E$11,Data!$F$51,IF(O28=Data!E37,Data!$F$52,IF(O28=Data!E38,Data!$F$53,IF(O28=Data!E39,Data!$F$54,IF(O28=Data!E40,Data!$F$55,IF(O28=Data!E41,Data!$F$56,IF(O28=Data!E42,Data!F$57,IF(O28=Data!E43,Data!F$58,0)))))))))))))))))))*K28*$AV$3</f>
        <v>0</v>
      </c>
      <c r="W28" s="23">
        <f>IF(AZ28="No",0,IF(O28="NA",0,IF(O28=Data!$E$2,Data!$G$42,IF(O28=Data!$E$3,Data!$G$43,IF(O28=Data!$E$4,Data!$G$44,IF(O28=Data!$E$5,Data!$G$45,IF(O28=Data!$E$6,Data!$G$46,IF(O28=Data!$E$7,Data!$G$47,IF(O28=Data!$E$8,Data!$G$48,IF(O28=Data!$E$9,Data!$G$49,IF(O28=Data!$E$10,Data!$G$50,IF(O28=Data!$E$11,Data!$G$51,IF(O28=Data!$E$12,Data!$G$52,IF(O28=Data!$E$13,Data!$G$53,IF(O28=Data!$E$14,Data!$G$54,IF(O28=Data!$E$15,Data!$G$55,IF(O28=Data!$E$16,Data!$G$56,IF(O28=Data!$E$17,Data!G$57,IF(O28=Data!$E$18,Data!G$58,0)))))))))))))))))))*K28*$AV$3</f>
        <v>0</v>
      </c>
      <c r="X28" s="23">
        <f>IF(AZ28="No",0,IF(O28="NA",0,IF(O28=Data!$E$2,Data!$H$42,IF(O28=Data!$E$3,Data!$H$43,IF(O28=Data!$E$4,Data!$H$44,IF(O28=Data!$E$5,Data!$H$45,IF(O28=Data!$E$6,Data!$H$46,IF(O28=Data!$E$7,Data!$H$47,IF(O28=Data!$E$8,Data!$H$48,IF(O28=Data!$E$9,Data!$H$49,IF(O28=Data!$E$10,Data!$H$50,IF(O28=Data!$E$11,Data!$H$51,IF(O28=Data!$E$12,Data!$H$52,IF(O28=Data!$E$13,Data!$H$53,IF(O28=Data!$E$14,Data!$H$54,IF(O28=Data!$E$15,Data!$H$55,IF(O28=Data!$E$16,Data!$H$56,IF(O28=Data!$E$17,Data!H$57,IF(O28=Data!$E$18,Data!H$58,0)))))))))))))))))))*K28*$AV$3</f>
        <v>0</v>
      </c>
      <c r="Y28" s="23">
        <f>IF(R28&lt;=1,0,IF(Q28=Data!$E$12,Data!$F$52,IF(Q28=Data!$E$13,Data!$F$53,IF(Q28=Data!$E$14,Data!$F$54,IF(Q28=Data!$E$15,Data!$F$55,IF(Q28=Data!$E$16,Data!$F$56,IF(Q28=Data!$E$17,Data!$F$57,IF(Q28=Data!$E$18,Data!$F$58,0))))))))*K28*IF(R28&lt;AV28,R28,$AV$3)</f>
        <v>0</v>
      </c>
      <c r="Z28" s="23">
        <f>IF(R28&lt;=1,0,IF(Q28=Data!$E$12,Data!$G$52,IF(Q28=Data!$E$13,Data!$G$53,IF(Q28=Data!$E$14,Data!$G$54,IF(Q28=Data!$E$15,Data!$G$55,IF(Q28=Data!$E$16,Data!$G$56,IF(Q28=Data!$E$17,Data!$G$57,IF(Q28=Data!$E$18,Data!$G$58,0))))))))*K28*IF(R28&lt;AV28,R28,$AV$3)</f>
        <v>0</v>
      </c>
      <c r="AA28" s="23">
        <f>IF(R28&lt;=1,0,IF(Q28=Data!$E$12,Data!$H$52,IF(Q28=Data!$E$13,Data!$H$53,IF(Q28=Data!$E$14,Data!$H$54,IF(Q28=Data!$E$15,Data!$H$55,IF(Q28=Data!$E$16,Data!$H$56,IF(Q28=Data!$E$17,Data!$H$57,IF(Q28=Data!$E$18,Data!$H$58,0))))))))*K28*IF(R28&lt;AV28,R28,$AV$3)</f>
        <v>0</v>
      </c>
      <c r="AB28" s="22">
        <f t="shared" si="4"/>
        <v>0</v>
      </c>
      <c r="AC28" s="50">
        <f t="shared" si="5"/>
        <v>0</v>
      </c>
      <c r="AD28" s="46"/>
      <c r="AE28" s="21">
        <f t="shared" si="6"/>
        <v>0</v>
      </c>
      <c r="AF28" s="22">
        <f t="shared" si="0"/>
        <v>0</v>
      </c>
      <c r="AG28" s="50">
        <f t="shared" si="1"/>
        <v>0</v>
      </c>
      <c r="AH28" s="46"/>
      <c r="AI28" s="21">
        <f>IF(AZ28="No",0,IF(O28="NA",0,IF(Q28=O28,0,IF(O28=Data!$E$2,Data!$J$42,IF(O28=Data!$E$3,Data!$J$43,IF(O28=Data!$E$4,Data!$J$44,IF(O28=Data!$E$5,Data!$J$45,IF(O28=Data!$E$6,Data!$J$46,IF(O28=Data!$E$7,Data!$J$47,IF(O28=Data!$E$8,Data!$J$48,IF(O28=Data!$E$9,Data!$J$49,IF(O28=Data!$E$10,Data!$I$50,IF(O28=Data!$E$11,Data!$J$51,IF(O28=Data!$E$12,Data!$J$52,IF(O28=Data!$E$13,Data!$J$53,IF(O28=Data!$E$14,Data!$J$54,IF(O28=Data!$E$15,Data!$J$55,IF(O28=Data!$E$16,Data!$J$56,IF(O28=Data!$E$17,Data!$J$57,IF(O28=Data!$E$18,Data!J$58,0))))))))))))))))))))*$AV$3</f>
        <v>0</v>
      </c>
      <c r="AJ28" s="23">
        <f>IF(AZ28="No",0,IF(O28="NA",0,IF(O28=Data!$E$2,Data!$K$42,IF(O28=Data!$E$3,Data!$K$43,IF(O28=Data!$E$4,Data!$K$44,IF(O28=Data!$E$5,Data!$K$45,IF(O28=Data!$E$6,Data!$K$46,IF(O28=Data!$E$7,Data!$K$47,IF(O28=Data!$E$8,Data!$K$48,IF(O28=Data!$E$9,Data!$K$49,IF(O28=Data!$E$10,Data!$K$50,IF(O28=Data!$E$11,Data!$K$51,IF(O28=Data!$E$12,Data!$K$52,IF(O28=Data!$E$13,Data!$K$53,IF(O28=Data!$E$14,Data!$K$54,IF(O28=Data!$E$15,Data!$K$55,IF(O28=Data!$E$16,Data!$K$56,IF(O28=Data!$E$17,Data!$K$57,IF(O28=Data!$E$18,Data!K$58,0)))))))))))))))))))*$AV$3</f>
        <v>0</v>
      </c>
      <c r="AK28" s="23">
        <f t="shared" si="7"/>
        <v>0</v>
      </c>
      <c r="AL28" s="22">
        <f t="shared" si="8"/>
        <v>0</v>
      </c>
      <c r="AM28" s="22">
        <f t="shared" si="9"/>
        <v>0</v>
      </c>
      <c r="AN28" s="23"/>
      <c r="AO28" s="120"/>
      <c r="AP28" s="25"/>
      <c r="AQ28" s="25"/>
      <c r="AR28" s="9"/>
      <c r="AS28" s="9"/>
      <c r="AT28" s="5"/>
      <c r="AX28" s="168"/>
      <c r="AY28" s="143" t="str">
        <f t="shared" si="10"/>
        <v>No</v>
      </c>
      <c r="AZ28" s="144" t="str">
        <f t="shared" si="2"/>
        <v>No</v>
      </c>
      <c r="BA28" s="150"/>
      <c r="BB28" s="146">
        <f>IF(Q28="NA",0,IF(N28="No",0,IF(O28=Data!$E$2,Data!$L$42,IF(O28=Data!$E$3,Data!$L$43,IF(O28=Data!$E$4,Data!$L$44,IF(O28=Data!$E$5,Data!$L$45,IF(O28=Data!$E$6,Data!$L$46,IF(O28=Data!$E$7,Data!$L$47,IF(O28=Data!$E$8,Data!$L$48,IF(O28=Data!$E$9,Data!$L$49,IF(O28=Data!$E$10,Data!$L$50,IF(O28=Data!$E$11,Data!$L$51,IF(O28=Data!$E$12,Data!$L$52,IF(O28=Data!$E$13,Data!$L$53,IF(O28=Data!$E$14,Data!$L$54,IF(O28=Data!$E$15,Data!$L$55,IF(O28=Data!$E$16,Data!$L$56,IF(O28=Data!$E$17,Data!$L$57,IF(O28=Data!$E$18,Data!L$58,0)))))))))))))))))))</f>
        <v>0</v>
      </c>
      <c r="BC28" s="147">
        <f>IF(Q28="NA",0,IF(AY28="No",0,IF(N28="Yes",0,IF(P28=Data!$E$2,Data!$L$42,IF(P28=Data!$E$3,Data!$L$43,IF(P28=Data!$E$4,Data!$L$44,IF(P28=Data!$E$5,Data!$L$45,IF(P28=Data!$E$6,Data!$L$46,IF(P28=Data!$E$7,Data!$L$47,IF(P28=Data!$E$8,Data!$L$48,IF(P28=Data!$E$9,Data!$L$49,IF(P28=Data!$E$10,Data!$L$50,IF(P28=Data!$E$11,Data!$L$51,IF(P28=Data!$E$12,Data!$L$52*(EXP(-29.6/R28)),IF(P28=Data!$E$13,Data!$L$53,IF(P28=Data!$E$14,Data!$L$54*(EXP(-29.6/R28)),IF(P28=Data!$E$15,Data!$L$55,IF(P28=Data!$E$16,Data!$L$56,IF(P28=Data!$E$17,Data!$L$57,IF(P28=Data!$E$18,Data!L$58,0))))))))))))))))))))</f>
        <v>0</v>
      </c>
      <c r="BD28" s="148"/>
      <c r="BE28" s="146"/>
      <c r="BF28" s="148">
        <f t="shared" si="11"/>
        <v>0</v>
      </c>
      <c r="BG28" s="148">
        <v>1</v>
      </c>
      <c r="BH28" s="148">
        <v>1</v>
      </c>
      <c r="BI28" s="148">
        <f>IF(S28=0,0,IF(AND(Q28=Data!$E$12,S28-$AV$3&gt;0),(((Data!$M$52*(EXP(-29.6/S28)))-(Data!$M$52*(EXP(-29.6/(S28-$AV$3)))))),IF(AND(Q28=Data!$E$12,S28-$AV$3&lt;0.5),(Data!$M$52*(EXP(-29.6/S28))),IF(AND(Q28=Data!$E$12,S28&lt;=1),((Data!$M$52*(EXP(-29.6/S28)))),IF(Q28=Data!$E$13,(Data!$M$53),IF(AND(Q28=Data!$E$14,S28-$AV$3&gt;0),(((Data!$M$54*(EXP(-29.6/S28)))-(Data!$M$54*(EXP(-29.6/(S28-$AV$3)))))),IF(AND(Q28=Data!$E$14,S28-$AV$3&lt;1),(Data!$M$54*(EXP(-29.6/S28))),IF(AND(Q28=Data!$E$14,S28&lt;=1),((Data!$M$54*(EXP(-29.6/S28)))),IF(Q28=Data!$E$15,Data!$M$55,IF(Q28=Data!$E$16,Data!$M$56,IF(Q28=Data!$E$17,Data!$M$57,IF(Q28=Data!$E$18,Data!$M$58,0))))))))))))</f>
        <v>0</v>
      </c>
      <c r="BJ28" s="148">
        <f>IF(Q28=Data!$E$12,BI28*0.32,IF(Q28=Data!$E$13,0,IF(Q28=Data!$E$14,BI28*0.32,IF(Q28=Data!$E$15,0,IF(Q28=Data!$E$16,0,IF(Q28=Data!$E$17,0,IF(Q28=Data!$E$18,0,0)))))))</f>
        <v>0</v>
      </c>
      <c r="BK28" s="148">
        <f>IF(Q28=Data!$E$12,Data!$P$52*$AV$3,IF(Q28=Data!$E$13,Data!$P$53*$AV$3,IF(Q28=Data!$E$14,Data!$P$54*$AV$3,IF(Q28=Data!$E$15,Data!$P$55*$AV$3,IF(Q28=Data!$E$16,Data!$P$56*$AV$3,IF(Q28=Data!$E$17,Data!$P$57*$AV$3,IF(Q28=Data!$E$18,Data!$P$58*$AV$3,0)))))))</f>
        <v>0</v>
      </c>
      <c r="BL28" s="147">
        <f>IF(O28=Data!$E$2,Data!$O$42,IF(O28=Data!$E$3,Data!$O$43,IF(O28=Data!$E$4,Data!$O$44,IF(O28=Data!$E$5,Data!$O$45,IF(O28=Data!$E$6,Data!$O$46,IF(O28=Data!$E$7,Data!$O$47,IF(O28=Data!$E$8,Data!$O$48,IF(O28=Data!$E$9,Data!$O$49,IF(O28=Data!$E$10,Data!$O$50,IF(O28=Data!$E$11,Data!$O$51,IF(O28=Data!$E$12,Data!$O$52,IF(O28=Data!$E$13,Data!$O$53,IF(O28=Data!$E$14,Data!$O$54,IF(O28=Data!$E$15,Data!$O$55,IF(O28=Data!$E$16,Data!$O$56,IF(O28=Data!$E$17,Data!$O$57,IF(O28=Data!$E$18,Data!$O$58,0)))))))))))))))))</f>
        <v>0</v>
      </c>
      <c r="BM28" s="169"/>
      <c r="BN28" s="169"/>
      <c r="BO28" s="169"/>
      <c r="BP28" s="169"/>
    </row>
    <row r="29" spans="9:68" x14ac:dyDescent="0.3">
      <c r="I29" s="24"/>
      <c r="J29" s="36" t="s">
        <v>40</v>
      </c>
      <c r="K29" s="108"/>
      <c r="L29" s="108"/>
      <c r="M29" s="108" t="s">
        <v>3</v>
      </c>
      <c r="N29" s="108" t="s">
        <v>1</v>
      </c>
      <c r="O29" s="109" t="s">
        <v>124</v>
      </c>
      <c r="P29" s="109" t="s">
        <v>124</v>
      </c>
      <c r="Q29" s="110" t="s">
        <v>124</v>
      </c>
      <c r="R29" s="111"/>
      <c r="S29" s="111"/>
      <c r="T29" s="112"/>
      <c r="U29" s="20"/>
      <c r="V29" s="21">
        <f>IF(AZ29="No",0,IF(O29="NA",0,IF(O29=Data!$E$2,Data!$F$42,IF(O29=Data!$E$3,Data!$F$43,IF(O29=Data!$E$4,Data!$F$44,IF(O29=Data!$E$5,Data!$F$45,IF(O29=Data!$E$6,Data!$F$46,IF(O29=Data!$E$7,Data!$F$47,IF(O29=Data!$E$8,Data!$F$48,IF(O29=Data!$E$9,Data!$F$49,IF(O29=Data!$E$10,Data!$F$50,IF(O29=Data!$E$11,Data!$F$51,IF(O29=Data!E38,Data!$F$52,IF(O29=Data!E39,Data!$F$53,IF(O29=Data!E40,Data!$F$54,IF(O29=Data!E41,Data!$F$55,IF(O29=Data!E42,Data!$F$56,IF(O29=Data!E43,Data!F$57,IF(O29=Data!E44,Data!F$58,0)))))))))))))))))))*K29*$AV$3</f>
        <v>0</v>
      </c>
      <c r="W29" s="23">
        <f>IF(AZ29="No",0,IF(O29="NA",0,IF(O29=Data!$E$2,Data!$G$42,IF(O29=Data!$E$3,Data!$G$43,IF(O29=Data!$E$4,Data!$G$44,IF(O29=Data!$E$5,Data!$G$45,IF(O29=Data!$E$6,Data!$G$46,IF(O29=Data!$E$7,Data!$G$47,IF(O29=Data!$E$8,Data!$G$48,IF(O29=Data!$E$9,Data!$G$49,IF(O29=Data!$E$10,Data!$G$50,IF(O29=Data!$E$11,Data!$G$51,IF(O29=Data!$E$12,Data!$G$52,IF(O29=Data!$E$13,Data!$G$53,IF(O29=Data!$E$14,Data!$G$54,IF(O29=Data!$E$15,Data!$G$55,IF(O29=Data!$E$16,Data!$G$56,IF(O29=Data!$E$17,Data!G$57,IF(O29=Data!$E$18,Data!G$58,0)))))))))))))))))))*K29*$AV$3</f>
        <v>0</v>
      </c>
      <c r="X29" s="23">
        <f>IF(AZ29="No",0,IF(O29="NA",0,IF(O29=Data!$E$2,Data!$H$42,IF(O29=Data!$E$3,Data!$H$43,IF(O29=Data!$E$4,Data!$H$44,IF(O29=Data!$E$5,Data!$H$45,IF(O29=Data!$E$6,Data!$H$46,IF(O29=Data!$E$7,Data!$H$47,IF(O29=Data!$E$8,Data!$H$48,IF(O29=Data!$E$9,Data!$H$49,IF(O29=Data!$E$10,Data!$H$50,IF(O29=Data!$E$11,Data!$H$51,IF(O29=Data!$E$12,Data!$H$52,IF(O29=Data!$E$13,Data!$H$53,IF(O29=Data!$E$14,Data!$H$54,IF(O29=Data!$E$15,Data!$H$55,IF(O29=Data!$E$16,Data!$H$56,IF(O29=Data!$E$17,Data!H$57,IF(O29=Data!$E$18,Data!H$58,0)))))))))))))))))))*K29*$AV$3</f>
        <v>0</v>
      </c>
      <c r="Y29" s="23">
        <f>IF(R29&lt;=1,0,IF(Q29=Data!$E$12,Data!$F$52,IF(Q29=Data!$E$13,Data!$F$53,IF(Q29=Data!$E$14,Data!$F$54,IF(Q29=Data!$E$15,Data!$F$55,IF(Q29=Data!$E$16,Data!$F$56,IF(Q29=Data!$E$17,Data!$F$57,IF(Q29=Data!$E$18,Data!$F$58,0))))))))*K29*IF(R29&lt;AV29,R29,$AV$3)</f>
        <v>0</v>
      </c>
      <c r="Z29" s="23">
        <f>IF(R29&lt;=1,0,IF(Q29=Data!$E$12,Data!$G$52,IF(Q29=Data!$E$13,Data!$G$53,IF(Q29=Data!$E$14,Data!$G$54,IF(Q29=Data!$E$15,Data!$G$55,IF(Q29=Data!$E$16,Data!$G$56,IF(Q29=Data!$E$17,Data!$G$57,IF(Q29=Data!$E$18,Data!$G$58,0))))))))*K29*IF(R29&lt;AV29,R29,$AV$3)</f>
        <v>0</v>
      </c>
      <c r="AA29" s="23">
        <f>IF(R29&lt;=1,0,IF(Q29=Data!$E$12,Data!$H$52,IF(Q29=Data!$E$13,Data!$H$53,IF(Q29=Data!$E$14,Data!$H$54,IF(Q29=Data!$E$15,Data!$H$55,IF(Q29=Data!$E$16,Data!$H$56,IF(Q29=Data!$E$17,Data!$H$57,IF(Q29=Data!$E$18,Data!$H$58,0))))))))*K29*IF(R29&lt;AV29,R29,$AV$3)</f>
        <v>0</v>
      </c>
      <c r="AB29" s="22">
        <f t="shared" si="4"/>
        <v>0</v>
      </c>
      <c r="AC29" s="50">
        <f t="shared" si="5"/>
        <v>0</v>
      </c>
      <c r="AD29" s="46"/>
      <c r="AE29" s="21">
        <f t="shared" si="6"/>
        <v>0</v>
      </c>
      <c r="AF29" s="22">
        <f t="shared" si="0"/>
        <v>0</v>
      </c>
      <c r="AG29" s="50">
        <f t="shared" si="1"/>
        <v>0</v>
      </c>
      <c r="AH29" s="46"/>
      <c r="AI29" s="21">
        <f>IF(AZ29="No",0,IF(O29="NA",0,IF(Q29=O29,0,IF(O29=Data!$E$2,Data!$J$42,IF(O29=Data!$E$3,Data!$J$43,IF(O29=Data!$E$4,Data!$J$44,IF(O29=Data!$E$5,Data!$J$45,IF(O29=Data!$E$6,Data!$J$46,IF(O29=Data!$E$7,Data!$J$47,IF(O29=Data!$E$8,Data!$J$48,IF(O29=Data!$E$9,Data!$J$49,IF(O29=Data!$E$10,Data!$I$50,IF(O29=Data!$E$11,Data!$J$51,IF(O29=Data!$E$12,Data!$J$52,IF(O29=Data!$E$13,Data!$J$53,IF(O29=Data!$E$14,Data!$J$54,IF(O29=Data!$E$15,Data!$J$55,IF(O29=Data!$E$16,Data!$J$56,IF(O29=Data!$E$17,Data!$J$57,IF(O29=Data!$E$18,Data!J$58,0))))))))))))))))))))*$AV$3</f>
        <v>0</v>
      </c>
      <c r="AJ29" s="23">
        <f>IF(AZ29="No",0,IF(O29="NA",0,IF(O29=Data!$E$2,Data!$K$42,IF(O29=Data!$E$3,Data!$K$43,IF(O29=Data!$E$4,Data!$K$44,IF(O29=Data!$E$5,Data!$K$45,IF(O29=Data!$E$6,Data!$K$46,IF(O29=Data!$E$7,Data!$K$47,IF(O29=Data!$E$8,Data!$K$48,IF(O29=Data!$E$9,Data!$K$49,IF(O29=Data!$E$10,Data!$K$50,IF(O29=Data!$E$11,Data!$K$51,IF(O29=Data!$E$12,Data!$K$52,IF(O29=Data!$E$13,Data!$K$53,IF(O29=Data!$E$14,Data!$K$54,IF(O29=Data!$E$15,Data!$K$55,IF(O29=Data!$E$16,Data!$K$56,IF(O29=Data!$E$17,Data!$K$57,IF(O29=Data!$E$18,Data!K$58,0)))))))))))))))))))*$AV$3</f>
        <v>0</v>
      </c>
      <c r="AK29" s="23">
        <f t="shared" si="7"/>
        <v>0</v>
      </c>
      <c r="AL29" s="22">
        <f t="shared" si="8"/>
        <v>0</v>
      </c>
      <c r="AM29" s="22">
        <f t="shared" si="9"/>
        <v>0</v>
      </c>
      <c r="AN29" s="23"/>
      <c r="AO29" s="120"/>
      <c r="AP29" s="25"/>
      <c r="AQ29" s="25"/>
      <c r="AR29" s="9"/>
      <c r="AS29" s="9"/>
      <c r="AT29" s="5"/>
      <c r="AX29" s="168"/>
      <c r="AY29" s="143" t="str">
        <f t="shared" si="10"/>
        <v>No</v>
      </c>
      <c r="AZ29" s="144" t="str">
        <f t="shared" si="2"/>
        <v>No</v>
      </c>
      <c r="BA29" s="150"/>
      <c r="BB29" s="146">
        <f>IF(Q29="NA",0,IF(N29="No",0,IF(O29=Data!$E$2,Data!$L$42,IF(O29=Data!$E$3,Data!$L$43,IF(O29=Data!$E$4,Data!$L$44,IF(O29=Data!$E$5,Data!$L$45,IF(O29=Data!$E$6,Data!$L$46,IF(O29=Data!$E$7,Data!$L$47,IF(O29=Data!$E$8,Data!$L$48,IF(O29=Data!$E$9,Data!$L$49,IF(O29=Data!$E$10,Data!$L$50,IF(O29=Data!$E$11,Data!$L$51,IF(O29=Data!$E$12,Data!$L$52,IF(O29=Data!$E$13,Data!$L$53,IF(O29=Data!$E$14,Data!$L$54,IF(O29=Data!$E$15,Data!$L$55,IF(O29=Data!$E$16,Data!$L$56,IF(O29=Data!$E$17,Data!$L$57,IF(O29=Data!$E$18,Data!L$58,0)))))))))))))))))))</f>
        <v>0</v>
      </c>
      <c r="BC29" s="147">
        <f>IF(Q29="NA",0,IF(AY29="No",0,IF(N29="Yes",0,IF(P29=Data!$E$2,Data!$L$42,IF(P29=Data!$E$3,Data!$L$43,IF(P29=Data!$E$4,Data!$L$44,IF(P29=Data!$E$5,Data!$L$45,IF(P29=Data!$E$6,Data!$L$46,IF(P29=Data!$E$7,Data!$L$47,IF(P29=Data!$E$8,Data!$L$48,IF(P29=Data!$E$9,Data!$L$49,IF(P29=Data!$E$10,Data!$L$50,IF(P29=Data!$E$11,Data!$L$51,IF(P29=Data!$E$12,Data!$L$52*(EXP(-29.6/R29)),IF(P29=Data!$E$13,Data!$L$53,IF(P29=Data!$E$14,Data!$L$54*(EXP(-29.6/R29)),IF(P29=Data!$E$15,Data!$L$55,IF(P29=Data!$E$16,Data!$L$56,IF(P29=Data!$E$17,Data!$L$57,IF(P29=Data!$E$18,Data!L$58,0))))))))))))))))))))</f>
        <v>0</v>
      </c>
      <c r="BD29" s="148"/>
      <c r="BE29" s="146"/>
      <c r="BF29" s="148">
        <f t="shared" si="11"/>
        <v>0</v>
      </c>
      <c r="BG29" s="148">
        <v>1</v>
      </c>
      <c r="BH29" s="148">
        <v>1</v>
      </c>
      <c r="BI29" s="148">
        <f>IF(S29=0,0,IF(AND(Q29=Data!$E$12,S29-$AV$3&gt;0),(((Data!$M$52*(EXP(-29.6/S29)))-(Data!$M$52*(EXP(-29.6/(S29-$AV$3)))))),IF(AND(Q29=Data!$E$12,S29-$AV$3&lt;0.5),(Data!$M$52*(EXP(-29.6/S29))),IF(AND(Q29=Data!$E$12,S29&lt;=1),((Data!$M$52*(EXP(-29.6/S29)))),IF(Q29=Data!$E$13,(Data!$M$53),IF(AND(Q29=Data!$E$14,S29-$AV$3&gt;0),(((Data!$M$54*(EXP(-29.6/S29)))-(Data!$M$54*(EXP(-29.6/(S29-$AV$3)))))),IF(AND(Q29=Data!$E$14,S29-$AV$3&lt;1),(Data!$M$54*(EXP(-29.6/S29))),IF(AND(Q29=Data!$E$14,S29&lt;=1),((Data!$M$54*(EXP(-29.6/S29)))),IF(Q29=Data!$E$15,Data!$M$55,IF(Q29=Data!$E$16,Data!$M$56,IF(Q29=Data!$E$17,Data!$M$57,IF(Q29=Data!$E$18,Data!$M$58,0))))))))))))</f>
        <v>0</v>
      </c>
      <c r="BJ29" s="148">
        <f>IF(Q29=Data!$E$12,BI29*0.32,IF(Q29=Data!$E$13,0,IF(Q29=Data!$E$14,BI29*0.32,IF(Q29=Data!$E$15,0,IF(Q29=Data!$E$16,0,IF(Q29=Data!$E$17,0,IF(Q29=Data!$E$18,0,0)))))))</f>
        <v>0</v>
      </c>
      <c r="BK29" s="148">
        <f>IF(Q29=Data!$E$12,Data!$P$52*$AV$3,IF(Q29=Data!$E$13,Data!$P$53*$AV$3,IF(Q29=Data!$E$14,Data!$P$54*$AV$3,IF(Q29=Data!$E$15,Data!$P$55*$AV$3,IF(Q29=Data!$E$16,Data!$P$56*$AV$3,IF(Q29=Data!$E$17,Data!$P$57*$AV$3,IF(Q29=Data!$E$18,Data!$P$58*$AV$3,0)))))))</f>
        <v>0</v>
      </c>
      <c r="BL29" s="147">
        <f>IF(O29=Data!$E$2,Data!$O$42,IF(O29=Data!$E$3,Data!$O$43,IF(O29=Data!$E$4,Data!$O$44,IF(O29=Data!$E$5,Data!$O$45,IF(O29=Data!$E$6,Data!$O$46,IF(O29=Data!$E$7,Data!$O$47,IF(O29=Data!$E$8,Data!$O$48,IF(O29=Data!$E$9,Data!$O$49,IF(O29=Data!$E$10,Data!$O$50,IF(O29=Data!$E$11,Data!$O$51,IF(O29=Data!$E$12,Data!$O$52,IF(O29=Data!$E$13,Data!$O$53,IF(O29=Data!$E$14,Data!$O$54,IF(O29=Data!$E$15,Data!$O$55,IF(O29=Data!$E$16,Data!$O$56,IF(O29=Data!$E$17,Data!$O$57,IF(O29=Data!$E$18,Data!$O$58,0)))))))))))))))))</f>
        <v>0</v>
      </c>
      <c r="BM29" s="169"/>
      <c r="BN29" s="169"/>
      <c r="BO29" s="169"/>
      <c r="BP29" s="169"/>
    </row>
    <row r="30" spans="9:68" x14ac:dyDescent="0.3">
      <c r="J30" s="36" t="s">
        <v>41</v>
      </c>
      <c r="K30" s="108"/>
      <c r="L30" s="108"/>
      <c r="M30" s="108" t="s">
        <v>3</v>
      </c>
      <c r="N30" s="108" t="s">
        <v>1</v>
      </c>
      <c r="O30" s="109" t="s">
        <v>124</v>
      </c>
      <c r="P30" s="109" t="s">
        <v>124</v>
      </c>
      <c r="Q30" s="110" t="s">
        <v>124</v>
      </c>
      <c r="R30" s="111"/>
      <c r="S30" s="111"/>
      <c r="T30" s="112"/>
      <c r="U30" s="20"/>
      <c r="V30" s="21">
        <f>IF(AZ30="No",0,IF(O30="NA",0,IF(O30=Data!$E$2,Data!$F$42,IF(O30=Data!$E$3,Data!$F$43,IF(O30=Data!$E$4,Data!$F$44,IF(O30=Data!$E$5,Data!$F$45,IF(O30=Data!$E$6,Data!$F$46,IF(O30=Data!$E$7,Data!$F$47,IF(O30=Data!$E$8,Data!$F$48,IF(O30=Data!$E$9,Data!$F$49,IF(O30=Data!$E$10,Data!$F$50,IF(O30=Data!$E$11,Data!$F$51,IF(O30=Data!E39,Data!$F$52,IF(O30=Data!E40,Data!$F$53,IF(O30=Data!E41,Data!$F$54,IF(O30=Data!E42,Data!$F$55,IF(O30=Data!E43,Data!$F$56,IF(O30=Data!E44,Data!F$57,IF(O30=Data!E45,Data!F$58,0)))))))))))))))))))*K30*$AV$3</f>
        <v>0</v>
      </c>
      <c r="W30" s="23">
        <f>IF(AZ30="No",0,IF(O30="NA",0,IF(O30=Data!$E$2,Data!$G$42,IF(O30=Data!$E$3,Data!$G$43,IF(O30=Data!$E$4,Data!$G$44,IF(O30=Data!$E$5,Data!$G$45,IF(O30=Data!$E$6,Data!$G$46,IF(O30=Data!$E$7,Data!$G$47,IF(O30=Data!$E$8,Data!$G$48,IF(O30=Data!$E$9,Data!$G$49,IF(O30=Data!$E$10,Data!$G$50,IF(O30=Data!$E$11,Data!$G$51,IF(O30=Data!$E$12,Data!$G$52,IF(O30=Data!$E$13,Data!$G$53,IF(O30=Data!$E$14,Data!$G$54,IF(O30=Data!$E$15,Data!$G$55,IF(O30=Data!$E$16,Data!$G$56,IF(O30=Data!$E$17,Data!G$57,IF(O30=Data!$E$18,Data!G$58,0)))))))))))))))))))*K30*$AV$3</f>
        <v>0</v>
      </c>
      <c r="X30" s="23">
        <f>IF(AZ30="No",0,IF(O30="NA",0,IF(O30=Data!$E$2,Data!$H$42,IF(O30=Data!$E$3,Data!$H$43,IF(O30=Data!$E$4,Data!$H$44,IF(O30=Data!$E$5,Data!$H$45,IF(O30=Data!$E$6,Data!$H$46,IF(O30=Data!$E$7,Data!$H$47,IF(O30=Data!$E$8,Data!$H$48,IF(O30=Data!$E$9,Data!$H$49,IF(O30=Data!$E$10,Data!$H$50,IF(O30=Data!$E$11,Data!$H$51,IF(O30=Data!$E$12,Data!$H$52,IF(O30=Data!$E$13,Data!$H$53,IF(O30=Data!$E$14,Data!$H$54,IF(O30=Data!$E$15,Data!$H$55,IF(O30=Data!$E$16,Data!$H$56,IF(O30=Data!$E$17,Data!H$57,IF(O30=Data!$E$18,Data!H$58,0)))))))))))))))))))*K30*$AV$3</f>
        <v>0</v>
      </c>
      <c r="Y30" s="23">
        <f>IF(R30&lt;=1,0,IF(Q30=Data!$E$12,Data!$F$52,IF(Q30=Data!$E$13,Data!$F$53,IF(Q30=Data!$E$14,Data!$F$54,IF(Q30=Data!$E$15,Data!$F$55,IF(Q30=Data!$E$16,Data!$F$56,IF(Q30=Data!$E$17,Data!$F$57,IF(Q30=Data!$E$18,Data!$F$58,0))))))))*K30*IF(R30&lt;AV30,R30,$AV$3)</f>
        <v>0</v>
      </c>
      <c r="Z30" s="23">
        <f>IF(R30&lt;=1,0,IF(Q30=Data!$E$12,Data!$G$52,IF(Q30=Data!$E$13,Data!$G$53,IF(Q30=Data!$E$14,Data!$G$54,IF(Q30=Data!$E$15,Data!$G$55,IF(Q30=Data!$E$16,Data!$G$56,IF(Q30=Data!$E$17,Data!$G$57,IF(Q30=Data!$E$18,Data!$G$58,0))))))))*K30*IF(R30&lt;AV30,R30,$AV$3)</f>
        <v>0</v>
      </c>
      <c r="AA30" s="23">
        <f>IF(R30&lt;=1,0,IF(Q30=Data!$E$12,Data!$H$52,IF(Q30=Data!$E$13,Data!$H$53,IF(Q30=Data!$E$14,Data!$H$54,IF(Q30=Data!$E$15,Data!$H$55,IF(Q30=Data!$E$16,Data!$H$56,IF(Q30=Data!$E$17,Data!$H$57,IF(Q30=Data!$E$18,Data!$H$58,0))))))))*K30*IF(R30&lt;AV30,R30,$AV$3)</f>
        <v>0</v>
      </c>
      <c r="AB30" s="22">
        <f t="shared" si="4"/>
        <v>0</v>
      </c>
      <c r="AC30" s="50">
        <f t="shared" si="5"/>
        <v>0</v>
      </c>
      <c r="AD30" s="46"/>
      <c r="AE30" s="21">
        <f t="shared" si="6"/>
        <v>0</v>
      </c>
      <c r="AF30" s="22">
        <f t="shared" si="0"/>
        <v>0</v>
      </c>
      <c r="AG30" s="50">
        <f t="shared" si="1"/>
        <v>0</v>
      </c>
      <c r="AH30" s="46"/>
      <c r="AI30" s="21">
        <f>IF(AZ30="No",0,IF(O30="NA",0,IF(Q30=O30,0,IF(O30=Data!$E$2,Data!$J$42,IF(O30=Data!$E$3,Data!$J$43,IF(O30=Data!$E$4,Data!$J$44,IF(O30=Data!$E$5,Data!$J$45,IF(O30=Data!$E$6,Data!$J$46,IF(O30=Data!$E$7,Data!$J$47,IF(O30=Data!$E$8,Data!$J$48,IF(O30=Data!$E$9,Data!$J$49,IF(O30=Data!$E$10,Data!$I$50,IF(O30=Data!$E$11,Data!$J$51,IF(O30=Data!$E$12,Data!$J$52,IF(O30=Data!$E$13,Data!$J$53,IF(O30=Data!$E$14,Data!$J$54,IF(O30=Data!$E$15,Data!$J$55,IF(O30=Data!$E$16,Data!$J$56,IF(O30=Data!$E$17,Data!$J$57,IF(O30=Data!$E$18,Data!J$58,0))))))))))))))))))))*$AV$3</f>
        <v>0</v>
      </c>
      <c r="AJ30" s="23">
        <f>IF(AZ30="No",0,IF(O30="NA",0,IF(O30=Data!$E$2,Data!$K$42,IF(O30=Data!$E$3,Data!$K$43,IF(O30=Data!$E$4,Data!$K$44,IF(O30=Data!$E$5,Data!$K$45,IF(O30=Data!$E$6,Data!$K$46,IF(O30=Data!$E$7,Data!$K$47,IF(O30=Data!$E$8,Data!$K$48,IF(O30=Data!$E$9,Data!$K$49,IF(O30=Data!$E$10,Data!$K$50,IF(O30=Data!$E$11,Data!$K$51,IF(O30=Data!$E$12,Data!$K$52,IF(O30=Data!$E$13,Data!$K$53,IF(O30=Data!$E$14,Data!$K$54,IF(O30=Data!$E$15,Data!$K$55,IF(O30=Data!$E$16,Data!$K$56,IF(O30=Data!$E$17,Data!$K$57,IF(O30=Data!$E$18,Data!K$58,0)))))))))))))))))))*$AV$3</f>
        <v>0</v>
      </c>
      <c r="AK30" s="23">
        <f t="shared" si="7"/>
        <v>0</v>
      </c>
      <c r="AL30" s="22">
        <f t="shared" si="8"/>
        <v>0</v>
      </c>
      <c r="AM30" s="22">
        <f t="shared" si="9"/>
        <v>0</v>
      </c>
      <c r="AN30" s="23"/>
      <c r="AO30" s="120"/>
      <c r="AP30" s="25"/>
      <c r="AQ30" s="25"/>
      <c r="AR30" s="9"/>
      <c r="AS30" s="9"/>
      <c r="AT30" s="5"/>
      <c r="AX30" s="168"/>
      <c r="AY30" s="143" t="str">
        <f t="shared" si="10"/>
        <v>No</v>
      </c>
      <c r="AZ30" s="144" t="str">
        <f t="shared" si="2"/>
        <v>No</v>
      </c>
      <c r="BA30" s="150"/>
      <c r="BB30" s="146">
        <f>IF(Q30="NA",0,IF(N30="No",0,IF(O30=Data!$E$2,Data!$L$42,IF(O30=Data!$E$3,Data!$L$43,IF(O30=Data!$E$4,Data!$L$44,IF(O30=Data!$E$5,Data!$L$45,IF(O30=Data!$E$6,Data!$L$46,IF(O30=Data!$E$7,Data!$L$47,IF(O30=Data!$E$8,Data!$L$48,IF(O30=Data!$E$9,Data!$L$49,IF(O30=Data!$E$10,Data!$L$50,IF(O30=Data!$E$11,Data!$L$51,IF(O30=Data!$E$12,Data!$L$52,IF(O30=Data!$E$13,Data!$L$53,IF(O30=Data!$E$14,Data!$L$54,IF(O30=Data!$E$15,Data!$L$55,IF(O30=Data!$E$16,Data!$L$56,IF(O30=Data!$E$17,Data!$L$57,IF(O30=Data!$E$18,Data!L$58,0)))))))))))))))))))</f>
        <v>0</v>
      </c>
      <c r="BC30" s="147">
        <f>IF(Q30="NA",0,IF(AY30="No",0,IF(N30="Yes",0,IF(P30=Data!$E$2,Data!$L$42,IF(P30=Data!$E$3,Data!$L$43,IF(P30=Data!$E$4,Data!$L$44,IF(P30=Data!$E$5,Data!$L$45,IF(P30=Data!$E$6,Data!$L$46,IF(P30=Data!$E$7,Data!$L$47,IF(P30=Data!$E$8,Data!$L$48,IF(P30=Data!$E$9,Data!$L$49,IF(P30=Data!$E$10,Data!$L$50,IF(P30=Data!$E$11,Data!$L$51,IF(P30=Data!$E$12,Data!$L$52*(EXP(-29.6/R30)),IF(P30=Data!$E$13,Data!$L$53,IF(P30=Data!$E$14,Data!$L$54*(EXP(-29.6/R30)),IF(P30=Data!$E$15,Data!$L$55,IF(P30=Data!$E$16,Data!$L$56,IF(P30=Data!$E$17,Data!$L$57,IF(P30=Data!$E$18,Data!L$58,0))))))))))))))))))))</f>
        <v>0</v>
      </c>
      <c r="BD30" s="148"/>
      <c r="BE30" s="146"/>
      <c r="BF30" s="148">
        <f t="shared" si="11"/>
        <v>0</v>
      </c>
      <c r="BG30" s="148">
        <v>1</v>
      </c>
      <c r="BH30" s="148">
        <v>1</v>
      </c>
      <c r="BI30" s="148">
        <f>IF(S30=0,0,IF(AND(Q30=Data!$E$12,S30-$AV$3&gt;0),(((Data!$M$52*(EXP(-29.6/S30)))-(Data!$M$52*(EXP(-29.6/(S30-$AV$3)))))),IF(AND(Q30=Data!$E$12,S30-$AV$3&lt;0.5),(Data!$M$52*(EXP(-29.6/S30))),IF(AND(Q30=Data!$E$12,S30&lt;=1),((Data!$M$52*(EXP(-29.6/S30)))),IF(Q30=Data!$E$13,(Data!$M$53),IF(AND(Q30=Data!$E$14,S30-$AV$3&gt;0),(((Data!$M$54*(EXP(-29.6/S30)))-(Data!$M$54*(EXP(-29.6/(S30-$AV$3)))))),IF(AND(Q30=Data!$E$14,S30-$AV$3&lt;1),(Data!$M$54*(EXP(-29.6/S30))),IF(AND(Q30=Data!$E$14,S30&lt;=1),((Data!$M$54*(EXP(-29.6/S30)))),IF(Q30=Data!$E$15,Data!$M$55,IF(Q30=Data!$E$16,Data!$M$56,IF(Q30=Data!$E$17,Data!$M$57,IF(Q30=Data!$E$18,Data!$M$58,0))))))))))))</f>
        <v>0</v>
      </c>
      <c r="BJ30" s="148">
        <f>IF(Q30=Data!$E$12,BI30*0.32,IF(Q30=Data!$E$13,0,IF(Q30=Data!$E$14,BI30*0.32,IF(Q30=Data!$E$15,0,IF(Q30=Data!$E$16,0,IF(Q30=Data!$E$17,0,IF(Q30=Data!$E$18,0,0)))))))</f>
        <v>0</v>
      </c>
      <c r="BK30" s="148">
        <f>IF(Q30=Data!$E$12,Data!$P$52*$AV$3,IF(Q30=Data!$E$13,Data!$P$53*$AV$3,IF(Q30=Data!$E$14,Data!$P$54*$AV$3,IF(Q30=Data!$E$15,Data!$P$55*$AV$3,IF(Q30=Data!$E$16,Data!$P$56*$AV$3,IF(Q30=Data!$E$17,Data!$P$57*$AV$3,IF(Q30=Data!$E$18,Data!$P$58*$AV$3,0)))))))</f>
        <v>0</v>
      </c>
      <c r="BL30" s="147">
        <f>IF(O30=Data!$E$2,Data!$O$42,IF(O30=Data!$E$3,Data!$O$43,IF(O30=Data!$E$4,Data!$O$44,IF(O30=Data!$E$5,Data!$O$45,IF(O30=Data!$E$6,Data!$O$46,IF(O30=Data!$E$7,Data!$O$47,IF(O30=Data!$E$8,Data!$O$48,IF(O30=Data!$E$9,Data!$O$49,IF(O30=Data!$E$10,Data!$O$50,IF(O30=Data!$E$11,Data!$O$51,IF(O30=Data!$E$12,Data!$O$52,IF(O30=Data!$E$13,Data!$O$53,IF(O30=Data!$E$14,Data!$O$54,IF(O30=Data!$E$15,Data!$O$55,IF(O30=Data!$E$16,Data!$O$56,IF(O30=Data!$E$17,Data!$O$57,IF(O30=Data!$E$18,Data!$O$58,0)))))))))))))))))</f>
        <v>0</v>
      </c>
      <c r="BM30" s="170"/>
      <c r="BN30" s="169"/>
      <c r="BO30" s="169"/>
      <c r="BP30" s="169"/>
    </row>
    <row r="31" spans="9:68" x14ac:dyDescent="0.3">
      <c r="J31" s="36" t="s">
        <v>42</v>
      </c>
      <c r="K31" s="108"/>
      <c r="L31" s="108"/>
      <c r="M31" s="108" t="s">
        <v>3</v>
      </c>
      <c r="N31" s="108" t="s">
        <v>1</v>
      </c>
      <c r="O31" s="109" t="s">
        <v>124</v>
      </c>
      <c r="P31" s="109" t="s">
        <v>124</v>
      </c>
      <c r="Q31" s="110" t="s">
        <v>124</v>
      </c>
      <c r="R31" s="111"/>
      <c r="S31" s="111"/>
      <c r="T31" s="112"/>
      <c r="U31" s="20"/>
      <c r="V31" s="21">
        <f>IF(AZ31="No",0,IF(O31="NA",0,IF(O31=Data!$E$2,Data!$F$42,IF(O31=Data!$E$3,Data!$F$43,IF(O31=Data!$E$4,Data!$F$44,IF(O31=Data!$E$5,Data!$F$45,IF(O31=Data!$E$6,Data!$F$46,IF(O31=Data!$E$7,Data!$F$47,IF(O31=Data!$E$8,Data!$F$48,IF(O31=Data!$E$9,Data!$F$49,IF(O31=Data!$E$10,Data!$F$50,IF(O31=Data!$E$11,Data!$F$51,IF(O31=Data!E40,Data!$F$52,IF(O31=Data!E41,Data!$F$53,IF(O31=Data!E42,Data!$F$54,IF(O31=Data!E43,Data!$F$55,IF(O31=Data!E44,Data!$F$56,IF(O31=Data!E45,Data!F$57,IF(O31=Data!E46,Data!F$58,0)))))))))))))))))))*K31*$AV$3</f>
        <v>0</v>
      </c>
      <c r="W31" s="23">
        <f>IF(AZ31="No",0,IF(O31="NA",0,IF(O31=Data!$E$2,Data!$G$42,IF(O31=Data!$E$3,Data!$G$43,IF(O31=Data!$E$4,Data!$G$44,IF(O31=Data!$E$5,Data!$G$45,IF(O31=Data!$E$6,Data!$G$46,IF(O31=Data!$E$7,Data!$G$47,IF(O31=Data!$E$8,Data!$G$48,IF(O31=Data!$E$9,Data!$G$49,IF(O31=Data!$E$10,Data!$G$50,IF(O31=Data!$E$11,Data!$G$51,IF(O31=Data!$E$12,Data!$G$52,IF(O31=Data!$E$13,Data!$G$53,IF(O31=Data!$E$14,Data!$G$54,IF(O31=Data!$E$15,Data!$G$55,IF(O31=Data!$E$16,Data!$G$56,IF(O31=Data!$E$17,Data!G$57,IF(O31=Data!$E$18,Data!G$58,0)))))))))))))))))))*K31*$AV$3</f>
        <v>0</v>
      </c>
      <c r="X31" s="23">
        <f>IF(AZ31="No",0,IF(O31="NA",0,IF(O31=Data!$E$2,Data!$H$42,IF(O31=Data!$E$3,Data!$H$43,IF(O31=Data!$E$4,Data!$H$44,IF(O31=Data!$E$5,Data!$H$45,IF(O31=Data!$E$6,Data!$H$46,IF(O31=Data!$E$7,Data!$H$47,IF(O31=Data!$E$8,Data!$H$48,IF(O31=Data!$E$9,Data!$H$49,IF(O31=Data!$E$10,Data!$H$50,IF(O31=Data!$E$11,Data!$H$51,IF(O31=Data!$E$12,Data!$H$52,IF(O31=Data!$E$13,Data!$H$53,IF(O31=Data!$E$14,Data!$H$54,IF(O31=Data!$E$15,Data!$H$55,IF(O31=Data!$E$16,Data!$H$56,IF(O31=Data!$E$17,Data!H$57,IF(O31=Data!$E$18,Data!H$58,0)))))))))))))))))))*K31*$AV$3</f>
        <v>0</v>
      </c>
      <c r="Y31" s="23">
        <f>IF(R31&lt;=1,0,IF(Q31=Data!$E$12,Data!$F$52,IF(Q31=Data!$E$13,Data!$F$53,IF(Q31=Data!$E$14,Data!$F$54,IF(Q31=Data!$E$15,Data!$F$55,IF(Q31=Data!$E$16,Data!$F$56,IF(Q31=Data!$E$17,Data!$F$57,IF(Q31=Data!$E$18,Data!$F$58,0))))))))*K31*IF(R31&lt;AV31,R31,$AV$3)</f>
        <v>0</v>
      </c>
      <c r="Z31" s="23">
        <f>IF(R31&lt;=1,0,IF(Q31=Data!$E$12,Data!$G$52,IF(Q31=Data!$E$13,Data!$G$53,IF(Q31=Data!$E$14,Data!$G$54,IF(Q31=Data!$E$15,Data!$G$55,IF(Q31=Data!$E$16,Data!$G$56,IF(Q31=Data!$E$17,Data!$G$57,IF(Q31=Data!$E$18,Data!$G$58,0))))))))*K31*IF(R31&lt;AV31,R31,$AV$3)</f>
        <v>0</v>
      </c>
      <c r="AA31" s="23">
        <f>IF(R31&lt;=1,0,IF(Q31=Data!$E$12,Data!$H$52,IF(Q31=Data!$E$13,Data!$H$53,IF(Q31=Data!$E$14,Data!$H$54,IF(Q31=Data!$E$15,Data!$H$55,IF(Q31=Data!$E$16,Data!$H$56,IF(Q31=Data!$E$17,Data!$H$57,IF(Q31=Data!$E$18,Data!$H$58,0))))))))*K31*IF(R31&lt;AV31,R31,$AV$3)</f>
        <v>0</v>
      </c>
      <c r="AB31" s="22">
        <f t="shared" si="4"/>
        <v>0</v>
      </c>
      <c r="AC31" s="50">
        <f t="shared" si="5"/>
        <v>0</v>
      </c>
      <c r="AD31" s="46"/>
      <c r="AE31" s="21">
        <f t="shared" si="6"/>
        <v>0</v>
      </c>
      <c r="AF31" s="22">
        <f t="shared" si="0"/>
        <v>0</v>
      </c>
      <c r="AG31" s="50">
        <f t="shared" si="1"/>
        <v>0</v>
      </c>
      <c r="AH31" s="46"/>
      <c r="AI31" s="21">
        <f>IF(AZ31="No",0,IF(O31="NA",0,IF(Q31=O31,0,IF(O31=Data!$E$2,Data!$J$42,IF(O31=Data!$E$3,Data!$J$43,IF(O31=Data!$E$4,Data!$J$44,IF(O31=Data!$E$5,Data!$J$45,IF(O31=Data!$E$6,Data!$J$46,IF(O31=Data!$E$7,Data!$J$47,IF(O31=Data!$E$8,Data!$J$48,IF(O31=Data!$E$9,Data!$J$49,IF(O31=Data!$E$10,Data!$I$50,IF(O31=Data!$E$11,Data!$J$51,IF(O31=Data!$E$12,Data!$J$52,IF(O31=Data!$E$13,Data!$J$53,IF(O31=Data!$E$14,Data!$J$54,IF(O31=Data!$E$15,Data!$J$55,IF(O31=Data!$E$16,Data!$J$56,IF(O31=Data!$E$17,Data!$J$57,IF(O31=Data!$E$18,Data!J$58,0))))))))))))))))))))*$AV$3</f>
        <v>0</v>
      </c>
      <c r="AJ31" s="23">
        <f>IF(AZ31="No",0,IF(O31="NA",0,IF(O31=Data!$E$2,Data!$K$42,IF(O31=Data!$E$3,Data!$K$43,IF(O31=Data!$E$4,Data!$K$44,IF(O31=Data!$E$5,Data!$K$45,IF(O31=Data!$E$6,Data!$K$46,IF(O31=Data!$E$7,Data!$K$47,IF(O31=Data!$E$8,Data!$K$48,IF(O31=Data!$E$9,Data!$K$49,IF(O31=Data!$E$10,Data!$K$50,IF(O31=Data!$E$11,Data!$K$51,IF(O31=Data!$E$12,Data!$K$52,IF(O31=Data!$E$13,Data!$K$53,IF(O31=Data!$E$14,Data!$K$54,IF(O31=Data!$E$15,Data!$K$55,IF(O31=Data!$E$16,Data!$K$56,IF(O31=Data!$E$17,Data!$K$57,IF(O31=Data!$E$18,Data!K$58,0)))))))))))))))))))*$AV$3</f>
        <v>0</v>
      </c>
      <c r="AK31" s="23">
        <f t="shared" si="7"/>
        <v>0</v>
      </c>
      <c r="AL31" s="22">
        <f t="shared" si="8"/>
        <v>0</v>
      </c>
      <c r="AM31" s="22">
        <f t="shared" si="9"/>
        <v>0</v>
      </c>
      <c r="AN31" s="23"/>
      <c r="AO31" s="120"/>
      <c r="AP31" s="25"/>
      <c r="AQ31" s="25"/>
      <c r="AR31" s="9"/>
      <c r="AS31" s="9"/>
      <c r="AT31" s="5"/>
      <c r="AX31" s="168"/>
      <c r="AY31" s="143" t="str">
        <f t="shared" si="10"/>
        <v>No</v>
      </c>
      <c r="AZ31" s="144" t="str">
        <f t="shared" si="2"/>
        <v>No</v>
      </c>
      <c r="BA31" s="150"/>
      <c r="BB31" s="146">
        <f>IF(Q31="NA",0,IF(N31="No",0,IF(O31=Data!$E$2,Data!$L$42,IF(O31=Data!$E$3,Data!$L$43,IF(O31=Data!$E$4,Data!$L$44,IF(O31=Data!$E$5,Data!$L$45,IF(O31=Data!$E$6,Data!$L$46,IF(O31=Data!$E$7,Data!$L$47,IF(O31=Data!$E$8,Data!$L$48,IF(O31=Data!$E$9,Data!$L$49,IF(O31=Data!$E$10,Data!$L$50,IF(O31=Data!$E$11,Data!$L$51,IF(O31=Data!$E$12,Data!$L$52,IF(O31=Data!$E$13,Data!$L$53,IF(O31=Data!$E$14,Data!$L$54,IF(O31=Data!$E$15,Data!$L$55,IF(O31=Data!$E$16,Data!$L$56,IF(O31=Data!$E$17,Data!$L$57,IF(O31=Data!$E$18,Data!L$58,0)))))))))))))))))))</f>
        <v>0</v>
      </c>
      <c r="BC31" s="147">
        <f>IF(Q31="NA",0,IF(AY31="No",0,IF(N31="Yes",0,IF(P31=Data!$E$2,Data!$L$42,IF(P31=Data!$E$3,Data!$L$43,IF(P31=Data!$E$4,Data!$L$44,IF(P31=Data!$E$5,Data!$L$45,IF(P31=Data!$E$6,Data!$L$46,IF(P31=Data!$E$7,Data!$L$47,IF(P31=Data!$E$8,Data!$L$48,IF(P31=Data!$E$9,Data!$L$49,IF(P31=Data!$E$10,Data!$L$50,IF(P31=Data!$E$11,Data!$L$51,IF(P31=Data!$E$12,Data!$L$52*(EXP(-29.6/R31)),IF(P31=Data!$E$13,Data!$L$53,IF(P31=Data!$E$14,Data!$L$54*(EXP(-29.6/R31)),IF(P31=Data!$E$15,Data!$L$55,IF(P31=Data!$E$16,Data!$L$56,IF(P31=Data!$E$17,Data!$L$57,IF(P31=Data!$E$18,Data!L$58,0))))))))))))))))))))</f>
        <v>0</v>
      </c>
      <c r="BD31" s="148"/>
      <c r="BE31" s="146"/>
      <c r="BF31" s="148">
        <f t="shared" si="11"/>
        <v>0</v>
      </c>
      <c r="BG31" s="148">
        <v>1</v>
      </c>
      <c r="BH31" s="148">
        <v>1</v>
      </c>
      <c r="BI31" s="148">
        <f>IF(S31=0,0,IF(AND(Q31=Data!$E$12,S31-$AV$3&gt;0),(((Data!$M$52*(EXP(-29.6/S31)))-(Data!$M$52*(EXP(-29.6/(S31-$AV$3)))))),IF(AND(Q31=Data!$E$12,S31-$AV$3&lt;0.5),(Data!$M$52*(EXP(-29.6/S31))),IF(AND(Q31=Data!$E$12,S31&lt;=1),((Data!$M$52*(EXP(-29.6/S31)))),IF(Q31=Data!$E$13,(Data!$M$53),IF(AND(Q31=Data!$E$14,S31-$AV$3&gt;0),(((Data!$M$54*(EXP(-29.6/S31)))-(Data!$M$54*(EXP(-29.6/(S31-$AV$3)))))),IF(AND(Q31=Data!$E$14,S31-$AV$3&lt;1),(Data!$M$54*(EXP(-29.6/S31))),IF(AND(Q31=Data!$E$14,S31&lt;=1),((Data!$M$54*(EXP(-29.6/S31)))),IF(Q31=Data!$E$15,Data!$M$55,IF(Q31=Data!$E$16,Data!$M$56,IF(Q31=Data!$E$17,Data!$M$57,IF(Q31=Data!$E$18,Data!$M$58,0))))))))))))</f>
        <v>0</v>
      </c>
      <c r="BJ31" s="148">
        <f>IF(Q31=Data!$E$12,BI31*0.32,IF(Q31=Data!$E$13,0,IF(Q31=Data!$E$14,BI31*0.32,IF(Q31=Data!$E$15,0,IF(Q31=Data!$E$16,0,IF(Q31=Data!$E$17,0,IF(Q31=Data!$E$18,0,0)))))))</f>
        <v>0</v>
      </c>
      <c r="BK31" s="148">
        <f>IF(Q31=Data!$E$12,Data!$P$52*$AV$3,IF(Q31=Data!$E$13,Data!$P$53*$AV$3,IF(Q31=Data!$E$14,Data!$P$54*$AV$3,IF(Q31=Data!$E$15,Data!$P$55*$AV$3,IF(Q31=Data!$E$16,Data!$P$56*$AV$3,IF(Q31=Data!$E$17,Data!$P$57*$AV$3,IF(Q31=Data!$E$18,Data!$P$58*$AV$3,0)))))))</f>
        <v>0</v>
      </c>
      <c r="BL31" s="147">
        <f>IF(O31=Data!$E$2,Data!$O$42,IF(O31=Data!$E$3,Data!$O$43,IF(O31=Data!$E$4,Data!$O$44,IF(O31=Data!$E$5,Data!$O$45,IF(O31=Data!$E$6,Data!$O$46,IF(O31=Data!$E$7,Data!$O$47,IF(O31=Data!$E$8,Data!$O$48,IF(O31=Data!$E$9,Data!$O$49,IF(O31=Data!$E$10,Data!$O$50,IF(O31=Data!$E$11,Data!$O$51,IF(O31=Data!$E$12,Data!$O$52,IF(O31=Data!$E$13,Data!$O$53,IF(O31=Data!$E$14,Data!$O$54,IF(O31=Data!$E$15,Data!$O$55,IF(O31=Data!$E$16,Data!$O$56,IF(O31=Data!$E$17,Data!$O$57,IF(O31=Data!$E$18,Data!$O$58,0)))))))))))))))))</f>
        <v>0</v>
      </c>
      <c r="BM31" s="169"/>
      <c r="BN31" s="169"/>
      <c r="BO31" s="169"/>
      <c r="BP31" s="169"/>
    </row>
    <row r="32" spans="9:68" x14ac:dyDescent="0.3">
      <c r="J32" s="36" t="s">
        <v>43</v>
      </c>
      <c r="K32" s="108"/>
      <c r="L32" s="108"/>
      <c r="M32" s="108" t="s">
        <v>3</v>
      </c>
      <c r="N32" s="108" t="s">
        <v>1</v>
      </c>
      <c r="O32" s="109" t="s">
        <v>124</v>
      </c>
      <c r="P32" s="109" t="s">
        <v>124</v>
      </c>
      <c r="Q32" s="110" t="s">
        <v>124</v>
      </c>
      <c r="R32" s="111"/>
      <c r="S32" s="111"/>
      <c r="T32" s="112"/>
      <c r="U32" s="20"/>
      <c r="V32" s="21">
        <f>IF(AZ32="No",0,IF(O32="NA",0,IF(O32=Data!$E$2,Data!$F$42,IF(O32=Data!$E$3,Data!$F$43,IF(O32=Data!$E$4,Data!$F$44,IF(O32=Data!$E$5,Data!$F$45,IF(O32=Data!$E$6,Data!$F$46,IF(O32=Data!$E$7,Data!$F$47,IF(O32=Data!$E$8,Data!$F$48,IF(O32=Data!$E$9,Data!$F$49,IF(O32=Data!$E$10,Data!$F$50,IF(O32=Data!$E$11,Data!$F$51,IF(O32=Data!E41,Data!$F$52,IF(O32=Data!E42,Data!$F$53,IF(O32=Data!E43,Data!$F$54,IF(O32=Data!E44,Data!$F$55,IF(O32=Data!E45,Data!$F$56,IF(O32=Data!E46,Data!F$57,IF(O32=Data!E47,Data!F$58,0)))))))))))))))))))*K32*$AV$3</f>
        <v>0</v>
      </c>
      <c r="W32" s="23">
        <f>IF(AZ32="No",0,IF(O32="NA",0,IF(O32=Data!$E$2,Data!$G$42,IF(O32=Data!$E$3,Data!$G$43,IF(O32=Data!$E$4,Data!$G$44,IF(O32=Data!$E$5,Data!$G$45,IF(O32=Data!$E$6,Data!$G$46,IF(O32=Data!$E$7,Data!$G$47,IF(O32=Data!$E$8,Data!$G$48,IF(O32=Data!$E$9,Data!$G$49,IF(O32=Data!$E$10,Data!$G$50,IF(O32=Data!$E$11,Data!$G$51,IF(O32=Data!$E$12,Data!$G$52,IF(O32=Data!$E$13,Data!$G$53,IF(O32=Data!$E$14,Data!$G$54,IF(O32=Data!$E$15,Data!$G$55,IF(O32=Data!$E$16,Data!$G$56,IF(O32=Data!$E$17,Data!G$57,IF(O32=Data!$E$18,Data!G$58,0)))))))))))))))))))*K32*$AV$3</f>
        <v>0</v>
      </c>
      <c r="X32" s="23">
        <f>IF(AZ32="No",0,IF(O32="NA",0,IF(O32=Data!$E$2,Data!$H$42,IF(O32=Data!$E$3,Data!$H$43,IF(O32=Data!$E$4,Data!$H$44,IF(O32=Data!$E$5,Data!$H$45,IF(O32=Data!$E$6,Data!$H$46,IF(O32=Data!$E$7,Data!$H$47,IF(O32=Data!$E$8,Data!$H$48,IF(O32=Data!$E$9,Data!$H$49,IF(O32=Data!$E$10,Data!$H$50,IF(O32=Data!$E$11,Data!$H$51,IF(O32=Data!$E$12,Data!$H$52,IF(O32=Data!$E$13,Data!$H$53,IF(O32=Data!$E$14,Data!$H$54,IF(O32=Data!$E$15,Data!$H$55,IF(O32=Data!$E$16,Data!$H$56,IF(O32=Data!$E$17,Data!H$57,IF(O32=Data!$E$18,Data!H$58,0)))))))))))))))))))*K32*$AV$3</f>
        <v>0</v>
      </c>
      <c r="Y32" s="23">
        <f>IF(R32&lt;=1,0,IF(Q32=Data!$E$12,Data!$F$52,IF(Q32=Data!$E$13,Data!$F$53,IF(Q32=Data!$E$14,Data!$F$54,IF(Q32=Data!$E$15,Data!$F$55,IF(Q32=Data!$E$16,Data!$F$56,IF(Q32=Data!$E$17,Data!$F$57,IF(Q32=Data!$E$18,Data!$F$58,0))))))))*K32*IF(R32&lt;AV32,R32,$AV$3)</f>
        <v>0</v>
      </c>
      <c r="Z32" s="23">
        <f>IF(R32&lt;=1,0,IF(Q32=Data!$E$12,Data!$G$52,IF(Q32=Data!$E$13,Data!$G$53,IF(Q32=Data!$E$14,Data!$G$54,IF(Q32=Data!$E$15,Data!$G$55,IF(Q32=Data!$E$16,Data!$G$56,IF(Q32=Data!$E$17,Data!$G$57,IF(Q32=Data!$E$18,Data!$G$58,0))))))))*K32*IF(R32&lt;AV32,R32,$AV$3)</f>
        <v>0</v>
      </c>
      <c r="AA32" s="23">
        <f>IF(R32&lt;=1,0,IF(Q32=Data!$E$12,Data!$H$52,IF(Q32=Data!$E$13,Data!$H$53,IF(Q32=Data!$E$14,Data!$H$54,IF(Q32=Data!$E$15,Data!$H$55,IF(Q32=Data!$E$16,Data!$H$56,IF(Q32=Data!$E$17,Data!$H$57,IF(Q32=Data!$E$18,Data!$H$58,0))))))))*K32*IF(R32&lt;AV32,R32,$AV$3)</f>
        <v>0</v>
      </c>
      <c r="AB32" s="22">
        <f t="shared" si="4"/>
        <v>0</v>
      </c>
      <c r="AC32" s="50">
        <f t="shared" si="5"/>
        <v>0</v>
      </c>
      <c r="AD32" s="46"/>
      <c r="AE32" s="21">
        <f t="shared" si="6"/>
        <v>0</v>
      </c>
      <c r="AF32" s="22">
        <f t="shared" si="0"/>
        <v>0</v>
      </c>
      <c r="AG32" s="50">
        <f t="shared" si="1"/>
        <v>0</v>
      </c>
      <c r="AH32" s="46"/>
      <c r="AI32" s="21">
        <f>IF(AZ32="No",0,IF(O32="NA",0,IF(Q32=O32,0,IF(O32=Data!$E$2,Data!$J$42,IF(O32=Data!$E$3,Data!$J$43,IF(O32=Data!$E$4,Data!$J$44,IF(O32=Data!$E$5,Data!$J$45,IF(O32=Data!$E$6,Data!$J$46,IF(O32=Data!$E$7,Data!$J$47,IF(O32=Data!$E$8,Data!$J$48,IF(O32=Data!$E$9,Data!$J$49,IF(O32=Data!$E$10,Data!$I$50,IF(O32=Data!$E$11,Data!$J$51,IF(O32=Data!$E$12,Data!$J$52,IF(O32=Data!$E$13,Data!$J$53,IF(O32=Data!$E$14,Data!$J$54,IF(O32=Data!$E$15,Data!$J$55,IF(O32=Data!$E$16,Data!$J$56,IF(O32=Data!$E$17,Data!$J$57,IF(O32=Data!$E$18,Data!J$58,0))))))))))))))))))))*$AV$3</f>
        <v>0</v>
      </c>
      <c r="AJ32" s="23">
        <f>IF(AZ32="No",0,IF(O32="NA",0,IF(O32=Data!$E$2,Data!$K$42,IF(O32=Data!$E$3,Data!$K$43,IF(O32=Data!$E$4,Data!$K$44,IF(O32=Data!$E$5,Data!$K$45,IF(O32=Data!$E$6,Data!$K$46,IF(O32=Data!$E$7,Data!$K$47,IF(O32=Data!$E$8,Data!$K$48,IF(O32=Data!$E$9,Data!$K$49,IF(O32=Data!$E$10,Data!$K$50,IF(O32=Data!$E$11,Data!$K$51,IF(O32=Data!$E$12,Data!$K$52,IF(O32=Data!$E$13,Data!$K$53,IF(O32=Data!$E$14,Data!$K$54,IF(O32=Data!$E$15,Data!$K$55,IF(O32=Data!$E$16,Data!$K$56,IF(O32=Data!$E$17,Data!$K$57,IF(O32=Data!$E$18,Data!K$58,0)))))))))))))))))))*$AV$3</f>
        <v>0</v>
      </c>
      <c r="AK32" s="23">
        <f t="shared" si="7"/>
        <v>0</v>
      </c>
      <c r="AL32" s="22">
        <f t="shared" si="8"/>
        <v>0</v>
      </c>
      <c r="AM32" s="22">
        <f t="shared" si="9"/>
        <v>0</v>
      </c>
      <c r="AN32" s="23"/>
      <c r="AO32" s="120"/>
      <c r="AP32" s="25"/>
      <c r="AQ32" s="25"/>
      <c r="AR32" s="9"/>
      <c r="AS32" s="9"/>
      <c r="AT32" s="5"/>
      <c r="AX32" s="168"/>
      <c r="AY32" s="143" t="str">
        <f t="shared" si="10"/>
        <v>No</v>
      </c>
      <c r="AZ32" s="144" t="str">
        <f t="shared" si="2"/>
        <v>No</v>
      </c>
      <c r="BA32" s="150"/>
      <c r="BB32" s="146">
        <f>IF(Q32="NA",0,IF(N32="No",0,IF(O32=Data!$E$2,Data!$L$42,IF(O32=Data!$E$3,Data!$L$43,IF(O32=Data!$E$4,Data!$L$44,IF(O32=Data!$E$5,Data!$L$45,IF(O32=Data!$E$6,Data!$L$46,IF(O32=Data!$E$7,Data!$L$47,IF(O32=Data!$E$8,Data!$L$48,IF(O32=Data!$E$9,Data!$L$49,IF(O32=Data!$E$10,Data!$L$50,IF(O32=Data!$E$11,Data!$L$51,IF(O32=Data!$E$12,Data!$L$52,IF(O32=Data!$E$13,Data!$L$53,IF(O32=Data!$E$14,Data!$L$54,IF(O32=Data!$E$15,Data!$L$55,IF(O32=Data!$E$16,Data!$L$56,IF(O32=Data!$E$17,Data!$L$57,IF(O32=Data!$E$18,Data!L$58,0)))))))))))))))))))</f>
        <v>0</v>
      </c>
      <c r="BC32" s="147">
        <f>IF(Q32="NA",0,IF(AY32="No",0,IF(N32="Yes",0,IF(P32=Data!$E$2,Data!$L$42,IF(P32=Data!$E$3,Data!$L$43,IF(P32=Data!$E$4,Data!$L$44,IF(P32=Data!$E$5,Data!$L$45,IF(P32=Data!$E$6,Data!$L$46,IF(P32=Data!$E$7,Data!$L$47,IF(P32=Data!$E$8,Data!$L$48,IF(P32=Data!$E$9,Data!$L$49,IF(P32=Data!$E$10,Data!$L$50,IF(P32=Data!$E$11,Data!$L$51,IF(P32=Data!$E$12,Data!$L$52*(EXP(-29.6/R32)),IF(P32=Data!$E$13,Data!$L$53,IF(P32=Data!$E$14,Data!$L$54*(EXP(-29.6/R32)),IF(P32=Data!$E$15,Data!$L$55,IF(P32=Data!$E$16,Data!$L$56,IF(P32=Data!$E$17,Data!$L$57,IF(P32=Data!$E$18,Data!L$58,0))))))))))))))))))))</f>
        <v>0</v>
      </c>
      <c r="BD32" s="148"/>
      <c r="BE32" s="146"/>
      <c r="BF32" s="148">
        <f t="shared" si="11"/>
        <v>0</v>
      </c>
      <c r="BG32" s="148">
        <v>1</v>
      </c>
      <c r="BH32" s="148">
        <v>1</v>
      </c>
      <c r="BI32" s="148">
        <f>IF(S32=0,0,IF(AND(Q32=Data!$E$12,S32-$AV$3&gt;0),(((Data!$M$52*(EXP(-29.6/S32)))-(Data!$M$52*(EXP(-29.6/(S32-$AV$3)))))),IF(AND(Q32=Data!$E$12,S32-$AV$3&lt;0.5),(Data!$M$52*(EXP(-29.6/S32))),IF(AND(Q32=Data!$E$12,S32&lt;=1),((Data!$M$52*(EXP(-29.6/S32)))),IF(Q32=Data!$E$13,(Data!$M$53),IF(AND(Q32=Data!$E$14,S32-$AV$3&gt;0),(((Data!$M$54*(EXP(-29.6/S32)))-(Data!$M$54*(EXP(-29.6/(S32-$AV$3)))))),IF(AND(Q32=Data!$E$14,S32-$AV$3&lt;1),(Data!$M$54*(EXP(-29.6/S32))),IF(AND(Q32=Data!$E$14,S32&lt;=1),((Data!$M$54*(EXP(-29.6/S32)))),IF(Q32=Data!$E$15,Data!$M$55,IF(Q32=Data!$E$16,Data!$M$56,IF(Q32=Data!$E$17,Data!$M$57,IF(Q32=Data!$E$18,Data!$M$58,0))))))))))))</f>
        <v>0</v>
      </c>
      <c r="BJ32" s="148">
        <f>IF(Q32=Data!$E$12,BI32*0.32,IF(Q32=Data!$E$13,0,IF(Q32=Data!$E$14,BI32*0.32,IF(Q32=Data!$E$15,0,IF(Q32=Data!$E$16,0,IF(Q32=Data!$E$17,0,IF(Q32=Data!$E$18,0,0)))))))</f>
        <v>0</v>
      </c>
      <c r="BK32" s="148">
        <f>IF(Q32=Data!$E$12,Data!$P$52*$AV$3,IF(Q32=Data!$E$13,Data!$P$53*$AV$3,IF(Q32=Data!$E$14,Data!$P$54*$AV$3,IF(Q32=Data!$E$15,Data!$P$55*$AV$3,IF(Q32=Data!$E$16,Data!$P$56*$AV$3,IF(Q32=Data!$E$17,Data!$P$57*$AV$3,IF(Q32=Data!$E$18,Data!$P$58*$AV$3,0)))))))</f>
        <v>0</v>
      </c>
      <c r="BL32" s="147">
        <f>IF(O32=Data!$E$2,Data!$O$42,IF(O32=Data!$E$3,Data!$O$43,IF(O32=Data!$E$4,Data!$O$44,IF(O32=Data!$E$5,Data!$O$45,IF(O32=Data!$E$6,Data!$O$46,IF(O32=Data!$E$7,Data!$O$47,IF(O32=Data!$E$8,Data!$O$48,IF(O32=Data!$E$9,Data!$O$49,IF(O32=Data!$E$10,Data!$O$50,IF(O32=Data!$E$11,Data!$O$51,IF(O32=Data!$E$12,Data!$O$52,IF(O32=Data!$E$13,Data!$O$53,IF(O32=Data!$E$14,Data!$O$54,IF(O32=Data!$E$15,Data!$O$55,IF(O32=Data!$E$16,Data!$O$56,IF(O32=Data!$E$17,Data!$O$57,IF(O32=Data!$E$18,Data!$O$58,0)))))))))))))))))</f>
        <v>0</v>
      </c>
      <c r="BM32" s="169"/>
      <c r="BN32" s="169"/>
      <c r="BO32" s="169"/>
      <c r="BP32" s="169"/>
    </row>
    <row r="33" spans="10:68" x14ac:dyDescent="0.3">
      <c r="J33" s="36" t="s">
        <v>44</v>
      </c>
      <c r="K33" s="108"/>
      <c r="L33" s="108"/>
      <c r="M33" s="108" t="s">
        <v>3</v>
      </c>
      <c r="N33" s="108" t="s">
        <v>1</v>
      </c>
      <c r="O33" s="109" t="s">
        <v>124</v>
      </c>
      <c r="P33" s="109" t="s">
        <v>124</v>
      </c>
      <c r="Q33" s="110" t="s">
        <v>124</v>
      </c>
      <c r="R33" s="111"/>
      <c r="S33" s="111"/>
      <c r="T33" s="112"/>
      <c r="U33" s="20"/>
      <c r="V33" s="21">
        <f>IF(AZ33="No",0,IF(O33="NA",0,IF(O33=Data!$E$2,Data!$F$42,IF(O33=Data!$E$3,Data!$F$43,IF(O33=Data!$E$4,Data!$F$44,IF(O33=Data!$E$5,Data!$F$45,IF(O33=Data!$E$6,Data!$F$46,IF(O33=Data!$E$7,Data!$F$47,IF(O33=Data!$E$8,Data!$F$48,IF(O33=Data!$E$9,Data!$F$49,IF(O33=Data!$E$10,Data!$F$50,IF(O33=Data!$E$11,Data!$F$51,IF(O33=Data!E42,Data!$F$52,IF(O33=Data!E43,Data!$F$53,IF(O33=Data!E44,Data!$F$54,IF(O33=Data!E45,Data!$F$55,IF(O33=Data!E46,Data!$F$56,IF(O33=Data!E47,Data!F$57,IF(O33=Data!E48,Data!F$58,0)))))))))))))))))))*K33*$AV$3</f>
        <v>0</v>
      </c>
      <c r="W33" s="23">
        <f>IF(AZ33="No",0,IF(O33="NA",0,IF(O33=Data!$E$2,Data!$G$42,IF(O33=Data!$E$3,Data!$G$43,IF(O33=Data!$E$4,Data!$G$44,IF(O33=Data!$E$5,Data!$G$45,IF(O33=Data!$E$6,Data!$G$46,IF(O33=Data!$E$7,Data!$G$47,IF(O33=Data!$E$8,Data!$G$48,IF(O33=Data!$E$9,Data!$G$49,IF(O33=Data!$E$10,Data!$G$50,IF(O33=Data!$E$11,Data!$G$51,IF(O33=Data!$E$12,Data!$G$52,IF(O33=Data!$E$13,Data!$G$53,IF(O33=Data!$E$14,Data!$G$54,IF(O33=Data!$E$15,Data!$G$55,IF(O33=Data!$E$16,Data!$G$56,IF(O33=Data!$E$17,Data!G$57,IF(O33=Data!$E$18,Data!G$58,0)))))))))))))))))))*K33*$AV$3</f>
        <v>0</v>
      </c>
      <c r="X33" s="23">
        <f>IF(AZ33="No",0,IF(O33="NA",0,IF(O33=Data!$E$2,Data!$H$42,IF(O33=Data!$E$3,Data!$H$43,IF(O33=Data!$E$4,Data!$H$44,IF(O33=Data!$E$5,Data!$H$45,IF(O33=Data!$E$6,Data!$H$46,IF(O33=Data!$E$7,Data!$H$47,IF(O33=Data!$E$8,Data!$H$48,IF(O33=Data!$E$9,Data!$H$49,IF(O33=Data!$E$10,Data!$H$50,IF(O33=Data!$E$11,Data!$H$51,IF(O33=Data!$E$12,Data!$H$52,IF(O33=Data!$E$13,Data!$H$53,IF(O33=Data!$E$14,Data!$H$54,IF(O33=Data!$E$15,Data!$H$55,IF(O33=Data!$E$16,Data!$H$56,IF(O33=Data!$E$17,Data!H$57,IF(O33=Data!$E$18,Data!H$58,0)))))))))))))))))))*K33*$AV$3</f>
        <v>0</v>
      </c>
      <c r="Y33" s="23">
        <f>IF(R33&lt;=1,0,IF(Q33=Data!$E$12,Data!$F$52,IF(Q33=Data!$E$13,Data!$F$53,IF(Q33=Data!$E$14,Data!$F$54,IF(Q33=Data!$E$15,Data!$F$55,IF(Q33=Data!$E$16,Data!$F$56,IF(Q33=Data!$E$17,Data!$F$57,IF(Q33=Data!$E$18,Data!$F$58,0))))))))*K33*IF(R33&lt;AV33,R33,$AV$3)</f>
        <v>0</v>
      </c>
      <c r="Z33" s="23">
        <f>IF(R33&lt;=1,0,IF(Q33=Data!$E$12,Data!$G$52,IF(Q33=Data!$E$13,Data!$G$53,IF(Q33=Data!$E$14,Data!$G$54,IF(Q33=Data!$E$15,Data!$G$55,IF(Q33=Data!$E$16,Data!$G$56,IF(Q33=Data!$E$17,Data!$G$57,IF(Q33=Data!$E$18,Data!$G$58,0))))))))*K33*IF(R33&lt;AV33,R33,$AV$3)</f>
        <v>0</v>
      </c>
      <c r="AA33" s="23">
        <f>IF(R33&lt;=1,0,IF(Q33=Data!$E$12,Data!$H$52,IF(Q33=Data!$E$13,Data!$H$53,IF(Q33=Data!$E$14,Data!$H$54,IF(Q33=Data!$E$15,Data!$H$55,IF(Q33=Data!$E$16,Data!$H$56,IF(Q33=Data!$E$17,Data!$H$57,IF(Q33=Data!$E$18,Data!$H$58,0))))))))*K33*IF(R33&lt;AV33,R33,$AV$3)</f>
        <v>0</v>
      </c>
      <c r="AB33" s="22">
        <f t="shared" si="4"/>
        <v>0</v>
      </c>
      <c r="AC33" s="50">
        <f t="shared" si="5"/>
        <v>0</v>
      </c>
      <c r="AD33" s="46"/>
      <c r="AE33" s="21">
        <f t="shared" si="6"/>
        <v>0</v>
      </c>
      <c r="AF33" s="22">
        <f t="shared" si="0"/>
        <v>0</v>
      </c>
      <c r="AG33" s="50">
        <f t="shared" si="1"/>
        <v>0</v>
      </c>
      <c r="AH33" s="46"/>
      <c r="AI33" s="21">
        <f>IF(AZ33="No",0,IF(O33="NA",0,IF(Q33=O33,0,IF(O33=Data!$E$2,Data!$J$42,IF(O33=Data!$E$3,Data!$J$43,IF(O33=Data!$E$4,Data!$J$44,IF(O33=Data!$E$5,Data!$J$45,IF(O33=Data!$E$6,Data!$J$46,IF(O33=Data!$E$7,Data!$J$47,IF(O33=Data!$E$8,Data!$J$48,IF(O33=Data!$E$9,Data!$J$49,IF(O33=Data!$E$10,Data!$I$50,IF(O33=Data!$E$11,Data!$J$51,IF(O33=Data!$E$12,Data!$J$52,IF(O33=Data!$E$13,Data!$J$53,IF(O33=Data!$E$14,Data!$J$54,IF(O33=Data!$E$15,Data!$J$55,IF(O33=Data!$E$16,Data!$J$56,IF(O33=Data!$E$17,Data!$J$57,IF(O33=Data!$E$18,Data!J$58,0))))))))))))))))))))*$AV$3</f>
        <v>0</v>
      </c>
      <c r="AJ33" s="23">
        <f>IF(AZ33="No",0,IF(O33="NA",0,IF(O33=Data!$E$2,Data!$K$42,IF(O33=Data!$E$3,Data!$K$43,IF(O33=Data!$E$4,Data!$K$44,IF(O33=Data!$E$5,Data!$K$45,IF(O33=Data!$E$6,Data!$K$46,IF(O33=Data!$E$7,Data!$K$47,IF(O33=Data!$E$8,Data!$K$48,IF(O33=Data!$E$9,Data!$K$49,IF(O33=Data!$E$10,Data!$K$50,IF(O33=Data!$E$11,Data!$K$51,IF(O33=Data!$E$12,Data!$K$52,IF(O33=Data!$E$13,Data!$K$53,IF(O33=Data!$E$14,Data!$K$54,IF(O33=Data!$E$15,Data!$K$55,IF(O33=Data!$E$16,Data!$K$56,IF(O33=Data!$E$17,Data!$K$57,IF(O33=Data!$E$18,Data!K$58,0)))))))))))))))))))*$AV$3</f>
        <v>0</v>
      </c>
      <c r="AK33" s="23">
        <f t="shared" si="7"/>
        <v>0</v>
      </c>
      <c r="AL33" s="22">
        <f t="shared" si="8"/>
        <v>0</v>
      </c>
      <c r="AM33" s="22">
        <f t="shared" si="9"/>
        <v>0</v>
      </c>
      <c r="AN33" s="23"/>
      <c r="AO33" s="120"/>
      <c r="AP33" s="25"/>
      <c r="AQ33" s="25"/>
      <c r="AR33" s="9"/>
      <c r="AS33" s="9"/>
      <c r="AT33" s="5"/>
      <c r="AX33" s="168"/>
      <c r="AY33" s="143" t="str">
        <f t="shared" si="10"/>
        <v>No</v>
      </c>
      <c r="AZ33" s="144" t="str">
        <f t="shared" si="2"/>
        <v>No</v>
      </c>
      <c r="BA33" s="150"/>
      <c r="BB33" s="146">
        <f>IF(Q33="NA",0,IF(N33="No",0,IF(O33=Data!$E$2,Data!$L$42,IF(O33=Data!$E$3,Data!$L$43,IF(O33=Data!$E$4,Data!$L$44,IF(O33=Data!$E$5,Data!$L$45,IF(O33=Data!$E$6,Data!$L$46,IF(O33=Data!$E$7,Data!$L$47,IF(O33=Data!$E$8,Data!$L$48,IF(O33=Data!$E$9,Data!$L$49,IF(O33=Data!$E$10,Data!$L$50,IF(O33=Data!$E$11,Data!$L$51,IF(O33=Data!$E$12,Data!$L$52,IF(O33=Data!$E$13,Data!$L$53,IF(O33=Data!$E$14,Data!$L$54,IF(O33=Data!$E$15,Data!$L$55,IF(O33=Data!$E$16,Data!$L$56,IF(O33=Data!$E$17,Data!$L$57,IF(O33=Data!$E$18,Data!L$58,0)))))))))))))))))))</f>
        <v>0</v>
      </c>
      <c r="BC33" s="147">
        <f>IF(Q33="NA",0,IF(AY33="No",0,IF(N33="Yes",0,IF(P33=Data!$E$2,Data!$L$42,IF(P33=Data!$E$3,Data!$L$43,IF(P33=Data!$E$4,Data!$L$44,IF(P33=Data!$E$5,Data!$L$45,IF(P33=Data!$E$6,Data!$L$46,IF(P33=Data!$E$7,Data!$L$47,IF(P33=Data!$E$8,Data!$L$48,IF(P33=Data!$E$9,Data!$L$49,IF(P33=Data!$E$10,Data!$L$50,IF(P33=Data!$E$11,Data!$L$51,IF(P33=Data!$E$12,Data!$L$52*(EXP(-29.6/R33)),IF(P33=Data!$E$13,Data!$L$53,IF(P33=Data!$E$14,Data!$L$54*(EXP(-29.6/R33)),IF(P33=Data!$E$15,Data!$L$55,IF(P33=Data!$E$16,Data!$L$56,IF(P33=Data!$E$17,Data!$L$57,IF(P33=Data!$E$18,Data!L$58,0))))))))))))))))))))</f>
        <v>0</v>
      </c>
      <c r="BD33" s="148"/>
      <c r="BE33" s="146"/>
      <c r="BF33" s="148">
        <f t="shared" si="11"/>
        <v>0</v>
      </c>
      <c r="BG33" s="148">
        <v>1</v>
      </c>
      <c r="BH33" s="148">
        <v>1</v>
      </c>
      <c r="BI33" s="148">
        <f>IF(S33=0,0,IF(AND(Q33=Data!$E$12,S33-$AV$3&gt;0),(((Data!$M$52*(EXP(-29.6/S33)))-(Data!$M$52*(EXP(-29.6/(S33-$AV$3)))))),IF(AND(Q33=Data!$E$12,S33-$AV$3&lt;0.5),(Data!$M$52*(EXP(-29.6/S33))),IF(AND(Q33=Data!$E$12,S33&lt;=1),((Data!$M$52*(EXP(-29.6/S33)))),IF(Q33=Data!$E$13,(Data!$M$53),IF(AND(Q33=Data!$E$14,S33-$AV$3&gt;0),(((Data!$M$54*(EXP(-29.6/S33)))-(Data!$M$54*(EXP(-29.6/(S33-$AV$3)))))),IF(AND(Q33=Data!$E$14,S33-$AV$3&lt;1),(Data!$M$54*(EXP(-29.6/S33))),IF(AND(Q33=Data!$E$14,S33&lt;=1),((Data!$M$54*(EXP(-29.6/S33)))),IF(Q33=Data!$E$15,Data!$M$55,IF(Q33=Data!$E$16,Data!$M$56,IF(Q33=Data!$E$17,Data!$M$57,IF(Q33=Data!$E$18,Data!$M$58,0))))))))))))</f>
        <v>0</v>
      </c>
      <c r="BJ33" s="148">
        <f>IF(Q33=Data!$E$12,BI33*0.32,IF(Q33=Data!$E$13,0,IF(Q33=Data!$E$14,BI33*0.32,IF(Q33=Data!$E$15,0,IF(Q33=Data!$E$16,0,IF(Q33=Data!$E$17,0,IF(Q33=Data!$E$18,0,0)))))))</f>
        <v>0</v>
      </c>
      <c r="BK33" s="148">
        <f>IF(Q33=Data!$E$12,Data!$P$52*$AV$3,IF(Q33=Data!$E$13,Data!$P$53*$AV$3,IF(Q33=Data!$E$14,Data!$P$54*$AV$3,IF(Q33=Data!$E$15,Data!$P$55*$AV$3,IF(Q33=Data!$E$16,Data!$P$56*$AV$3,IF(Q33=Data!$E$17,Data!$P$57*$AV$3,IF(Q33=Data!$E$18,Data!$P$58*$AV$3,0)))))))</f>
        <v>0</v>
      </c>
      <c r="BL33" s="147">
        <f>IF(O33=Data!$E$2,Data!$O$42,IF(O33=Data!$E$3,Data!$O$43,IF(O33=Data!$E$4,Data!$O$44,IF(O33=Data!$E$5,Data!$O$45,IF(O33=Data!$E$6,Data!$O$46,IF(O33=Data!$E$7,Data!$O$47,IF(O33=Data!$E$8,Data!$O$48,IF(O33=Data!$E$9,Data!$O$49,IF(O33=Data!$E$10,Data!$O$50,IF(O33=Data!$E$11,Data!$O$51,IF(O33=Data!$E$12,Data!$O$52,IF(O33=Data!$E$13,Data!$O$53,IF(O33=Data!$E$14,Data!$O$54,IF(O33=Data!$E$15,Data!$O$55,IF(O33=Data!$E$16,Data!$O$56,IF(O33=Data!$E$17,Data!$O$57,IF(O33=Data!$E$18,Data!$O$58,0)))))))))))))))))</f>
        <v>0</v>
      </c>
      <c r="BM33" s="169"/>
      <c r="BN33" s="169"/>
      <c r="BO33" s="169"/>
      <c r="BP33" s="169"/>
    </row>
    <row r="34" spans="10:68" x14ac:dyDescent="0.3">
      <c r="J34" s="36" t="s">
        <v>45</v>
      </c>
      <c r="K34" s="108"/>
      <c r="L34" s="108"/>
      <c r="M34" s="108" t="s">
        <v>3</v>
      </c>
      <c r="N34" s="108" t="s">
        <v>1</v>
      </c>
      <c r="O34" s="109" t="s">
        <v>124</v>
      </c>
      <c r="P34" s="109" t="s">
        <v>124</v>
      </c>
      <c r="Q34" s="110" t="s">
        <v>124</v>
      </c>
      <c r="R34" s="111"/>
      <c r="S34" s="111"/>
      <c r="T34" s="112"/>
      <c r="U34" s="20"/>
      <c r="V34" s="21">
        <f>IF(AZ34="No",0,IF(O34="NA",0,IF(O34=Data!$E$2,Data!$F$42,IF(O34=Data!$E$3,Data!$F$43,IF(O34=Data!$E$4,Data!$F$44,IF(O34=Data!$E$5,Data!$F$45,IF(O34=Data!$E$6,Data!$F$46,IF(O34=Data!$E$7,Data!$F$47,IF(O34=Data!$E$8,Data!$F$48,IF(O34=Data!$E$9,Data!$F$49,IF(O34=Data!$E$10,Data!$F$50,IF(O34=Data!$E$11,Data!$F$51,IF(O34=Data!E43,Data!$F$52,IF(O34=Data!E44,Data!$F$53,IF(O34=Data!E45,Data!$F$54,IF(O34=Data!E46,Data!$F$55,IF(O34=Data!E47,Data!$F$56,IF(O34=Data!E48,Data!F$57,IF(O34=Data!E49,Data!F$58,0)))))))))))))))))))*K34*$AV$3</f>
        <v>0</v>
      </c>
      <c r="W34" s="23">
        <f>IF(AZ34="No",0,IF(O34="NA",0,IF(O34=Data!$E$2,Data!$G$42,IF(O34=Data!$E$3,Data!$G$43,IF(O34=Data!$E$4,Data!$G$44,IF(O34=Data!$E$5,Data!$G$45,IF(O34=Data!$E$6,Data!$G$46,IF(O34=Data!$E$7,Data!$G$47,IF(O34=Data!$E$8,Data!$G$48,IF(O34=Data!$E$9,Data!$G$49,IF(O34=Data!$E$10,Data!$G$50,IF(O34=Data!$E$11,Data!$G$51,IF(O34=Data!$E$12,Data!$G$52,IF(O34=Data!$E$13,Data!$G$53,IF(O34=Data!$E$14,Data!$G$54,IF(O34=Data!$E$15,Data!$G$55,IF(O34=Data!$E$16,Data!$G$56,IF(O34=Data!$E$17,Data!G$57,IF(O34=Data!$E$18,Data!G$58,0)))))))))))))))))))*K34*$AV$3</f>
        <v>0</v>
      </c>
      <c r="X34" s="23">
        <f>IF(AZ34="No",0,IF(O34="NA",0,IF(O34=Data!$E$2,Data!$H$42,IF(O34=Data!$E$3,Data!$H$43,IF(O34=Data!$E$4,Data!$H$44,IF(O34=Data!$E$5,Data!$H$45,IF(O34=Data!$E$6,Data!$H$46,IF(O34=Data!$E$7,Data!$H$47,IF(O34=Data!$E$8,Data!$H$48,IF(O34=Data!$E$9,Data!$H$49,IF(O34=Data!$E$10,Data!$H$50,IF(O34=Data!$E$11,Data!$H$51,IF(O34=Data!$E$12,Data!$H$52,IF(O34=Data!$E$13,Data!$H$53,IF(O34=Data!$E$14,Data!$H$54,IF(O34=Data!$E$15,Data!$H$55,IF(O34=Data!$E$16,Data!$H$56,IF(O34=Data!$E$17,Data!H$57,IF(O34=Data!$E$18,Data!H$58,0)))))))))))))))))))*K34*$AV$3</f>
        <v>0</v>
      </c>
      <c r="Y34" s="23">
        <f>IF(R34&lt;=1,0,IF(Q34=Data!$E$12,Data!$F$52,IF(Q34=Data!$E$13,Data!$F$53,IF(Q34=Data!$E$14,Data!$F$54,IF(Q34=Data!$E$15,Data!$F$55,IF(Q34=Data!$E$16,Data!$F$56,IF(Q34=Data!$E$17,Data!$F$57,IF(Q34=Data!$E$18,Data!$F$58,0))))))))*K34*IF(R34&lt;AV34,R34,$AV$3)</f>
        <v>0</v>
      </c>
      <c r="Z34" s="23">
        <f>IF(R34&lt;=1,0,IF(Q34=Data!$E$12,Data!$G$52,IF(Q34=Data!$E$13,Data!$G$53,IF(Q34=Data!$E$14,Data!$G$54,IF(Q34=Data!$E$15,Data!$G$55,IF(Q34=Data!$E$16,Data!$G$56,IF(Q34=Data!$E$17,Data!$G$57,IF(Q34=Data!$E$18,Data!$G$58,0))))))))*K34*IF(R34&lt;AV34,R34,$AV$3)</f>
        <v>0</v>
      </c>
      <c r="AA34" s="23">
        <f>IF(R34&lt;=1,0,IF(Q34=Data!$E$12,Data!$H$52,IF(Q34=Data!$E$13,Data!$H$53,IF(Q34=Data!$E$14,Data!$H$54,IF(Q34=Data!$E$15,Data!$H$55,IF(Q34=Data!$E$16,Data!$H$56,IF(Q34=Data!$E$17,Data!$H$57,IF(Q34=Data!$E$18,Data!$H$58,0))))))))*K34*IF(R34&lt;AV34,R34,$AV$3)</f>
        <v>0</v>
      </c>
      <c r="AB34" s="22">
        <f t="shared" si="4"/>
        <v>0</v>
      </c>
      <c r="AC34" s="50">
        <f t="shared" si="5"/>
        <v>0</v>
      </c>
      <c r="AD34" s="46"/>
      <c r="AE34" s="21">
        <f t="shared" si="6"/>
        <v>0</v>
      </c>
      <c r="AF34" s="22">
        <f t="shared" si="0"/>
        <v>0</v>
      </c>
      <c r="AG34" s="50">
        <f t="shared" si="1"/>
        <v>0</v>
      </c>
      <c r="AH34" s="46"/>
      <c r="AI34" s="21">
        <f>IF(AZ34="No",0,IF(O34="NA",0,IF(Q34=O34,0,IF(O34=Data!$E$2,Data!$J$42,IF(O34=Data!$E$3,Data!$J$43,IF(O34=Data!$E$4,Data!$J$44,IF(O34=Data!$E$5,Data!$J$45,IF(O34=Data!$E$6,Data!$J$46,IF(O34=Data!$E$7,Data!$J$47,IF(O34=Data!$E$8,Data!$J$48,IF(O34=Data!$E$9,Data!$J$49,IF(O34=Data!$E$10,Data!$I$50,IF(O34=Data!$E$11,Data!$J$51,IF(O34=Data!$E$12,Data!$J$52,IF(O34=Data!$E$13,Data!$J$53,IF(O34=Data!$E$14,Data!$J$54,IF(O34=Data!$E$15,Data!$J$55,IF(O34=Data!$E$16,Data!$J$56,IF(O34=Data!$E$17,Data!$J$57,IF(O34=Data!$E$18,Data!J$58,0))))))))))))))))))))*$AV$3</f>
        <v>0</v>
      </c>
      <c r="AJ34" s="23">
        <f>IF(AZ34="No",0,IF(O34="NA",0,IF(O34=Data!$E$2,Data!$K$42,IF(O34=Data!$E$3,Data!$K$43,IF(O34=Data!$E$4,Data!$K$44,IF(O34=Data!$E$5,Data!$K$45,IF(O34=Data!$E$6,Data!$K$46,IF(O34=Data!$E$7,Data!$K$47,IF(O34=Data!$E$8,Data!$K$48,IF(O34=Data!$E$9,Data!$K$49,IF(O34=Data!$E$10,Data!$K$50,IF(O34=Data!$E$11,Data!$K$51,IF(O34=Data!$E$12,Data!$K$52,IF(O34=Data!$E$13,Data!$K$53,IF(O34=Data!$E$14,Data!$K$54,IF(O34=Data!$E$15,Data!$K$55,IF(O34=Data!$E$16,Data!$K$56,IF(O34=Data!$E$17,Data!$K$57,IF(O34=Data!$E$18,Data!K$58,0)))))))))))))))))))*$AV$3</f>
        <v>0</v>
      </c>
      <c r="AK34" s="23">
        <f t="shared" si="7"/>
        <v>0</v>
      </c>
      <c r="AL34" s="22">
        <f t="shared" si="8"/>
        <v>0</v>
      </c>
      <c r="AM34" s="22">
        <f t="shared" si="9"/>
        <v>0</v>
      </c>
      <c r="AN34" s="23"/>
      <c r="AO34" s="120"/>
      <c r="AP34" s="25"/>
      <c r="AQ34" s="25"/>
      <c r="AR34" s="9"/>
      <c r="AS34" s="9"/>
      <c r="AT34" s="5"/>
      <c r="AX34" s="168"/>
      <c r="AY34" s="143" t="str">
        <f t="shared" si="10"/>
        <v>No</v>
      </c>
      <c r="AZ34" s="144" t="str">
        <f t="shared" si="2"/>
        <v>No</v>
      </c>
      <c r="BA34" s="150"/>
      <c r="BB34" s="146">
        <f>IF(Q34="NA",0,IF(N34="No",0,IF(O34=Data!$E$2,Data!$L$42,IF(O34=Data!$E$3,Data!$L$43,IF(O34=Data!$E$4,Data!$L$44,IF(O34=Data!$E$5,Data!$L$45,IF(O34=Data!$E$6,Data!$L$46,IF(O34=Data!$E$7,Data!$L$47,IF(O34=Data!$E$8,Data!$L$48,IF(O34=Data!$E$9,Data!$L$49,IF(O34=Data!$E$10,Data!$L$50,IF(O34=Data!$E$11,Data!$L$51,IF(O34=Data!$E$12,Data!$L$52,IF(O34=Data!$E$13,Data!$L$53,IF(O34=Data!$E$14,Data!$L$54,IF(O34=Data!$E$15,Data!$L$55,IF(O34=Data!$E$16,Data!$L$56,IF(O34=Data!$E$17,Data!$L$57,IF(O34=Data!$E$18,Data!L$58,0)))))))))))))))))))</f>
        <v>0</v>
      </c>
      <c r="BC34" s="147">
        <f>IF(Q34="NA",0,IF(AY34="No",0,IF(N34="Yes",0,IF(P34=Data!$E$2,Data!$L$42,IF(P34=Data!$E$3,Data!$L$43,IF(P34=Data!$E$4,Data!$L$44,IF(P34=Data!$E$5,Data!$L$45,IF(P34=Data!$E$6,Data!$L$46,IF(P34=Data!$E$7,Data!$L$47,IF(P34=Data!$E$8,Data!$L$48,IF(P34=Data!$E$9,Data!$L$49,IF(P34=Data!$E$10,Data!$L$50,IF(P34=Data!$E$11,Data!$L$51,IF(P34=Data!$E$12,Data!$L$52*(EXP(-29.6/R34)),IF(P34=Data!$E$13,Data!$L$53,IF(P34=Data!$E$14,Data!$L$54*(EXP(-29.6/R34)),IF(P34=Data!$E$15,Data!$L$55,IF(P34=Data!$E$16,Data!$L$56,IF(P34=Data!$E$17,Data!$L$57,IF(P34=Data!$E$18,Data!L$58,0))))))))))))))))))))</f>
        <v>0</v>
      </c>
      <c r="BD34" s="148"/>
      <c r="BE34" s="146"/>
      <c r="BF34" s="148">
        <f t="shared" si="11"/>
        <v>0</v>
      </c>
      <c r="BG34" s="148">
        <v>1</v>
      </c>
      <c r="BH34" s="148">
        <v>1</v>
      </c>
      <c r="BI34" s="148">
        <f>IF(S34=0,0,IF(AND(Q34=Data!$E$12,S34-$AV$3&gt;0),(((Data!$M$52*(EXP(-29.6/S34)))-(Data!$M$52*(EXP(-29.6/(S34-$AV$3)))))),IF(AND(Q34=Data!$E$12,S34-$AV$3&lt;0.5),(Data!$M$52*(EXP(-29.6/S34))),IF(AND(Q34=Data!$E$12,S34&lt;=1),((Data!$M$52*(EXP(-29.6/S34)))),IF(Q34=Data!$E$13,(Data!$M$53),IF(AND(Q34=Data!$E$14,S34-$AV$3&gt;0),(((Data!$M$54*(EXP(-29.6/S34)))-(Data!$M$54*(EXP(-29.6/(S34-$AV$3)))))),IF(AND(Q34=Data!$E$14,S34-$AV$3&lt;1),(Data!$M$54*(EXP(-29.6/S34))),IF(AND(Q34=Data!$E$14,S34&lt;=1),((Data!$M$54*(EXP(-29.6/S34)))),IF(Q34=Data!$E$15,Data!$M$55,IF(Q34=Data!$E$16,Data!$M$56,IF(Q34=Data!$E$17,Data!$M$57,IF(Q34=Data!$E$18,Data!$M$58,0))))))))))))</f>
        <v>0</v>
      </c>
      <c r="BJ34" s="148">
        <f>IF(Q34=Data!$E$12,BI34*0.32,IF(Q34=Data!$E$13,0,IF(Q34=Data!$E$14,BI34*0.32,IF(Q34=Data!$E$15,0,IF(Q34=Data!$E$16,0,IF(Q34=Data!$E$17,0,IF(Q34=Data!$E$18,0,0)))))))</f>
        <v>0</v>
      </c>
      <c r="BK34" s="148">
        <f>IF(Q34=Data!$E$12,Data!$P$52*$AV$3,IF(Q34=Data!$E$13,Data!$P$53*$AV$3,IF(Q34=Data!$E$14,Data!$P$54*$AV$3,IF(Q34=Data!$E$15,Data!$P$55*$AV$3,IF(Q34=Data!$E$16,Data!$P$56*$AV$3,IF(Q34=Data!$E$17,Data!$P$57*$AV$3,IF(Q34=Data!$E$18,Data!$P$58*$AV$3,0)))))))</f>
        <v>0</v>
      </c>
      <c r="BL34" s="147">
        <f>IF(O34=Data!$E$2,Data!$O$42,IF(O34=Data!$E$3,Data!$O$43,IF(O34=Data!$E$4,Data!$O$44,IF(O34=Data!$E$5,Data!$O$45,IF(O34=Data!$E$6,Data!$O$46,IF(O34=Data!$E$7,Data!$O$47,IF(O34=Data!$E$8,Data!$O$48,IF(O34=Data!$E$9,Data!$O$49,IF(O34=Data!$E$10,Data!$O$50,IF(O34=Data!$E$11,Data!$O$51,IF(O34=Data!$E$12,Data!$O$52,IF(O34=Data!$E$13,Data!$O$53,IF(O34=Data!$E$14,Data!$O$54,IF(O34=Data!$E$15,Data!$O$55,IF(O34=Data!$E$16,Data!$O$56,IF(O34=Data!$E$17,Data!$O$57,IF(O34=Data!$E$18,Data!$O$58,0)))))))))))))))))</f>
        <v>0</v>
      </c>
      <c r="BM34" s="169"/>
      <c r="BN34" s="169"/>
      <c r="BO34" s="169"/>
      <c r="BP34" s="169"/>
    </row>
    <row r="35" spans="10:68" x14ac:dyDescent="0.3">
      <c r="J35" s="36" t="s">
        <v>46</v>
      </c>
      <c r="K35" s="108"/>
      <c r="L35" s="108"/>
      <c r="M35" s="108" t="s">
        <v>3</v>
      </c>
      <c r="N35" s="108" t="s">
        <v>1</v>
      </c>
      <c r="O35" s="109" t="s">
        <v>124</v>
      </c>
      <c r="P35" s="109" t="s">
        <v>124</v>
      </c>
      <c r="Q35" s="110" t="s">
        <v>124</v>
      </c>
      <c r="R35" s="111"/>
      <c r="S35" s="111"/>
      <c r="T35" s="112"/>
      <c r="U35" s="20"/>
      <c r="V35" s="21">
        <f>IF(AZ35="No",0,IF(O35="NA",0,IF(O35=Data!$E$2,Data!$F$42,IF(O35=Data!$E$3,Data!$F$43,IF(O35=Data!$E$4,Data!$F$44,IF(O35=Data!$E$5,Data!$F$45,IF(O35=Data!$E$6,Data!$F$46,IF(O35=Data!$E$7,Data!$F$47,IF(O35=Data!$E$8,Data!$F$48,IF(O35=Data!$E$9,Data!$F$49,IF(O35=Data!$E$10,Data!$F$50,IF(O35=Data!$E$11,Data!$F$51,IF(O35=Data!E44,Data!$F$52,IF(O35=Data!E45,Data!$F$53,IF(O35=Data!E46,Data!$F$54,IF(O35=Data!E47,Data!$F$55,IF(O35=Data!E48,Data!$F$56,IF(O35=Data!E49,Data!F$57,IF(O35=Data!E50,Data!F$58,0)))))))))))))))))))*K35*$AV$3</f>
        <v>0</v>
      </c>
      <c r="W35" s="23">
        <f>IF(AZ35="No",0,IF(O35="NA",0,IF(O35=Data!$E$2,Data!$G$42,IF(O35=Data!$E$3,Data!$G$43,IF(O35=Data!$E$4,Data!$G$44,IF(O35=Data!$E$5,Data!$G$45,IF(O35=Data!$E$6,Data!$G$46,IF(O35=Data!$E$7,Data!$G$47,IF(O35=Data!$E$8,Data!$G$48,IF(O35=Data!$E$9,Data!$G$49,IF(O35=Data!$E$10,Data!$G$50,IF(O35=Data!$E$11,Data!$G$51,IF(O35=Data!$E$12,Data!$G$52,IF(O35=Data!$E$13,Data!$G$53,IF(O35=Data!$E$14,Data!$G$54,IF(O35=Data!$E$15,Data!$G$55,IF(O35=Data!$E$16,Data!$G$56,IF(O35=Data!$E$17,Data!G$57,IF(O35=Data!$E$18,Data!G$58,0)))))))))))))))))))*K35*$AV$3</f>
        <v>0</v>
      </c>
      <c r="X35" s="23">
        <f>IF(AZ35="No",0,IF(O35="NA",0,IF(O35=Data!$E$2,Data!$H$42,IF(O35=Data!$E$3,Data!$H$43,IF(O35=Data!$E$4,Data!$H$44,IF(O35=Data!$E$5,Data!$H$45,IF(O35=Data!$E$6,Data!$H$46,IF(O35=Data!$E$7,Data!$H$47,IF(O35=Data!$E$8,Data!$H$48,IF(O35=Data!$E$9,Data!$H$49,IF(O35=Data!$E$10,Data!$H$50,IF(O35=Data!$E$11,Data!$H$51,IF(O35=Data!$E$12,Data!$H$52,IF(O35=Data!$E$13,Data!$H$53,IF(O35=Data!$E$14,Data!$H$54,IF(O35=Data!$E$15,Data!$H$55,IF(O35=Data!$E$16,Data!$H$56,IF(O35=Data!$E$17,Data!H$57,IF(O35=Data!$E$18,Data!H$58,0)))))))))))))))))))*K35*$AV$3</f>
        <v>0</v>
      </c>
      <c r="Y35" s="23">
        <f>IF(R35&lt;=1,0,IF(Q35=Data!$E$12,Data!$F$52,IF(Q35=Data!$E$13,Data!$F$53,IF(Q35=Data!$E$14,Data!$F$54,IF(Q35=Data!$E$15,Data!$F$55,IF(Q35=Data!$E$16,Data!$F$56,IF(Q35=Data!$E$17,Data!$F$57,IF(Q35=Data!$E$18,Data!$F$58,0))))))))*K35*IF(R35&lt;AV35,R35,$AV$3)</f>
        <v>0</v>
      </c>
      <c r="Z35" s="23">
        <f>IF(R35&lt;=1,0,IF(Q35=Data!$E$12,Data!$G$52,IF(Q35=Data!$E$13,Data!$G$53,IF(Q35=Data!$E$14,Data!$G$54,IF(Q35=Data!$E$15,Data!$G$55,IF(Q35=Data!$E$16,Data!$G$56,IF(Q35=Data!$E$17,Data!$G$57,IF(Q35=Data!$E$18,Data!$G$58,0))))))))*K35*IF(R35&lt;AV35,R35,$AV$3)</f>
        <v>0</v>
      </c>
      <c r="AA35" s="23">
        <f>IF(R35&lt;=1,0,IF(Q35=Data!$E$12,Data!$H$52,IF(Q35=Data!$E$13,Data!$H$53,IF(Q35=Data!$E$14,Data!$H$54,IF(Q35=Data!$E$15,Data!$H$55,IF(Q35=Data!$E$16,Data!$H$56,IF(Q35=Data!$E$17,Data!$H$57,IF(Q35=Data!$E$18,Data!$H$58,0))))))))*K35*IF(R35&lt;AV35,R35,$AV$3)</f>
        <v>0</v>
      </c>
      <c r="AB35" s="22">
        <f t="shared" si="4"/>
        <v>0</v>
      </c>
      <c r="AC35" s="50">
        <f t="shared" si="5"/>
        <v>0</v>
      </c>
      <c r="AD35" s="46"/>
      <c r="AE35" s="21">
        <f t="shared" si="6"/>
        <v>0</v>
      </c>
      <c r="AF35" s="22">
        <f t="shared" si="0"/>
        <v>0</v>
      </c>
      <c r="AG35" s="50">
        <f t="shared" si="1"/>
        <v>0</v>
      </c>
      <c r="AH35" s="46"/>
      <c r="AI35" s="21">
        <f>IF(AZ35="No",0,IF(O35="NA",0,IF(Q35=O35,0,IF(O35=Data!$E$2,Data!$J$42,IF(O35=Data!$E$3,Data!$J$43,IF(O35=Data!$E$4,Data!$J$44,IF(O35=Data!$E$5,Data!$J$45,IF(O35=Data!$E$6,Data!$J$46,IF(O35=Data!$E$7,Data!$J$47,IF(O35=Data!$E$8,Data!$J$48,IF(O35=Data!$E$9,Data!$J$49,IF(O35=Data!$E$10,Data!$I$50,IF(O35=Data!$E$11,Data!$J$51,IF(O35=Data!$E$12,Data!$J$52,IF(O35=Data!$E$13,Data!$J$53,IF(O35=Data!$E$14,Data!$J$54,IF(O35=Data!$E$15,Data!$J$55,IF(O35=Data!$E$16,Data!$J$56,IF(O35=Data!$E$17,Data!$J$57,IF(O35=Data!$E$18,Data!J$58,0))))))))))))))))))))*$AV$3</f>
        <v>0</v>
      </c>
      <c r="AJ35" s="23">
        <f>IF(AZ35="No",0,IF(O35="NA",0,IF(O35=Data!$E$2,Data!$K$42,IF(O35=Data!$E$3,Data!$K$43,IF(O35=Data!$E$4,Data!$K$44,IF(O35=Data!$E$5,Data!$K$45,IF(O35=Data!$E$6,Data!$K$46,IF(O35=Data!$E$7,Data!$K$47,IF(O35=Data!$E$8,Data!$K$48,IF(O35=Data!$E$9,Data!$K$49,IF(O35=Data!$E$10,Data!$K$50,IF(O35=Data!$E$11,Data!$K$51,IF(O35=Data!$E$12,Data!$K$52,IF(O35=Data!$E$13,Data!$K$53,IF(O35=Data!$E$14,Data!$K$54,IF(O35=Data!$E$15,Data!$K$55,IF(O35=Data!$E$16,Data!$K$56,IF(O35=Data!$E$17,Data!$K$57,IF(O35=Data!$E$18,Data!K$58,0)))))))))))))))))))*$AV$3</f>
        <v>0</v>
      </c>
      <c r="AK35" s="23">
        <f t="shared" si="7"/>
        <v>0</v>
      </c>
      <c r="AL35" s="22">
        <f t="shared" si="8"/>
        <v>0</v>
      </c>
      <c r="AM35" s="22">
        <f t="shared" si="9"/>
        <v>0</v>
      </c>
      <c r="AN35" s="23"/>
      <c r="AO35" s="120"/>
      <c r="AP35" s="25"/>
      <c r="AQ35" s="25"/>
      <c r="AR35" s="9"/>
      <c r="AS35" s="9"/>
      <c r="AT35" s="5"/>
      <c r="AX35" s="168"/>
      <c r="AY35" s="143" t="str">
        <f t="shared" si="10"/>
        <v>No</v>
      </c>
      <c r="AZ35" s="144" t="str">
        <f t="shared" si="2"/>
        <v>No</v>
      </c>
      <c r="BA35" s="150"/>
      <c r="BB35" s="146">
        <f>IF(Q35="NA",0,IF(N35="No",0,IF(O35=Data!$E$2,Data!$L$42,IF(O35=Data!$E$3,Data!$L$43,IF(O35=Data!$E$4,Data!$L$44,IF(O35=Data!$E$5,Data!$L$45,IF(O35=Data!$E$6,Data!$L$46,IF(O35=Data!$E$7,Data!$L$47,IF(O35=Data!$E$8,Data!$L$48,IF(O35=Data!$E$9,Data!$L$49,IF(O35=Data!$E$10,Data!$L$50,IF(O35=Data!$E$11,Data!$L$51,IF(O35=Data!$E$12,Data!$L$52,IF(O35=Data!$E$13,Data!$L$53,IF(O35=Data!$E$14,Data!$L$54,IF(O35=Data!$E$15,Data!$L$55,IF(O35=Data!$E$16,Data!$L$56,IF(O35=Data!$E$17,Data!$L$57,IF(O35=Data!$E$18,Data!L$58,0)))))))))))))))))))</f>
        <v>0</v>
      </c>
      <c r="BC35" s="147">
        <f>IF(Q35="NA",0,IF(AY35="No",0,IF(N35="Yes",0,IF(P35=Data!$E$2,Data!$L$42,IF(P35=Data!$E$3,Data!$L$43,IF(P35=Data!$E$4,Data!$L$44,IF(P35=Data!$E$5,Data!$L$45,IF(P35=Data!$E$6,Data!$L$46,IF(P35=Data!$E$7,Data!$L$47,IF(P35=Data!$E$8,Data!$L$48,IF(P35=Data!$E$9,Data!$L$49,IF(P35=Data!$E$10,Data!$L$50,IF(P35=Data!$E$11,Data!$L$51,IF(P35=Data!$E$12,Data!$L$52*(EXP(-29.6/R35)),IF(P35=Data!$E$13,Data!$L$53,IF(P35=Data!$E$14,Data!$L$54*(EXP(-29.6/R35)),IF(P35=Data!$E$15,Data!$L$55,IF(P35=Data!$E$16,Data!$L$56,IF(P35=Data!$E$17,Data!$L$57,IF(P35=Data!$E$18,Data!L$58,0))))))))))))))))))))</f>
        <v>0</v>
      </c>
      <c r="BD35" s="148"/>
      <c r="BE35" s="146"/>
      <c r="BF35" s="148">
        <f t="shared" si="11"/>
        <v>0</v>
      </c>
      <c r="BG35" s="148">
        <v>1</v>
      </c>
      <c r="BH35" s="148">
        <v>1</v>
      </c>
      <c r="BI35" s="148">
        <f>IF(S35=0,0,IF(AND(Q35=Data!$E$12,S35-$AV$3&gt;0),(((Data!$M$52*(EXP(-29.6/S35)))-(Data!$M$52*(EXP(-29.6/(S35-$AV$3)))))),IF(AND(Q35=Data!$E$12,S35-$AV$3&lt;0.5),(Data!$M$52*(EXP(-29.6/S35))),IF(AND(Q35=Data!$E$12,S35&lt;=1),((Data!$M$52*(EXP(-29.6/S35)))),IF(Q35=Data!$E$13,(Data!$M$53),IF(AND(Q35=Data!$E$14,S35-$AV$3&gt;0),(((Data!$M$54*(EXP(-29.6/S35)))-(Data!$M$54*(EXP(-29.6/(S35-$AV$3)))))),IF(AND(Q35=Data!$E$14,S35-$AV$3&lt;1),(Data!$M$54*(EXP(-29.6/S35))),IF(AND(Q35=Data!$E$14,S35&lt;=1),((Data!$M$54*(EXP(-29.6/S35)))),IF(Q35=Data!$E$15,Data!$M$55,IF(Q35=Data!$E$16,Data!$M$56,IF(Q35=Data!$E$17,Data!$M$57,IF(Q35=Data!$E$18,Data!$M$58,0))))))))))))</f>
        <v>0</v>
      </c>
      <c r="BJ35" s="148">
        <f>IF(Q35=Data!$E$12,BI35*0.32,IF(Q35=Data!$E$13,0,IF(Q35=Data!$E$14,BI35*0.32,IF(Q35=Data!$E$15,0,IF(Q35=Data!$E$16,0,IF(Q35=Data!$E$17,0,IF(Q35=Data!$E$18,0,0)))))))</f>
        <v>0</v>
      </c>
      <c r="BK35" s="148">
        <f>IF(Q35=Data!$E$12,Data!$P$52*$AV$3,IF(Q35=Data!$E$13,Data!$P$53*$AV$3,IF(Q35=Data!$E$14,Data!$P$54*$AV$3,IF(Q35=Data!$E$15,Data!$P$55*$AV$3,IF(Q35=Data!$E$16,Data!$P$56*$AV$3,IF(Q35=Data!$E$17,Data!$P$57*$AV$3,IF(Q35=Data!$E$18,Data!$P$58*$AV$3,0)))))))</f>
        <v>0</v>
      </c>
      <c r="BL35" s="147">
        <f>IF(O35=Data!$E$2,Data!$O$42,IF(O35=Data!$E$3,Data!$O$43,IF(O35=Data!$E$4,Data!$O$44,IF(O35=Data!$E$5,Data!$O$45,IF(O35=Data!$E$6,Data!$O$46,IF(O35=Data!$E$7,Data!$O$47,IF(O35=Data!$E$8,Data!$O$48,IF(O35=Data!$E$9,Data!$O$49,IF(O35=Data!$E$10,Data!$O$50,IF(O35=Data!$E$11,Data!$O$51,IF(O35=Data!$E$12,Data!$O$52,IF(O35=Data!$E$13,Data!$O$53,IF(O35=Data!$E$14,Data!$O$54,IF(O35=Data!$E$15,Data!$O$55,IF(O35=Data!$E$16,Data!$O$56,IF(O35=Data!$E$17,Data!$O$57,IF(O35=Data!$E$18,Data!$O$58,0)))))))))))))))))</f>
        <v>0</v>
      </c>
      <c r="BM35" s="169"/>
      <c r="BN35" s="169"/>
      <c r="BO35" s="169"/>
      <c r="BP35" s="169"/>
    </row>
    <row r="36" spans="10:68" x14ac:dyDescent="0.3">
      <c r="J36" s="36" t="s">
        <v>47</v>
      </c>
      <c r="K36" s="108"/>
      <c r="L36" s="108"/>
      <c r="M36" s="108" t="s">
        <v>3</v>
      </c>
      <c r="N36" s="108" t="s">
        <v>1</v>
      </c>
      <c r="O36" s="109" t="s">
        <v>124</v>
      </c>
      <c r="P36" s="109" t="s">
        <v>124</v>
      </c>
      <c r="Q36" s="110" t="s">
        <v>124</v>
      </c>
      <c r="R36" s="111"/>
      <c r="S36" s="111"/>
      <c r="T36" s="112"/>
      <c r="U36" s="20"/>
      <c r="V36" s="21">
        <f>IF(AZ36="No",0,IF(O36="NA",0,IF(O36=Data!$E$2,Data!$F$42,IF(O36=Data!$E$3,Data!$F$43,IF(O36=Data!$E$4,Data!$F$44,IF(O36=Data!$E$5,Data!$F$45,IF(O36=Data!$E$6,Data!$F$46,IF(O36=Data!$E$7,Data!$F$47,IF(O36=Data!$E$8,Data!$F$48,IF(O36=Data!$E$9,Data!$F$49,IF(O36=Data!$E$10,Data!$F$50,IF(O36=Data!$E$11,Data!$F$51,IF(O36=Data!E45,Data!$F$52,IF(O36=Data!E46,Data!$F$53,IF(O36=Data!E47,Data!$F$54,IF(O36=Data!E48,Data!$F$55,IF(O36=Data!E49,Data!$F$56,IF(O36=Data!E50,Data!F$57,IF(O36=Data!E51,Data!F$58,0)))))))))))))))))))*K36*$AV$3</f>
        <v>0</v>
      </c>
      <c r="W36" s="23">
        <f>IF(AZ36="No",0,IF(O36="NA",0,IF(O36=Data!$E$2,Data!$G$42,IF(O36=Data!$E$3,Data!$G$43,IF(O36=Data!$E$4,Data!$G$44,IF(O36=Data!$E$5,Data!$G$45,IF(O36=Data!$E$6,Data!$G$46,IF(O36=Data!$E$7,Data!$G$47,IF(O36=Data!$E$8,Data!$G$48,IF(O36=Data!$E$9,Data!$G$49,IF(O36=Data!$E$10,Data!$G$50,IF(O36=Data!$E$11,Data!$G$51,IF(O36=Data!$E$12,Data!$G$52,IF(O36=Data!$E$13,Data!$G$53,IF(O36=Data!$E$14,Data!$G$54,IF(O36=Data!$E$15,Data!$G$55,IF(O36=Data!$E$16,Data!$G$56,IF(O36=Data!$E$17,Data!G$57,IF(O36=Data!$E$18,Data!G$58,0)))))))))))))))))))*K36*$AV$3</f>
        <v>0</v>
      </c>
      <c r="X36" s="23">
        <f>IF(AZ36="No",0,IF(O36="NA",0,IF(O36=Data!$E$2,Data!$H$42,IF(O36=Data!$E$3,Data!$H$43,IF(O36=Data!$E$4,Data!$H$44,IF(O36=Data!$E$5,Data!$H$45,IF(O36=Data!$E$6,Data!$H$46,IF(O36=Data!$E$7,Data!$H$47,IF(O36=Data!$E$8,Data!$H$48,IF(O36=Data!$E$9,Data!$H$49,IF(O36=Data!$E$10,Data!$H$50,IF(O36=Data!$E$11,Data!$H$51,IF(O36=Data!$E$12,Data!$H$52,IF(O36=Data!$E$13,Data!$H$53,IF(O36=Data!$E$14,Data!$H$54,IF(O36=Data!$E$15,Data!$H$55,IF(O36=Data!$E$16,Data!$H$56,IF(O36=Data!$E$17,Data!H$57,IF(O36=Data!$E$18,Data!H$58,0)))))))))))))))))))*K36*$AV$3</f>
        <v>0</v>
      </c>
      <c r="Y36" s="23">
        <f>IF(R36&lt;=1,0,IF(Q36=Data!$E$12,Data!$F$52,IF(Q36=Data!$E$13,Data!$F$53,IF(Q36=Data!$E$14,Data!$F$54,IF(Q36=Data!$E$15,Data!$F$55,IF(Q36=Data!$E$16,Data!$F$56,IF(Q36=Data!$E$17,Data!$F$57,IF(Q36=Data!$E$18,Data!$F$58,0))))))))*K36*IF(R36&lt;AV36,R36,$AV$3)</f>
        <v>0</v>
      </c>
      <c r="Z36" s="23">
        <f>IF(R36&lt;=1,0,IF(Q36=Data!$E$12,Data!$G$52,IF(Q36=Data!$E$13,Data!$G$53,IF(Q36=Data!$E$14,Data!$G$54,IF(Q36=Data!$E$15,Data!$G$55,IF(Q36=Data!$E$16,Data!$G$56,IF(Q36=Data!$E$17,Data!$G$57,IF(Q36=Data!$E$18,Data!$G$58,0))))))))*K36*IF(R36&lt;AV36,R36,$AV$3)</f>
        <v>0</v>
      </c>
      <c r="AA36" s="23">
        <f>IF(R36&lt;=1,0,IF(Q36=Data!$E$12,Data!$H$52,IF(Q36=Data!$E$13,Data!$H$53,IF(Q36=Data!$E$14,Data!$H$54,IF(Q36=Data!$E$15,Data!$H$55,IF(Q36=Data!$E$16,Data!$H$56,IF(Q36=Data!$E$17,Data!$H$57,IF(Q36=Data!$E$18,Data!$H$58,0))))))))*K36*IF(R36&lt;AV36,R36,$AV$3)</f>
        <v>0</v>
      </c>
      <c r="AB36" s="22">
        <f t="shared" si="4"/>
        <v>0</v>
      </c>
      <c r="AC36" s="50">
        <f t="shared" si="5"/>
        <v>0</v>
      </c>
      <c r="AD36" s="46"/>
      <c r="AE36" s="21">
        <f t="shared" si="6"/>
        <v>0</v>
      </c>
      <c r="AF36" s="22">
        <f t="shared" si="0"/>
        <v>0</v>
      </c>
      <c r="AG36" s="50">
        <f t="shared" si="1"/>
        <v>0</v>
      </c>
      <c r="AH36" s="46"/>
      <c r="AI36" s="21">
        <f>IF(AZ36="No",0,IF(O36="NA",0,IF(Q36=O36,0,IF(O36=Data!$E$2,Data!$J$42,IF(O36=Data!$E$3,Data!$J$43,IF(O36=Data!$E$4,Data!$J$44,IF(O36=Data!$E$5,Data!$J$45,IF(O36=Data!$E$6,Data!$J$46,IF(O36=Data!$E$7,Data!$J$47,IF(O36=Data!$E$8,Data!$J$48,IF(O36=Data!$E$9,Data!$J$49,IF(O36=Data!$E$10,Data!$I$50,IF(O36=Data!$E$11,Data!$J$51,IF(O36=Data!$E$12,Data!$J$52,IF(O36=Data!$E$13,Data!$J$53,IF(O36=Data!$E$14,Data!$J$54,IF(O36=Data!$E$15,Data!$J$55,IF(O36=Data!$E$16,Data!$J$56,IF(O36=Data!$E$17,Data!$J$57,IF(O36=Data!$E$18,Data!J$58,0))))))))))))))))))))*$AV$3</f>
        <v>0</v>
      </c>
      <c r="AJ36" s="23">
        <f>IF(AZ36="No",0,IF(O36="NA",0,IF(O36=Data!$E$2,Data!$K$42,IF(O36=Data!$E$3,Data!$K$43,IF(O36=Data!$E$4,Data!$K$44,IF(O36=Data!$E$5,Data!$K$45,IF(O36=Data!$E$6,Data!$K$46,IF(O36=Data!$E$7,Data!$K$47,IF(O36=Data!$E$8,Data!$K$48,IF(O36=Data!$E$9,Data!$K$49,IF(O36=Data!$E$10,Data!$K$50,IF(O36=Data!$E$11,Data!$K$51,IF(O36=Data!$E$12,Data!$K$52,IF(O36=Data!$E$13,Data!$K$53,IF(O36=Data!$E$14,Data!$K$54,IF(O36=Data!$E$15,Data!$K$55,IF(O36=Data!$E$16,Data!$K$56,IF(O36=Data!$E$17,Data!$K$57,IF(O36=Data!$E$18,Data!K$58,0)))))))))))))))))))*$AV$3</f>
        <v>0</v>
      </c>
      <c r="AK36" s="23">
        <f t="shared" si="7"/>
        <v>0</v>
      </c>
      <c r="AL36" s="22">
        <f t="shared" si="8"/>
        <v>0</v>
      </c>
      <c r="AM36" s="22">
        <f t="shared" si="9"/>
        <v>0</v>
      </c>
      <c r="AN36" s="23"/>
      <c r="AO36" s="120"/>
      <c r="AP36" s="25"/>
      <c r="AQ36" s="25"/>
      <c r="AR36" s="9"/>
      <c r="AS36" s="9"/>
      <c r="AT36" s="5"/>
      <c r="AX36" s="168"/>
      <c r="AY36" s="143" t="str">
        <f t="shared" si="10"/>
        <v>No</v>
      </c>
      <c r="AZ36" s="144" t="str">
        <f t="shared" si="2"/>
        <v>No</v>
      </c>
      <c r="BA36" s="150"/>
      <c r="BB36" s="146">
        <f>IF(Q36="NA",0,IF(N36="No",0,IF(O36=Data!$E$2,Data!$L$42,IF(O36=Data!$E$3,Data!$L$43,IF(O36=Data!$E$4,Data!$L$44,IF(O36=Data!$E$5,Data!$L$45,IF(O36=Data!$E$6,Data!$L$46,IF(O36=Data!$E$7,Data!$L$47,IF(O36=Data!$E$8,Data!$L$48,IF(O36=Data!$E$9,Data!$L$49,IF(O36=Data!$E$10,Data!$L$50,IF(O36=Data!$E$11,Data!$L$51,IF(O36=Data!$E$12,Data!$L$52,IF(O36=Data!$E$13,Data!$L$53,IF(O36=Data!$E$14,Data!$L$54,IF(O36=Data!$E$15,Data!$L$55,IF(O36=Data!$E$16,Data!$L$56,IF(O36=Data!$E$17,Data!$L$57,IF(O36=Data!$E$18,Data!L$58,0)))))))))))))))))))</f>
        <v>0</v>
      </c>
      <c r="BC36" s="147">
        <f>IF(Q36="NA",0,IF(AY36="No",0,IF(N36="Yes",0,IF(P36=Data!$E$2,Data!$L$42,IF(P36=Data!$E$3,Data!$L$43,IF(P36=Data!$E$4,Data!$L$44,IF(P36=Data!$E$5,Data!$L$45,IF(P36=Data!$E$6,Data!$L$46,IF(P36=Data!$E$7,Data!$L$47,IF(P36=Data!$E$8,Data!$L$48,IF(P36=Data!$E$9,Data!$L$49,IF(P36=Data!$E$10,Data!$L$50,IF(P36=Data!$E$11,Data!$L$51,IF(P36=Data!$E$12,Data!$L$52*(EXP(-29.6/R36)),IF(P36=Data!$E$13,Data!$L$53,IF(P36=Data!$E$14,Data!$L$54*(EXP(-29.6/R36)),IF(P36=Data!$E$15,Data!$L$55,IF(P36=Data!$E$16,Data!$L$56,IF(P36=Data!$E$17,Data!$L$57,IF(P36=Data!$E$18,Data!L$58,0))))))))))))))))))))</f>
        <v>0</v>
      </c>
      <c r="BD36" s="148"/>
      <c r="BE36" s="146"/>
      <c r="BF36" s="148">
        <f t="shared" si="11"/>
        <v>0</v>
      </c>
      <c r="BG36" s="148">
        <v>1</v>
      </c>
      <c r="BH36" s="148">
        <v>1</v>
      </c>
      <c r="BI36" s="148">
        <f>IF(S36=0,0,IF(AND(Q36=Data!$E$12,S36-$AV$3&gt;0),(((Data!$M$52*(EXP(-29.6/S36)))-(Data!$M$52*(EXP(-29.6/(S36-$AV$3)))))),IF(AND(Q36=Data!$E$12,S36-$AV$3&lt;0.5),(Data!$M$52*(EXP(-29.6/S36))),IF(AND(Q36=Data!$E$12,S36&lt;=1),((Data!$M$52*(EXP(-29.6/S36)))),IF(Q36=Data!$E$13,(Data!$M$53),IF(AND(Q36=Data!$E$14,S36-$AV$3&gt;0),(((Data!$M$54*(EXP(-29.6/S36)))-(Data!$M$54*(EXP(-29.6/(S36-$AV$3)))))),IF(AND(Q36=Data!$E$14,S36-$AV$3&lt;1),(Data!$M$54*(EXP(-29.6/S36))),IF(AND(Q36=Data!$E$14,S36&lt;=1),((Data!$M$54*(EXP(-29.6/S36)))),IF(Q36=Data!$E$15,Data!$M$55,IF(Q36=Data!$E$16,Data!$M$56,IF(Q36=Data!$E$17,Data!$M$57,IF(Q36=Data!$E$18,Data!$M$58,0))))))))))))</f>
        <v>0</v>
      </c>
      <c r="BJ36" s="148">
        <f>IF(Q36=Data!$E$12,BI36*0.32,IF(Q36=Data!$E$13,0,IF(Q36=Data!$E$14,BI36*0.32,IF(Q36=Data!$E$15,0,IF(Q36=Data!$E$16,0,IF(Q36=Data!$E$17,0,IF(Q36=Data!$E$18,0,0)))))))</f>
        <v>0</v>
      </c>
      <c r="BK36" s="148">
        <f>IF(Q36=Data!$E$12,Data!$P$52*$AV$3,IF(Q36=Data!$E$13,Data!$P$53*$AV$3,IF(Q36=Data!$E$14,Data!$P$54*$AV$3,IF(Q36=Data!$E$15,Data!$P$55*$AV$3,IF(Q36=Data!$E$16,Data!$P$56*$AV$3,IF(Q36=Data!$E$17,Data!$P$57*$AV$3,IF(Q36=Data!$E$18,Data!$P$58*$AV$3,0)))))))</f>
        <v>0</v>
      </c>
      <c r="BL36" s="147">
        <f>IF(O36=Data!$E$2,Data!$O$42,IF(O36=Data!$E$3,Data!$O$43,IF(O36=Data!$E$4,Data!$O$44,IF(O36=Data!$E$5,Data!$O$45,IF(O36=Data!$E$6,Data!$O$46,IF(O36=Data!$E$7,Data!$O$47,IF(O36=Data!$E$8,Data!$O$48,IF(O36=Data!$E$9,Data!$O$49,IF(O36=Data!$E$10,Data!$O$50,IF(O36=Data!$E$11,Data!$O$51,IF(O36=Data!$E$12,Data!$O$52,IF(O36=Data!$E$13,Data!$O$53,IF(O36=Data!$E$14,Data!$O$54,IF(O36=Data!$E$15,Data!$O$55,IF(O36=Data!$E$16,Data!$O$56,IF(O36=Data!$E$17,Data!$O$57,IF(O36=Data!$E$18,Data!$O$58,0)))))))))))))))))</f>
        <v>0</v>
      </c>
      <c r="BM36" s="169"/>
      <c r="BN36" s="169"/>
      <c r="BO36" s="169"/>
      <c r="BP36" s="169"/>
    </row>
    <row r="37" spans="10:68" x14ac:dyDescent="0.3">
      <c r="J37" s="36" t="s">
        <v>48</v>
      </c>
      <c r="K37" s="108"/>
      <c r="L37" s="108"/>
      <c r="M37" s="108" t="s">
        <v>3</v>
      </c>
      <c r="N37" s="108" t="s">
        <v>1</v>
      </c>
      <c r="O37" s="109" t="s">
        <v>124</v>
      </c>
      <c r="P37" s="109" t="s">
        <v>124</v>
      </c>
      <c r="Q37" s="110" t="s">
        <v>124</v>
      </c>
      <c r="R37" s="111"/>
      <c r="S37" s="111"/>
      <c r="T37" s="112"/>
      <c r="U37" s="20"/>
      <c r="V37" s="21">
        <f>IF(AZ37="No",0,IF(O37="NA",0,IF(O37=Data!$E$2,Data!$F$42,IF(O37=Data!$E$3,Data!$F$43,IF(O37=Data!$E$4,Data!$F$44,IF(O37=Data!$E$5,Data!$F$45,IF(O37=Data!$E$6,Data!$F$46,IF(O37=Data!$E$7,Data!$F$47,IF(O37=Data!$E$8,Data!$F$48,IF(O37=Data!$E$9,Data!$F$49,IF(O37=Data!$E$10,Data!$F$50,IF(O37=Data!$E$11,Data!$F$51,IF(O37=Data!E46,Data!$F$52,IF(O37=Data!E47,Data!$F$53,IF(O37=Data!E48,Data!$F$54,IF(O37=Data!E49,Data!$F$55,IF(O37=Data!E50,Data!$F$56,IF(O37=Data!E51,Data!F$57,IF(O37=Data!E52,Data!F$58,0)))))))))))))))))))*K37*$AV$3</f>
        <v>0</v>
      </c>
      <c r="W37" s="23">
        <f>IF(AZ37="No",0,IF(O37="NA",0,IF(O37=Data!$E$2,Data!$G$42,IF(O37=Data!$E$3,Data!$G$43,IF(O37=Data!$E$4,Data!$G$44,IF(O37=Data!$E$5,Data!$G$45,IF(O37=Data!$E$6,Data!$G$46,IF(O37=Data!$E$7,Data!$G$47,IF(O37=Data!$E$8,Data!$G$48,IF(O37=Data!$E$9,Data!$G$49,IF(O37=Data!$E$10,Data!$G$50,IF(O37=Data!$E$11,Data!$G$51,IF(O37=Data!$E$12,Data!$G$52,IF(O37=Data!$E$13,Data!$G$53,IF(O37=Data!$E$14,Data!$G$54,IF(O37=Data!$E$15,Data!$G$55,IF(O37=Data!$E$16,Data!$G$56,IF(O37=Data!$E$17,Data!G$57,IF(O37=Data!$E$18,Data!G$58,0)))))))))))))))))))*K37*$AV$3</f>
        <v>0</v>
      </c>
      <c r="X37" s="23">
        <f>IF(AZ37="No",0,IF(O37="NA",0,IF(O37=Data!$E$2,Data!$H$42,IF(O37=Data!$E$3,Data!$H$43,IF(O37=Data!$E$4,Data!$H$44,IF(O37=Data!$E$5,Data!$H$45,IF(O37=Data!$E$6,Data!$H$46,IF(O37=Data!$E$7,Data!$H$47,IF(O37=Data!$E$8,Data!$H$48,IF(O37=Data!$E$9,Data!$H$49,IF(O37=Data!$E$10,Data!$H$50,IF(O37=Data!$E$11,Data!$H$51,IF(O37=Data!$E$12,Data!$H$52,IF(O37=Data!$E$13,Data!$H$53,IF(O37=Data!$E$14,Data!$H$54,IF(O37=Data!$E$15,Data!$H$55,IF(O37=Data!$E$16,Data!$H$56,IF(O37=Data!$E$17,Data!H$57,IF(O37=Data!$E$18,Data!H$58,0)))))))))))))))))))*K37*$AV$3</f>
        <v>0</v>
      </c>
      <c r="Y37" s="23">
        <f>IF(R37&lt;=1,0,IF(Q37=Data!$E$12,Data!$F$52,IF(Q37=Data!$E$13,Data!$F$53,IF(Q37=Data!$E$14,Data!$F$54,IF(Q37=Data!$E$15,Data!$F$55,IF(Q37=Data!$E$16,Data!$F$56,IF(Q37=Data!$E$17,Data!$F$57,IF(Q37=Data!$E$18,Data!$F$58,0))))))))*K37*IF(R37&lt;AV37,R37,$AV$3)</f>
        <v>0</v>
      </c>
      <c r="Z37" s="23">
        <f>IF(R37&lt;=1,0,IF(Q37=Data!$E$12,Data!$G$52,IF(Q37=Data!$E$13,Data!$G$53,IF(Q37=Data!$E$14,Data!$G$54,IF(Q37=Data!$E$15,Data!$G$55,IF(Q37=Data!$E$16,Data!$G$56,IF(Q37=Data!$E$17,Data!$G$57,IF(Q37=Data!$E$18,Data!$G$58,0))))))))*K37*IF(R37&lt;AV37,R37,$AV$3)</f>
        <v>0</v>
      </c>
      <c r="AA37" s="23">
        <f>IF(R37&lt;=1,0,IF(Q37=Data!$E$12,Data!$H$52,IF(Q37=Data!$E$13,Data!$H$53,IF(Q37=Data!$E$14,Data!$H$54,IF(Q37=Data!$E$15,Data!$H$55,IF(Q37=Data!$E$16,Data!$H$56,IF(Q37=Data!$E$17,Data!$H$57,IF(Q37=Data!$E$18,Data!$H$58,0))))))))*K37*IF(R37&lt;AV37,R37,$AV$3)</f>
        <v>0</v>
      </c>
      <c r="AB37" s="22">
        <f t="shared" si="4"/>
        <v>0</v>
      </c>
      <c r="AC37" s="50">
        <f t="shared" si="5"/>
        <v>0</v>
      </c>
      <c r="AD37" s="46"/>
      <c r="AE37" s="21">
        <f t="shared" si="6"/>
        <v>0</v>
      </c>
      <c r="AF37" s="22">
        <f t="shared" si="0"/>
        <v>0</v>
      </c>
      <c r="AG37" s="50">
        <f t="shared" si="1"/>
        <v>0</v>
      </c>
      <c r="AH37" s="46"/>
      <c r="AI37" s="21">
        <f>IF(AZ37="No",0,IF(O37="NA",0,IF(Q37=O37,0,IF(O37=Data!$E$2,Data!$J$42,IF(O37=Data!$E$3,Data!$J$43,IF(O37=Data!$E$4,Data!$J$44,IF(O37=Data!$E$5,Data!$J$45,IF(O37=Data!$E$6,Data!$J$46,IF(O37=Data!$E$7,Data!$J$47,IF(O37=Data!$E$8,Data!$J$48,IF(O37=Data!$E$9,Data!$J$49,IF(O37=Data!$E$10,Data!$I$50,IF(O37=Data!$E$11,Data!$J$51,IF(O37=Data!$E$12,Data!$J$52,IF(O37=Data!$E$13,Data!$J$53,IF(O37=Data!$E$14,Data!$J$54,IF(O37=Data!$E$15,Data!$J$55,IF(O37=Data!$E$16,Data!$J$56,IF(O37=Data!$E$17,Data!$J$57,IF(O37=Data!$E$18,Data!J$58,0))))))))))))))))))))*$AV$3</f>
        <v>0</v>
      </c>
      <c r="AJ37" s="23">
        <f>IF(AZ37="No",0,IF(O37="NA",0,IF(O37=Data!$E$2,Data!$K$42,IF(O37=Data!$E$3,Data!$K$43,IF(O37=Data!$E$4,Data!$K$44,IF(O37=Data!$E$5,Data!$K$45,IF(O37=Data!$E$6,Data!$K$46,IF(O37=Data!$E$7,Data!$K$47,IF(O37=Data!$E$8,Data!$K$48,IF(O37=Data!$E$9,Data!$K$49,IF(O37=Data!$E$10,Data!$K$50,IF(O37=Data!$E$11,Data!$K$51,IF(O37=Data!$E$12,Data!$K$52,IF(O37=Data!$E$13,Data!$K$53,IF(O37=Data!$E$14,Data!$K$54,IF(O37=Data!$E$15,Data!$K$55,IF(O37=Data!$E$16,Data!$K$56,IF(O37=Data!$E$17,Data!$K$57,IF(O37=Data!$E$18,Data!K$58,0)))))))))))))))))))*$AV$3</f>
        <v>0</v>
      </c>
      <c r="AK37" s="23">
        <f t="shared" si="7"/>
        <v>0</v>
      </c>
      <c r="AL37" s="22">
        <f t="shared" si="8"/>
        <v>0</v>
      </c>
      <c r="AM37" s="22">
        <f t="shared" si="9"/>
        <v>0</v>
      </c>
      <c r="AN37" s="23"/>
      <c r="AO37" s="120"/>
      <c r="AP37" s="25"/>
      <c r="AQ37" s="25"/>
      <c r="AR37" s="9"/>
      <c r="AS37" s="9"/>
      <c r="AT37" s="5"/>
      <c r="AX37" s="168"/>
      <c r="AY37" s="143" t="str">
        <f t="shared" si="10"/>
        <v>No</v>
      </c>
      <c r="AZ37" s="144" t="str">
        <f t="shared" si="2"/>
        <v>No</v>
      </c>
      <c r="BA37" s="150"/>
      <c r="BB37" s="146">
        <f>IF(Q37="NA",0,IF(N37="No",0,IF(O37=Data!$E$2,Data!$L$42,IF(O37=Data!$E$3,Data!$L$43,IF(O37=Data!$E$4,Data!$L$44,IF(O37=Data!$E$5,Data!$L$45,IF(O37=Data!$E$6,Data!$L$46,IF(O37=Data!$E$7,Data!$L$47,IF(O37=Data!$E$8,Data!$L$48,IF(O37=Data!$E$9,Data!$L$49,IF(O37=Data!$E$10,Data!$L$50,IF(O37=Data!$E$11,Data!$L$51,IF(O37=Data!$E$12,Data!$L$52,IF(O37=Data!$E$13,Data!$L$53,IF(O37=Data!$E$14,Data!$L$54,IF(O37=Data!$E$15,Data!$L$55,IF(O37=Data!$E$16,Data!$L$56,IF(O37=Data!$E$17,Data!$L$57,IF(O37=Data!$E$18,Data!L$58,0)))))))))))))))))))</f>
        <v>0</v>
      </c>
      <c r="BC37" s="147">
        <f>IF(Q37="NA",0,IF(AY37="No",0,IF(N37="Yes",0,IF(P37=Data!$E$2,Data!$L$42,IF(P37=Data!$E$3,Data!$L$43,IF(P37=Data!$E$4,Data!$L$44,IF(P37=Data!$E$5,Data!$L$45,IF(P37=Data!$E$6,Data!$L$46,IF(P37=Data!$E$7,Data!$L$47,IF(P37=Data!$E$8,Data!$L$48,IF(P37=Data!$E$9,Data!$L$49,IF(P37=Data!$E$10,Data!$L$50,IF(P37=Data!$E$11,Data!$L$51,IF(P37=Data!$E$12,Data!$L$52*(EXP(-29.6/R37)),IF(P37=Data!$E$13,Data!$L$53,IF(P37=Data!$E$14,Data!$L$54*(EXP(-29.6/R37)),IF(P37=Data!$E$15,Data!$L$55,IF(P37=Data!$E$16,Data!$L$56,IF(P37=Data!$E$17,Data!$L$57,IF(P37=Data!$E$18,Data!L$58,0))))))))))))))))))))</f>
        <v>0</v>
      </c>
      <c r="BD37" s="148"/>
      <c r="BE37" s="146"/>
      <c r="BF37" s="148">
        <f t="shared" si="11"/>
        <v>0</v>
      </c>
      <c r="BG37" s="148">
        <v>1</v>
      </c>
      <c r="BH37" s="148">
        <v>1</v>
      </c>
      <c r="BI37" s="148">
        <f>IF(S37=0,0,IF(AND(Q37=Data!$E$12,S37-$AV$3&gt;0),(((Data!$M$52*(EXP(-29.6/S37)))-(Data!$M$52*(EXP(-29.6/(S37-$AV$3)))))),IF(AND(Q37=Data!$E$12,S37-$AV$3&lt;0.5),(Data!$M$52*(EXP(-29.6/S37))),IF(AND(Q37=Data!$E$12,S37&lt;=1),((Data!$M$52*(EXP(-29.6/S37)))),IF(Q37=Data!$E$13,(Data!$M$53),IF(AND(Q37=Data!$E$14,S37-$AV$3&gt;0),(((Data!$M$54*(EXP(-29.6/S37)))-(Data!$M$54*(EXP(-29.6/(S37-$AV$3)))))),IF(AND(Q37=Data!$E$14,S37-$AV$3&lt;1),(Data!$M$54*(EXP(-29.6/S37))),IF(AND(Q37=Data!$E$14,S37&lt;=1),((Data!$M$54*(EXP(-29.6/S37)))),IF(Q37=Data!$E$15,Data!$M$55,IF(Q37=Data!$E$16,Data!$M$56,IF(Q37=Data!$E$17,Data!$M$57,IF(Q37=Data!$E$18,Data!$M$58,0))))))))))))</f>
        <v>0</v>
      </c>
      <c r="BJ37" s="148">
        <f>IF(Q37=Data!$E$12,BI37*0.32,IF(Q37=Data!$E$13,0,IF(Q37=Data!$E$14,BI37*0.32,IF(Q37=Data!$E$15,0,IF(Q37=Data!$E$16,0,IF(Q37=Data!$E$17,0,IF(Q37=Data!$E$18,0,0)))))))</f>
        <v>0</v>
      </c>
      <c r="BK37" s="148">
        <f>IF(Q37=Data!$E$12,Data!$P$52*$AV$3,IF(Q37=Data!$E$13,Data!$P$53*$AV$3,IF(Q37=Data!$E$14,Data!$P$54*$AV$3,IF(Q37=Data!$E$15,Data!$P$55*$AV$3,IF(Q37=Data!$E$16,Data!$P$56*$AV$3,IF(Q37=Data!$E$17,Data!$P$57*$AV$3,IF(Q37=Data!$E$18,Data!$P$58*$AV$3,0)))))))</f>
        <v>0</v>
      </c>
      <c r="BL37" s="147">
        <f>IF(O37=Data!$E$2,Data!$O$42,IF(O37=Data!$E$3,Data!$O$43,IF(O37=Data!$E$4,Data!$O$44,IF(O37=Data!$E$5,Data!$O$45,IF(O37=Data!$E$6,Data!$O$46,IF(O37=Data!$E$7,Data!$O$47,IF(O37=Data!$E$8,Data!$O$48,IF(O37=Data!$E$9,Data!$O$49,IF(O37=Data!$E$10,Data!$O$50,IF(O37=Data!$E$11,Data!$O$51,IF(O37=Data!$E$12,Data!$O$52,IF(O37=Data!$E$13,Data!$O$53,IF(O37=Data!$E$14,Data!$O$54,IF(O37=Data!$E$15,Data!$O$55,IF(O37=Data!$E$16,Data!$O$56,IF(O37=Data!$E$17,Data!$O$57,IF(O37=Data!$E$18,Data!$O$58,0)))))))))))))))))</f>
        <v>0</v>
      </c>
      <c r="BM37" s="169"/>
      <c r="BN37" s="169"/>
      <c r="BO37" s="169"/>
      <c r="BP37" s="169"/>
    </row>
    <row r="38" spans="10:68" x14ac:dyDescent="0.3">
      <c r="J38" s="36" t="s">
        <v>49</v>
      </c>
      <c r="K38" s="108"/>
      <c r="L38" s="108"/>
      <c r="M38" s="108" t="s">
        <v>3</v>
      </c>
      <c r="N38" s="108" t="s">
        <v>1</v>
      </c>
      <c r="O38" s="109" t="s">
        <v>124</v>
      </c>
      <c r="P38" s="109" t="s">
        <v>124</v>
      </c>
      <c r="Q38" s="110" t="s">
        <v>124</v>
      </c>
      <c r="R38" s="111"/>
      <c r="S38" s="111"/>
      <c r="T38" s="112"/>
      <c r="U38" s="20"/>
      <c r="V38" s="21">
        <f>IF(AZ38="No",0,IF(O38="NA",0,IF(O38=Data!$E$2,Data!$F$42,IF(O38=Data!$E$3,Data!$F$43,IF(O38=Data!$E$4,Data!$F$44,IF(O38=Data!$E$5,Data!$F$45,IF(O38=Data!$E$6,Data!$F$46,IF(O38=Data!$E$7,Data!$F$47,IF(O38=Data!$E$8,Data!$F$48,IF(O38=Data!$E$9,Data!$F$49,IF(O38=Data!$E$10,Data!$F$50,IF(O38=Data!$E$11,Data!$F$51,IF(O38=Data!E47,Data!$F$52,IF(O38=Data!E48,Data!$F$53,IF(O38=Data!E49,Data!$F$54,IF(O38=Data!E50,Data!$F$55,IF(O38=Data!E51,Data!$F$56,IF(O38=Data!E52,Data!F$57,IF(O38=Data!E53,Data!F$58,0)))))))))))))))))))*K38*$AV$3</f>
        <v>0</v>
      </c>
      <c r="W38" s="23">
        <f>IF(AZ38="No",0,IF(O38="NA",0,IF(O38=Data!$E$2,Data!$G$42,IF(O38=Data!$E$3,Data!$G$43,IF(O38=Data!$E$4,Data!$G$44,IF(O38=Data!$E$5,Data!$G$45,IF(O38=Data!$E$6,Data!$G$46,IF(O38=Data!$E$7,Data!$G$47,IF(O38=Data!$E$8,Data!$G$48,IF(O38=Data!$E$9,Data!$G$49,IF(O38=Data!$E$10,Data!$G$50,IF(O38=Data!$E$11,Data!$G$51,IF(O38=Data!$E$12,Data!$G$52,IF(O38=Data!$E$13,Data!$G$53,IF(O38=Data!$E$14,Data!$G$54,IF(O38=Data!$E$15,Data!$G$55,IF(O38=Data!$E$16,Data!$G$56,IF(O38=Data!$E$17,Data!G$57,IF(O38=Data!$E$18,Data!G$58,0)))))))))))))))))))*K38*$AV$3</f>
        <v>0</v>
      </c>
      <c r="X38" s="23">
        <f>IF(AZ38="No",0,IF(O38="NA",0,IF(O38=Data!$E$2,Data!$H$42,IF(O38=Data!$E$3,Data!$H$43,IF(O38=Data!$E$4,Data!$H$44,IF(O38=Data!$E$5,Data!$H$45,IF(O38=Data!$E$6,Data!$H$46,IF(O38=Data!$E$7,Data!$H$47,IF(O38=Data!$E$8,Data!$H$48,IF(O38=Data!$E$9,Data!$H$49,IF(O38=Data!$E$10,Data!$H$50,IF(O38=Data!$E$11,Data!$H$51,IF(O38=Data!$E$12,Data!$H$52,IF(O38=Data!$E$13,Data!$H$53,IF(O38=Data!$E$14,Data!$H$54,IF(O38=Data!$E$15,Data!$H$55,IF(O38=Data!$E$16,Data!$H$56,IF(O38=Data!$E$17,Data!H$57,IF(O38=Data!$E$18,Data!H$58,0)))))))))))))))))))*K38*$AV$3</f>
        <v>0</v>
      </c>
      <c r="Y38" s="23">
        <f>IF(R38&lt;=1,0,IF(Q38=Data!$E$12,Data!$F$52,IF(Q38=Data!$E$13,Data!$F$53,IF(Q38=Data!$E$14,Data!$F$54,IF(Q38=Data!$E$15,Data!$F$55,IF(Q38=Data!$E$16,Data!$F$56,IF(Q38=Data!$E$17,Data!$F$57,IF(Q38=Data!$E$18,Data!$F$58,0))))))))*K38*IF(R38&lt;AV38,R38,$AV$3)</f>
        <v>0</v>
      </c>
      <c r="Z38" s="23">
        <f>IF(R38&lt;=1,0,IF(Q38=Data!$E$12,Data!$G$52,IF(Q38=Data!$E$13,Data!$G$53,IF(Q38=Data!$E$14,Data!$G$54,IF(Q38=Data!$E$15,Data!$G$55,IF(Q38=Data!$E$16,Data!$G$56,IF(Q38=Data!$E$17,Data!$G$57,IF(Q38=Data!$E$18,Data!$G$58,0))))))))*K38*IF(R38&lt;AV38,R38,$AV$3)</f>
        <v>0</v>
      </c>
      <c r="AA38" s="23">
        <f>IF(R38&lt;=1,0,IF(Q38=Data!$E$12,Data!$H$52,IF(Q38=Data!$E$13,Data!$H$53,IF(Q38=Data!$E$14,Data!$H$54,IF(Q38=Data!$E$15,Data!$H$55,IF(Q38=Data!$E$16,Data!$H$56,IF(Q38=Data!$E$17,Data!$H$57,IF(Q38=Data!$E$18,Data!$H$58,0))))))))*K38*IF(R38&lt;AV38,R38,$AV$3)</f>
        <v>0</v>
      </c>
      <c r="AB38" s="22">
        <f t="shared" si="4"/>
        <v>0</v>
      </c>
      <c r="AC38" s="50">
        <f t="shared" si="5"/>
        <v>0</v>
      </c>
      <c r="AD38" s="46"/>
      <c r="AE38" s="21">
        <f t="shared" si="6"/>
        <v>0</v>
      </c>
      <c r="AF38" s="22">
        <f t="shared" si="0"/>
        <v>0</v>
      </c>
      <c r="AG38" s="50">
        <f t="shared" si="1"/>
        <v>0</v>
      </c>
      <c r="AH38" s="46"/>
      <c r="AI38" s="21">
        <f>IF(AZ38="No",0,IF(O38="NA",0,IF(Q38=O38,0,IF(O38=Data!$E$2,Data!$J$42,IF(O38=Data!$E$3,Data!$J$43,IF(O38=Data!$E$4,Data!$J$44,IF(O38=Data!$E$5,Data!$J$45,IF(O38=Data!$E$6,Data!$J$46,IF(O38=Data!$E$7,Data!$J$47,IF(O38=Data!$E$8,Data!$J$48,IF(O38=Data!$E$9,Data!$J$49,IF(O38=Data!$E$10,Data!$I$50,IF(O38=Data!$E$11,Data!$J$51,IF(O38=Data!$E$12,Data!$J$52,IF(O38=Data!$E$13,Data!$J$53,IF(O38=Data!$E$14,Data!$J$54,IF(O38=Data!$E$15,Data!$J$55,IF(O38=Data!$E$16,Data!$J$56,IF(O38=Data!$E$17,Data!$J$57,IF(O38=Data!$E$18,Data!J$58,0))))))))))))))))))))*$AV$3</f>
        <v>0</v>
      </c>
      <c r="AJ38" s="23">
        <f>IF(AZ38="No",0,IF(O38="NA",0,IF(O38=Data!$E$2,Data!$K$42,IF(O38=Data!$E$3,Data!$K$43,IF(O38=Data!$E$4,Data!$K$44,IF(O38=Data!$E$5,Data!$K$45,IF(O38=Data!$E$6,Data!$K$46,IF(O38=Data!$E$7,Data!$K$47,IF(O38=Data!$E$8,Data!$K$48,IF(O38=Data!$E$9,Data!$K$49,IF(O38=Data!$E$10,Data!$K$50,IF(O38=Data!$E$11,Data!$K$51,IF(O38=Data!$E$12,Data!$K$52,IF(O38=Data!$E$13,Data!$K$53,IF(O38=Data!$E$14,Data!$K$54,IF(O38=Data!$E$15,Data!$K$55,IF(O38=Data!$E$16,Data!$K$56,IF(O38=Data!$E$17,Data!$K$57,IF(O38=Data!$E$18,Data!K$58,0)))))))))))))))))))*$AV$3</f>
        <v>0</v>
      </c>
      <c r="AK38" s="23">
        <f t="shared" si="7"/>
        <v>0</v>
      </c>
      <c r="AL38" s="22">
        <f t="shared" si="8"/>
        <v>0</v>
      </c>
      <c r="AM38" s="22">
        <f t="shared" si="9"/>
        <v>0</v>
      </c>
      <c r="AN38" s="23"/>
      <c r="AO38" s="120"/>
      <c r="AP38" s="25"/>
      <c r="AQ38" s="25"/>
      <c r="AR38" s="9"/>
      <c r="AS38" s="9"/>
      <c r="AT38" s="5"/>
      <c r="AX38" s="168"/>
      <c r="AY38" s="143" t="str">
        <f t="shared" si="10"/>
        <v>No</v>
      </c>
      <c r="AZ38" s="144" t="str">
        <f t="shared" si="2"/>
        <v>No</v>
      </c>
      <c r="BA38" s="150"/>
      <c r="BB38" s="146">
        <f>IF(Q38="NA",0,IF(N38="No",0,IF(O38=Data!$E$2,Data!$L$42,IF(O38=Data!$E$3,Data!$L$43,IF(O38=Data!$E$4,Data!$L$44,IF(O38=Data!$E$5,Data!$L$45,IF(O38=Data!$E$6,Data!$L$46,IF(O38=Data!$E$7,Data!$L$47,IF(O38=Data!$E$8,Data!$L$48,IF(O38=Data!$E$9,Data!$L$49,IF(O38=Data!$E$10,Data!$L$50,IF(O38=Data!$E$11,Data!$L$51,IF(O38=Data!$E$12,Data!$L$52,IF(O38=Data!$E$13,Data!$L$53,IF(O38=Data!$E$14,Data!$L$54,IF(O38=Data!$E$15,Data!$L$55,IF(O38=Data!$E$16,Data!$L$56,IF(O38=Data!$E$17,Data!$L$57,IF(O38=Data!$E$18,Data!L$58,0)))))))))))))))))))</f>
        <v>0</v>
      </c>
      <c r="BC38" s="147">
        <f>IF(Q38="NA",0,IF(AY38="No",0,IF(N38="Yes",0,IF(P38=Data!$E$2,Data!$L$42,IF(P38=Data!$E$3,Data!$L$43,IF(P38=Data!$E$4,Data!$L$44,IF(P38=Data!$E$5,Data!$L$45,IF(P38=Data!$E$6,Data!$L$46,IF(P38=Data!$E$7,Data!$L$47,IF(P38=Data!$E$8,Data!$L$48,IF(P38=Data!$E$9,Data!$L$49,IF(P38=Data!$E$10,Data!$L$50,IF(P38=Data!$E$11,Data!$L$51,IF(P38=Data!$E$12,Data!$L$52*(EXP(-29.6/R38)),IF(P38=Data!$E$13,Data!$L$53,IF(P38=Data!$E$14,Data!$L$54*(EXP(-29.6/R38)),IF(P38=Data!$E$15,Data!$L$55,IF(P38=Data!$E$16,Data!$L$56,IF(P38=Data!$E$17,Data!$L$57,IF(P38=Data!$E$18,Data!L$58,0))))))))))))))))))))</f>
        <v>0</v>
      </c>
      <c r="BD38" s="148"/>
      <c r="BE38" s="146"/>
      <c r="BF38" s="148">
        <f t="shared" si="11"/>
        <v>0</v>
      </c>
      <c r="BG38" s="148">
        <v>1</v>
      </c>
      <c r="BH38" s="148">
        <v>1</v>
      </c>
      <c r="BI38" s="148">
        <f>IF(S38=0,0,IF(AND(Q38=Data!$E$12,S38-$AV$3&gt;0),(((Data!$M$52*(EXP(-29.6/S38)))-(Data!$M$52*(EXP(-29.6/(S38-$AV$3)))))),IF(AND(Q38=Data!$E$12,S38-$AV$3&lt;0.5),(Data!$M$52*(EXP(-29.6/S38))),IF(AND(Q38=Data!$E$12,S38&lt;=1),((Data!$M$52*(EXP(-29.6/S38)))),IF(Q38=Data!$E$13,(Data!$M$53),IF(AND(Q38=Data!$E$14,S38-$AV$3&gt;0),(((Data!$M$54*(EXP(-29.6/S38)))-(Data!$M$54*(EXP(-29.6/(S38-$AV$3)))))),IF(AND(Q38=Data!$E$14,S38-$AV$3&lt;1),(Data!$M$54*(EXP(-29.6/S38))),IF(AND(Q38=Data!$E$14,S38&lt;=1),((Data!$M$54*(EXP(-29.6/S38)))),IF(Q38=Data!$E$15,Data!$M$55,IF(Q38=Data!$E$16,Data!$M$56,IF(Q38=Data!$E$17,Data!$M$57,IF(Q38=Data!$E$18,Data!$M$58,0))))))))))))</f>
        <v>0</v>
      </c>
      <c r="BJ38" s="148">
        <f>IF(Q38=Data!$E$12,BI38*0.32,IF(Q38=Data!$E$13,0,IF(Q38=Data!$E$14,BI38*0.32,IF(Q38=Data!$E$15,0,IF(Q38=Data!$E$16,0,IF(Q38=Data!$E$17,0,IF(Q38=Data!$E$18,0,0)))))))</f>
        <v>0</v>
      </c>
      <c r="BK38" s="148">
        <f>IF(Q38=Data!$E$12,Data!$P$52*$AV$3,IF(Q38=Data!$E$13,Data!$P$53*$AV$3,IF(Q38=Data!$E$14,Data!$P$54*$AV$3,IF(Q38=Data!$E$15,Data!$P$55*$AV$3,IF(Q38=Data!$E$16,Data!$P$56*$AV$3,IF(Q38=Data!$E$17,Data!$P$57*$AV$3,IF(Q38=Data!$E$18,Data!$P$58*$AV$3,0)))))))</f>
        <v>0</v>
      </c>
      <c r="BL38" s="147">
        <f>IF(O38=Data!$E$2,Data!$O$42,IF(O38=Data!$E$3,Data!$O$43,IF(O38=Data!$E$4,Data!$O$44,IF(O38=Data!$E$5,Data!$O$45,IF(O38=Data!$E$6,Data!$O$46,IF(O38=Data!$E$7,Data!$O$47,IF(O38=Data!$E$8,Data!$O$48,IF(O38=Data!$E$9,Data!$O$49,IF(O38=Data!$E$10,Data!$O$50,IF(O38=Data!$E$11,Data!$O$51,IF(O38=Data!$E$12,Data!$O$52,IF(O38=Data!$E$13,Data!$O$53,IF(O38=Data!$E$14,Data!$O$54,IF(O38=Data!$E$15,Data!$O$55,IF(O38=Data!$E$16,Data!$O$56,IF(O38=Data!$E$17,Data!$O$57,IF(O38=Data!$E$18,Data!$O$58,0)))))))))))))))))</f>
        <v>0</v>
      </c>
      <c r="BM38" s="169"/>
      <c r="BN38" s="169"/>
      <c r="BO38" s="169"/>
      <c r="BP38" s="169"/>
    </row>
    <row r="39" spans="10:68" x14ac:dyDescent="0.3">
      <c r="J39" s="36" t="s">
        <v>50</v>
      </c>
      <c r="K39" s="108"/>
      <c r="L39" s="108"/>
      <c r="M39" s="108" t="s">
        <v>3</v>
      </c>
      <c r="N39" s="108" t="s">
        <v>1</v>
      </c>
      <c r="O39" s="109" t="s">
        <v>124</v>
      </c>
      <c r="P39" s="109" t="s">
        <v>124</v>
      </c>
      <c r="Q39" s="110" t="s">
        <v>124</v>
      </c>
      <c r="R39" s="111"/>
      <c r="S39" s="111"/>
      <c r="T39" s="112"/>
      <c r="U39" s="20"/>
      <c r="V39" s="21">
        <f>IF(AZ39="No",0,IF(O39="NA",0,IF(O39=Data!$E$2,Data!$F$42,IF(O39=Data!$E$3,Data!$F$43,IF(O39=Data!$E$4,Data!$F$44,IF(O39=Data!$E$5,Data!$F$45,IF(O39=Data!$E$6,Data!$F$46,IF(O39=Data!$E$7,Data!$F$47,IF(O39=Data!$E$8,Data!$F$48,IF(O39=Data!$E$9,Data!$F$49,IF(O39=Data!$E$10,Data!$F$50,IF(O39=Data!$E$11,Data!$F$51,IF(O39=Data!E48,Data!$F$52,IF(O39=Data!E49,Data!$F$53,IF(O39=Data!E50,Data!$F$54,IF(O39=Data!E51,Data!$F$55,IF(O39=Data!E52,Data!$F$56,IF(O39=Data!E53,Data!F$57,IF(O39=Data!E54,Data!F$58,0)))))))))))))))))))*K39*$AV$3</f>
        <v>0</v>
      </c>
      <c r="W39" s="23">
        <f>IF(AZ39="No",0,IF(O39="NA",0,IF(O39=Data!$E$2,Data!$G$42,IF(O39=Data!$E$3,Data!$G$43,IF(O39=Data!$E$4,Data!$G$44,IF(O39=Data!$E$5,Data!$G$45,IF(O39=Data!$E$6,Data!$G$46,IF(O39=Data!$E$7,Data!$G$47,IF(O39=Data!$E$8,Data!$G$48,IF(O39=Data!$E$9,Data!$G$49,IF(O39=Data!$E$10,Data!$G$50,IF(O39=Data!$E$11,Data!$G$51,IF(O39=Data!$E$12,Data!$G$52,IF(O39=Data!$E$13,Data!$G$53,IF(O39=Data!$E$14,Data!$G$54,IF(O39=Data!$E$15,Data!$G$55,IF(O39=Data!$E$16,Data!$G$56,IF(O39=Data!$E$17,Data!G$57,IF(O39=Data!$E$18,Data!G$58,0)))))))))))))))))))*K39*$AV$3</f>
        <v>0</v>
      </c>
      <c r="X39" s="23">
        <f>IF(AZ39="No",0,IF(O39="NA",0,IF(O39=Data!$E$2,Data!$H$42,IF(O39=Data!$E$3,Data!$H$43,IF(O39=Data!$E$4,Data!$H$44,IF(O39=Data!$E$5,Data!$H$45,IF(O39=Data!$E$6,Data!$H$46,IF(O39=Data!$E$7,Data!$H$47,IF(O39=Data!$E$8,Data!$H$48,IF(O39=Data!$E$9,Data!$H$49,IF(O39=Data!$E$10,Data!$H$50,IF(O39=Data!$E$11,Data!$H$51,IF(O39=Data!$E$12,Data!$H$52,IF(O39=Data!$E$13,Data!$H$53,IF(O39=Data!$E$14,Data!$H$54,IF(O39=Data!$E$15,Data!$H$55,IF(O39=Data!$E$16,Data!$H$56,IF(O39=Data!$E$17,Data!H$57,IF(O39=Data!$E$18,Data!H$58,0)))))))))))))))))))*K39*$AV$3</f>
        <v>0</v>
      </c>
      <c r="Y39" s="23">
        <f>IF(R39&lt;=1,0,IF(Q39=Data!$E$12,Data!$F$52,IF(Q39=Data!$E$13,Data!$F$53,IF(Q39=Data!$E$14,Data!$F$54,IF(Q39=Data!$E$15,Data!$F$55,IF(Q39=Data!$E$16,Data!$F$56,IF(Q39=Data!$E$17,Data!$F$57,IF(Q39=Data!$E$18,Data!$F$58,0))))))))*K39*IF(R39&lt;AV39,R39,$AV$3)</f>
        <v>0</v>
      </c>
      <c r="Z39" s="23">
        <f>IF(R39&lt;=1,0,IF(Q39=Data!$E$12,Data!$G$52,IF(Q39=Data!$E$13,Data!$G$53,IF(Q39=Data!$E$14,Data!$G$54,IF(Q39=Data!$E$15,Data!$G$55,IF(Q39=Data!$E$16,Data!$G$56,IF(Q39=Data!$E$17,Data!$G$57,IF(Q39=Data!$E$18,Data!$G$58,0))))))))*K39*IF(R39&lt;AV39,R39,$AV$3)</f>
        <v>0</v>
      </c>
      <c r="AA39" s="23">
        <f>IF(R39&lt;=1,0,IF(Q39=Data!$E$12,Data!$H$52,IF(Q39=Data!$E$13,Data!$H$53,IF(Q39=Data!$E$14,Data!$H$54,IF(Q39=Data!$E$15,Data!$H$55,IF(Q39=Data!$E$16,Data!$H$56,IF(Q39=Data!$E$17,Data!$H$57,IF(Q39=Data!$E$18,Data!$H$58,0))))))))*K39*IF(R39&lt;AV39,R39,$AV$3)</f>
        <v>0</v>
      </c>
      <c r="AB39" s="22">
        <f t="shared" si="4"/>
        <v>0</v>
      </c>
      <c r="AC39" s="50">
        <f t="shared" si="5"/>
        <v>0</v>
      </c>
      <c r="AD39" s="46"/>
      <c r="AE39" s="21">
        <f t="shared" si="6"/>
        <v>0</v>
      </c>
      <c r="AF39" s="22">
        <f t="shared" si="0"/>
        <v>0</v>
      </c>
      <c r="AG39" s="50">
        <f t="shared" si="1"/>
        <v>0</v>
      </c>
      <c r="AH39" s="46"/>
      <c r="AI39" s="21">
        <f>IF(AZ39="No",0,IF(O39="NA",0,IF(Q39=O39,0,IF(O39=Data!$E$2,Data!$J$42,IF(O39=Data!$E$3,Data!$J$43,IF(O39=Data!$E$4,Data!$J$44,IF(O39=Data!$E$5,Data!$J$45,IF(O39=Data!$E$6,Data!$J$46,IF(O39=Data!$E$7,Data!$J$47,IF(O39=Data!$E$8,Data!$J$48,IF(O39=Data!$E$9,Data!$J$49,IF(O39=Data!$E$10,Data!$I$50,IF(O39=Data!$E$11,Data!$J$51,IF(O39=Data!$E$12,Data!$J$52,IF(O39=Data!$E$13,Data!$J$53,IF(O39=Data!$E$14,Data!$J$54,IF(O39=Data!$E$15,Data!$J$55,IF(O39=Data!$E$16,Data!$J$56,IF(O39=Data!$E$17,Data!$J$57,IF(O39=Data!$E$18,Data!J$58,0))))))))))))))))))))*$AV$3</f>
        <v>0</v>
      </c>
      <c r="AJ39" s="23">
        <f>IF(AZ39="No",0,IF(O39="NA",0,IF(O39=Data!$E$2,Data!$K$42,IF(O39=Data!$E$3,Data!$K$43,IF(O39=Data!$E$4,Data!$K$44,IF(O39=Data!$E$5,Data!$K$45,IF(O39=Data!$E$6,Data!$K$46,IF(O39=Data!$E$7,Data!$K$47,IF(O39=Data!$E$8,Data!$K$48,IF(O39=Data!$E$9,Data!$K$49,IF(O39=Data!$E$10,Data!$K$50,IF(O39=Data!$E$11,Data!$K$51,IF(O39=Data!$E$12,Data!$K$52,IF(O39=Data!$E$13,Data!$K$53,IF(O39=Data!$E$14,Data!$K$54,IF(O39=Data!$E$15,Data!$K$55,IF(O39=Data!$E$16,Data!$K$56,IF(O39=Data!$E$17,Data!$K$57,IF(O39=Data!$E$18,Data!K$58,0)))))))))))))))))))*$AV$3</f>
        <v>0</v>
      </c>
      <c r="AK39" s="23">
        <f t="shared" si="7"/>
        <v>0</v>
      </c>
      <c r="AL39" s="22">
        <f t="shared" si="8"/>
        <v>0</v>
      </c>
      <c r="AM39" s="22">
        <f t="shared" si="9"/>
        <v>0</v>
      </c>
      <c r="AN39" s="23"/>
      <c r="AO39" s="120"/>
      <c r="AP39" s="25"/>
      <c r="AQ39" s="25"/>
      <c r="AR39" s="9"/>
      <c r="AS39" s="9"/>
      <c r="AT39" s="5"/>
      <c r="AX39" s="168"/>
      <c r="AY39" s="143" t="str">
        <f t="shared" si="10"/>
        <v>No</v>
      </c>
      <c r="AZ39" s="144" t="str">
        <f t="shared" si="2"/>
        <v>No</v>
      </c>
      <c r="BA39" s="150"/>
      <c r="BB39" s="146">
        <f>IF(Q39="NA",0,IF(N39="No",0,IF(O39=Data!$E$2,Data!$L$42,IF(O39=Data!$E$3,Data!$L$43,IF(O39=Data!$E$4,Data!$L$44,IF(O39=Data!$E$5,Data!$L$45,IF(O39=Data!$E$6,Data!$L$46,IF(O39=Data!$E$7,Data!$L$47,IF(O39=Data!$E$8,Data!$L$48,IF(O39=Data!$E$9,Data!$L$49,IF(O39=Data!$E$10,Data!$L$50,IF(O39=Data!$E$11,Data!$L$51,IF(O39=Data!$E$12,Data!$L$52,IF(O39=Data!$E$13,Data!$L$53,IF(O39=Data!$E$14,Data!$L$54,IF(O39=Data!$E$15,Data!$L$55,IF(O39=Data!$E$16,Data!$L$56,IF(O39=Data!$E$17,Data!$L$57,IF(O39=Data!$E$18,Data!L$58,0)))))))))))))))))))</f>
        <v>0</v>
      </c>
      <c r="BC39" s="147">
        <f>IF(Q39="NA",0,IF(AY39="No",0,IF(N39="Yes",0,IF(P39=Data!$E$2,Data!$L$42,IF(P39=Data!$E$3,Data!$L$43,IF(P39=Data!$E$4,Data!$L$44,IF(P39=Data!$E$5,Data!$L$45,IF(P39=Data!$E$6,Data!$L$46,IF(P39=Data!$E$7,Data!$L$47,IF(P39=Data!$E$8,Data!$L$48,IF(P39=Data!$E$9,Data!$L$49,IF(P39=Data!$E$10,Data!$L$50,IF(P39=Data!$E$11,Data!$L$51,IF(P39=Data!$E$12,Data!$L$52*(EXP(-29.6/R39)),IF(P39=Data!$E$13,Data!$L$53,IF(P39=Data!$E$14,Data!$L$54*(EXP(-29.6/R39)),IF(P39=Data!$E$15,Data!$L$55,IF(P39=Data!$E$16,Data!$L$56,IF(P39=Data!$E$17,Data!$L$57,IF(P39=Data!$E$18,Data!L$58,0))))))))))))))))))))</f>
        <v>0</v>
      </c>
      <c r="BD39" s="148"/>
      <c r="BE39" s="146"/>
      <c r="BF39" s="148">
        <f t="shared" si="11"/>
        <v>0</v>
      </c>
      <c r="BG39" s="148">
        <v>1</v>
      </c>
      <c r="BH39" s="148">
        <v>1</v>
      </c>
      <c r="BI39" s="148">
        <f>IF(S39=0,0,IF(AND(Q39=Data!$E$12,S39-$AV$3&gt;0),(((Data!$M$52*(EXP(-29.6/S39)))-(Data!$M$52*(EXP(-29.6/(S39-$AV$3)))))),IF(AND(Q39=Data!$E$12,S39-$AV$3&lt;0.5),(Data!$M$52*(EXP(-29.6/S39))),IF(AND(Q39=Data!$E$12,S39&lt;=1),((Data!$M$52*(EXP(-29.6/S39)))),IF(Q39=Data!$E$13,(Data!$M$53),IF(AND(Q39=Data!$E$14,S39-$AV$3&gt;0),(((Data!$M$54*(EXP(-29.6/S39)))-(Data!$M$54*(EXP(-29.6/(S39-$AV$3)))))),IF(AND(Q39=Data!$E$14,S39-$AV$3&lt;1),(Data!$M$54*(EXP(-29.6/S39))),IF(AND(Q39=Data!$E$14,S39&lt;=1),((Data!$M$54*(EXP(-29.6/S39)))),IF(Q39=Data!$E$15,Data!$M$55,IF(Q39=Data!$E$16,Data!$M$56,IF(Q39=Data!$E$17,Data!$M$57,IF(Q39=Data!$E$18,Data!$M$58,0))))))))))))</f>
        <v>0</v>
      </c>
      <c r="BJ39" s="148">
        <f>IF(Q39=Data!$E$12,BI39*0.32,IF(Q39=Data!$E$13,0,IF(Q39=Data!$E$14,BI39*0.32,IF(Q39=Data!$E$15,0,IF(Q39=Data!$E$16,0,IF(Q39=Data!$E$17,0,IF(Q39=Data!$E$18,0,0)))))))</f>
        <v>0</v>
      </c>
      <c r="BK39" s="148">
        <f>IF(Q39=Data!$E$12,Data!$P$52*$AV$3,IF(Q39=Data!$E$13,Data!$P$53*$AV$3,IF(Q39=Data!$E$14,Data!$P$54*$AV$3,IF(Q39=Data!$E$15,Data!$P$55*$AV$3,IF(Q39=Data!$E$16,Data!$P$56*$AV$3,IF(Q39=Data!$E$17,Data!$P$57*$AV$3,IF(Q39=Data!$E$18,Data!$P$58*$AV$3,0)))))))</f>
        <v>0</v>
      </c>
      <c r="BL39" s="147">
        <f>IF(O39=Data!$E$2,Data!$O$42,IF(O39=Data!$E$3,Data!$O$43,IF(O39=Data!$E$4,Data!$O$44,IF(O39=Data!$E$5,Data!$O$45,IF(O39=Data!$E$6,Data!$O$46,IF(O39=Data!$E$7,Data!$O$47,IF(O39=Data!$E$8,Data!$O$48,IF(O39=Data!$E$9,Data!$O$49,IF(O39=Data!$E$10,Data!$O$50,IF(O39=Data!$E$11,Data!$O$51,IF(O39=Data!$E$12,Data!$O$52,IF(O39=Data!$E$13,Data!$O$53,IF(O39=Data!$E$14,Data!$O$54,IF(O39=Data!$E$15,Data!$O$55,IF(O39=Data!$E$16,Data!$O$56,IF(O39=Data!$E$17,Data!$O$57,IF(O39=Data!$E$18,Data!$O$58,0)))))))))))))))))</f>
        <v>0</v>
      </c>
      <c r="BM39" s="169"/>
      <c r="BN39" s="169"/>
      <c r="BO39" s="169"/>
      <c r="BP39" s="169"/>
    </row>
    <row r="40" spans="10:68" x14ac:dyDescent="0.3">
      <c r="J40" s="36" t="s">
        <v>51</v>
      </c>
      <c r="K40" s="108"/>
      <c r="L40" s="108"/>
      <c r="M40" s="108" t="s">
        <v>3</v>
      </c>
      <c r="N40" s="108" t="s">
        <v>1</v>
      </c>
      <c r="O40" s="109" t="s">
        <v>124</v>
      </c>
      <c r="P40" s="109" t="s">
        <v>124</v>
      </c>
      <c r="Q40" s="110" t="s">
        <v>124</v>
      </c>
      <c r="R40" s="111"/>
      <c r="S40" s="111"/>
      <c r="T40" s="112"/>
      <c r="U40" s="20"/>
      <c r="V40" s="21">
        <f>IF(AZ40="No",0,IF(O40="NA",0,IF(O40=Data!$E$2,Data!$F$42,IF(O40=Data!$E$3,Data!$F$43,IF(O40=Data!$E$4,Data!$F$44,IF(O40=Data!$E$5,Data!$F$45,IF(O40=Data!$E$6,Data!$F$46,IF(O40=Data!$E$7,Data!$F$47,IF(O40=Data!$E$8,Data!$F$48,IF(O40=Data!$E$9,Data!$F$49,IF(O40=Data!$E$10,Data!$F$50,IF(O40=Data!$E$11,Data!$F$51,IF(O40=Data!E49,Data!$F$52,IF(O40=Data!E50,Data!$F$53,IF(O40=Data!E51,Data!$F$54,IF(O40=Data!E52,Data!$F$55,IF(O40=Data!E53,Data!$F$56,IF(O40=Data!E54,Data!F$57,IF(O40=Data!E55,Data!F$58,0)))))))))))))))))))*K40*$AV$3</f>
        <v>0</v>
      </c>
      <c r="W40" s="23">
        <f>IF(AZ40="No",0,IF(O40="NA",0,IF(O40=Data!$E$2,Data!$G$42,IF(O40=Data!$E$3,Data!$G$43,IF(O40=Data!$E$4,Data!$G$44,IF(O40=Data!$E$5,Data!$G$45,IF(O40=Data!$E$6,Data!$G$46,IF(O40=Data!$E$7,Data!$G$47,IF(O40=Data!$E$8,Data!$G$48,IF(O40=Data!$E$9,Data!$G$49,IF(O40=Data!$E$10,Data!$G$50,IF(O40=Data!$E$11,Data!$G$51,IF(O40=Data!$E$12,Data!$G$52,IF(O40=Data!$E$13,Data!$G$53,IF(O40=Data!$E$14,Data!$G$54,IF(O40=Data!$E$15,Data!$G$55,IF(O40=Data!$E$16,Data!$G$56,IF(O40=Data!$E$17,Data!G$57,IF(O40=Data!$E$18,Data!G$58,0)))))))))))))))))))*K40*$AV$3</f>
        <v>0</v>
      </c>
      <c r="X40" s="23">
        <f>IF(AZ40="No",0,IF(O40="NA",0,IF(O40=Data!$E$2,Data!$H$42,IF(O40=Data!$E$3,Data!$H$43,IF(O40=Data!$E$4,Data!$H$44,IF(O40=Data!$E$5,Data!$H$45,IF(O40=Data!$E$6,Data!$H$46,IF(O40=Data!$E$7,Data!$H$47,IF(O40=Data!$E$8,Data!$H$48,IF(O40=Data!$E$9,Data!$H$49,IF(O40=Data!$E$10,Data!$H$50,IF(O40=Data!$E$11,Data!$H$51,IF(O40=Data!$E$12,Data!$H$52,IF(O40=Data!$E$13,Data!$H$53,IF(O40=Data!$E$14,Data!$H$54,IF(O40=Data!$E$15,Data!$H$55,IF(O40=Data!$E$16,Data!$H$56,IF(O40=Data!$E$17,Data!H$57,IF(O40=Data!$E$18,Data!H$58,0)))))))))))))))))))*K40*$AV$3</f>
        <v>0</v>
      </c>
      <c r="Y40" s="23">
        <f>IF(R40&lt;=1,0,IF(Q40=Data!$E$12,Data!$F$52,IF(Q40=Data!$E$13,Data!$F$53,IF(Q40=Data!$E$14,Data!$F$54,IF(Q40=Data!$E$15,Data!$F$55,IF(Q40=Data!$E$16,Data!$F$56,IF(Q40=Data!$E$17,Data!$F$57,IF(Q40=Data!$E$18,Data!$F$58,0))))))))*K40*IF(R40&lt;AV40,R40,$AV$3)</f>
        <v>0</v>
      </c>
      <c r="Z40" s="23">
        <f>IF(R40&lt;=1,0,IF(Q40=Data!$E$12,Data!$G$52,IF(Q40=Data!$E$13,Data!$G$53,IF(Q40=Data!$E$14,Data!$G$54,IF(Q40=Data!$E$15,Data!$G$55,IF(Q40=Data!$E$16,Data!$G$56,IF(Q40=Data!$E$17,Data!$G$57,IF(Q40=Data!$E$18,Data!$G$58,0))))))))*K40*IF(R40&lt;AV40,R40,$AV$3)</f>
        <v>0</v>
      </c>
      <c r="AA40" s="23">
        <f>IF(R40&lt;=1,0,IF(Q40=Data!$E$12,Data!$H$52,IF(Q40=Data!$E$13,Data!$H$53,IF(Q40=Data!$E$14,Data!$H$54,IF(Q40=Data!$E$15,Data!$H$55,IF(Q40=Data!$E$16,Data!$H$56,IF(Q40=Data!$E$17,Data!$H$57,IF(Q40=Data!$E$18,Data!$H$58,0))))))))*K40*IF(R40&lt;AV40,R40,$AV$3)</f>
        <v>0</v>
      </c>
      <c r="AB40" s="22">
        <f t="shared" si="4"/>
        <v>0</v>
      </c>
      <c r="AC40" s="50">
        <f t="shared" si="5"/>
        <v>0</v>
      </c>
      <c r="AD40" s="46"/>
      <c r="AE40" s="21">
        <f t="shared" si="6"/>
        <v>0</v>
      </c>
      <c r="AF40" s="22">
        <f t="shared" si="0"/>
        <v>0</v>
      </c>
      <c r="AG40" s="50">
        <f t="shared" si="1"/>
        <v>0</v>
      </c>
      <c r="AH40" s="46"/>
      <c r="AI40" s="21">
        <f>IF(AZ40="No",0,IF(O40="NA",0,IF(Q40=O40,0,IF(O40=Data!$E$2,Data!$J$42,IF(O40=Data!$E$3,Data!$J$43,IF(O40=Data!$E$4,Data!$J$44,IF(O40=Data!$E$5,Data!$J$45,IF(O40=Data!$E$6,Data!$J$46,IF(O40=Data!$E$7,Data!$J$47,IF(O40=Data!$E$8,Data!$J$48,IF(O40=Data!$E$9,Data!$J$49,IF(O40=Data!$E$10,Data!$I$50,IF(O40=Data!$E$11,Data!$J$51,IF(O40=Data!$E$12,Data!$J$52,IF(O40=Data!$E$13,Data!$J$53,IF(O40=Data!$E$14,Data!$J$54,IF(O40=Data!$E$15,Data!$J$55,IF(O40=Data!$E$16,Data!$J$56,IF(O40=Data!$E$17,Data!$J$57,IF(O40=Data!$E$18,Data!J$58,0))))))))))))))))))))*$AV$3</f>
        <v>0</v>
      </c>
      <c r="AJ40" s="23">
        <f>IF(AZ40="No",0,IF(O40="NA",0,IF(O40=Data!$E$2,Data!$K$42,IF(O40=Data!$E$3,Data!$K$43,IF(O40=Data!$E$4,Data!$K$44,IF(O40=Data!$E$5,Data!$K$45,IF(O40=Data!$E$6,Data!$K$46,IF(O40=Data!$E$7,Data!$K$47,IF(O40=Data!$E$8,Data!$K$48,IF(O40=Data!$E$9,Data!$K$49,IF(O40=Data!$E$10,Data!$K$50,IF(O40=Data!$E$11,Data!$K$51,IF(O40=Data!$E$12,Data!$K$52,IF(O40=Data!$E$13,Data!$K$53,IF(O40=Data!$E$14,Data!$K$54,IF(O40=Data!$E$15,Data!$K$55,IF(O40=Data!$E$16,Data!$K$56,IF(O40=Data!$E$17,Data!$K$57,IF(O40=Data!$E$18,Data!K$58,0)))))))))))))))))))*$AV$3</f>
        <v>0</v>
      </c>
      <c r="AK40" s="23">
        <f t="shared" si="7"/>
        <v>0</v>
      </c>
      <c r="AL40" s="22">
        <f t="shared" si="8"/>
        <v>0</v>
      </c>
      <c r="AM40" s="22">
        <f t="shared" si="9"/>
        <v>0</v>
      </c>
      <c r="AN40" s="23"/>
      <c r="AO40" s="120"/>
      <c r="AP40" s="25"/>
      <c r="AQ40" s="25"/>
      <c r="AR40" s="9"/>
      <c r="AS40" s="9"/>
      <c r="AT40" s="5"/>
      <c r="AX40" s="168"/>
      <c r="AY40" s="143" t="str">
        <f t="shared" si="10"/>
        <v>No</v>
      </c>
      <c r="AZ40" s="144" t="str">
        <f t="shared" si="2"/>
        <v>No</v>
      </c>
      <c r="BA40" s="150"/>
      <c r="BB40" s="146">
        <f>IF(Q40="NA",0,IF(N40="No",0,IF(O40=Data!$E$2,Data!$L$42,IF(O40=Data!$E$3,Data!$L$43,IF(O40=Data!$E$4,Data!$L$44,IF(O40=Data!$E$5,Data!$L$45,IF(O40=Data!$E$6,Data!$L$46,IF(O40=Data!$E$7,Data!$L$47,IF(O40=Data!$E$8,Data!$L$48,IF(O40=Data!$E$9,Data!$L$49,IF(O40=Data!$E$10,Data!$L$50,IF(O40=Data!$E$11,Data!$L$51,IF(O40=Data!$E$12,Data!$L$52,IF(O40=Data!$E$13,Data!$L$53,IF(O40=Data!$E$14,Data!$L$54,IF(O40=Data!$E$15,Data!$L$55,IF(O40=Data!$E$16,Data!$L$56,IF(O40=Data!$E$17,Data!$L$57,IF(O40=Data!$E$18,Data!L$58,0)))))))))))))))))))</f>
        <v>0</v>
      </c>
      <c r="BC40" s="147">
        <f>IF(Q40="NA",0,IF(AY40="No",0,IF(N40="Yes",0,IF(P40=Data!$E$2,Data!$L$42,IF(P40=Data!$E$3,Data!$L$43,IF(P40=Data!$E$4,Data!$L$44,IF(P40=Data!$E$5,Data!$L$45,IF(P40=Data!$E$6,Data!$L$46,IF(P40=Data!$E$7,Data!$L$47,IF(P40=Data!$E$8,Data!$L$48,IF(P40=Data!$E$9,Data!$L$49,IF(P40=Data!$E$10,Data!$L$50,IF(P40=Data!$E$11,Data!$L$51,IF(P40=Data!$E$12,Data!$L$52*(EXP(-29.6/R40)),IF(P40=Data!$E$13,Data!$L$53,IF(P40=Data!$E$14,Data!$L$54*(EXP(-29.6/R40)),IF(P40=Data!$E$15,Data!$L$55,IF(P40=Data!$E$16,Data!$L$56,IF(P40=Data!$E$17,Data!$L$57,IF(P40=Data!$E$18,Data!L$58,0))))))))))))))))))))</f>
        <v>0</v>
      </c>
      <c r="BD40" s="148"/>
      <c r="BE40" s="146"/>
      <c r="BF40" s="148">
        <f t="shared" si="11"/>
        <v>0</v>
      </c>
      <c r="BG40" s="148">
        <v>1</v>
      </c>
      <c r="BH40" s="148">
        <v>1</v>
      </c>
      <c r="BI40" s="148">
        <f>IF(S40=0,0,IF(AND(Q40=Data!$E$12,S40-$AV$3&gt;0),(((Data!$M$52*(EXP(-29.6/S40)))-(Data!$M$52*(EXP(-29.6/(S40-$AV$3)))))),IF(AND(Q40=Data!$E$12,S40-$AV$3&lt;0.5),(Data!$M$52*(EXP(-29.6/S40))),IF(AND(Q40=Data!$E$12,S40&lt;=1),((Data!$M$52*(EXP(-29.6/S40)))),IF(Q40=Data!$E$13,(Data!$M$53),IF(AND(Q40=Data!$E$14,S40-$AV$3&gt;0),(((Data!$M$54*(EXP(-29.6/S40)))-(Data!$M$54*(EXP(-29.6/(S40-$AV$3)))))),IF(AND(Q40=Data!$E$14,S40-$AV$3&lt;1),(Data!$M$54*(EXP(-29.6/S40))),IF(AND(Q40=Data!$E$14,S40&lt;=1),((Data!$M$54*(EXP(-29.6/S40)))),IF(Q40=Data!$E$15,Data!$M$55,IF(Q40=Data!$E$16,Data!$M$56,IF(Q40=Data!$E$17,Data!$M$57,IF(Q40=Data!$E$18,Data!$M$58,0))))))))))))</f>
        <v>0</v>
      </c>
      <c r="BJ40" s="148">
        <f>IF(Q40=Data!$E$12,BI40*0.32,IF(Q40=Data!$E$13,0,IF(Q40=Data!$E$14,BI40*0.32,IF(Q40=Data!$E$15,0,IF(Q40=Data!$E$16,0,IF(Q40=Data!$E$17,0,IF(Q40=Data!$E$18,0,0)))))))</f>
        <v>0</v>
      </c>
      <c r="BK40" s="148">
        <f>IF(Q40=Data!$E$12,Data!$P$52*$AV$3,IF(Q40=Data!$E$13,Data!$P$53*$AV$3,IF(Q40=Data!$E$14,Data!$P$54*$AV$3,IF(Q40=Data!$E$15,Data!$P$55*$AV$3,IF(Q40=Data!$E$16,Data!$P$56*$AV$3,IF(Q40=Data!$E$17,Data!$P$57*$AV$3,IF(Q40=Data!$E$18,Data!$P$58*$AV$3,0)))))))</f>
        <v>0</v>
      </c>
      <c r="BL40" s="147">
        <f>IF(O40=Data!$E$2,Data!$O$42,IF(O40=Data!$E$3,Data!$O$43,IF(O40=Data!$E$4,Data!$O$44,IF(O40=Data!$E$5,Data!$O$45,IF(O40=Data!$E$6,Data!$O$46,IF(O40=Data!$E$7,Data!$O$47,IF(O40=Data!$E$8,Data!$O$48,IF(O40=Data!$E$9,Data!$O$49,IF(O40=Data!$E$10,Data!$O$50,IF(O40=Data!$E$11,Data!$O$51,IF(O40=Data!$E$12,Data!$O$52,IF(O40=Data!$E$13,Data!$O$53,IF(O40=Data!$E$14,Data!$O$54,IF(O40=Data!$E$15,Data!$O$55,IF(O40=Data!$E$16,Data!$O$56,IF(O40=Data!$E$17,Data!$O$57,IF(O40=Data!$E$18,Data!$O$58,0)))))))))))))))))</f>
        <v>0</v>
      </c>
      <c r="BM40" s="169"/>
      <c r="BN40" s="169"/>
      <c r="BO40" s="169"/>
      <c r="BP40" s="169"/>
    </row>
    <row r="41" spans="10:68" x14ac:dyDescent="0.3">
      <c r="J41" s="36" t="s">
        <v>52</v>
      </c>
      <c r="K41" s="108"/>
      <c r="L41" s="108"/>
      <c r="M41" s="108" t="s">
        <v>3</v>
      </c>
      <c r="N41" s="108" t="s">
        <v>1</v>
      </c>
      <c r="O41" s="109" t="s">
        <v>124</v>
      </c>
      <c r="P41" s="109" t="s">
        <v>124</v>
      </c>
      <c r="Q41" s="110" t="s">
        <v>124</v>
      </c>
      <c r="R41" s="111"/>
      <c r="S41" s="111"/>
      <c r="T41" s="112"/>
      <c r="U41" s="20"/>
      <c r="V41" s="21">
        <f>IF(AZ41="No",0,IF(O41="NA",0,IF(O41=Data!$E$2,Data!$F$42,IF(O41=Data!$E$3,Data!$F$43,IF(O41=Data!$E$4,Data!$F$44,IF(O41=Data!$E$5,Data!$F$45,IF(O41=Data!$E$6,Data!$F$46,IF(O41=Data!$E$7,Data!$F$47,IF(O41=Data!$E$8,Data!$F$48,IF(O41=Data!$E$9,Data!$F$49,IF(O41=Data!$E$10,Data!$F$50,IF(O41=Data!$E$11,Data!$F$51,IF(O41=Data!E50,Data!$F$52,IF(O41=Data!E51,Data!$F$53,IF(O41=Data!E52,Data!$F$54,IF(O41=Data!E53,Data!$F$55,IF(O41=Data!E54,Data!$F$56,IF(O41=Data!E55,Data!F$57,IF(O41=Data!E56,Data!F$58,0)))))))))))))))))))*K41*$AV$3</f>
        <v>0</v>
      </c>
      <c r="W41" s="23">
        <f>IF(AZ41="No",0,IF(O41="NA",0,IF(O41=Data!$E$2,Data!$G$42,IF(O41=Data!$E$3,Data!$G$43,IF(O41=Data!$E$4,Data!$G$44,IF(O41=Data!$E$5,Data!$G$45,IF(O41=Data!$E$6,Data!$G$46,IF(O41=Data!$E$7,Data!$G$47,IF(O41=Data!$E$8,Data!$G$48,IF(O41=Data!$E$9,Data!$G$49,IF(O41=Data!$E$10,Data!$G$50,IF(O41=Data!$E$11,Data!$G$51,IF(O41=Data!$E$12,Data!$G$52,IF(O41=Data!$E$13,Data!$G$53,IF(O41=Data!$E$14,Data!$G$54,IF(O41=Data!$E$15,Data!$G$55,IF(O41=Data!$E$16,Data!$G$56,IF(O41=Data!$E$17,Data!G$57,IF(O41=Data!$E$18,Data!G$58,0)))))))))))))))))))*K41*$AV$3</f>
        <v>0</v>
      </c>
      <c r="X41" s="23">
        <f>IF(AZ41="No",0,IF(O41="NA",0,IF(O41=Data!$E$2,Data!$H$42,IF(O41=Data!$E$3,Data!$H$43,IF(O41=Data!$E$4,Data!$H$44,IF(O41=Data!$E$5,Data!$H$45,IF(O41=Data!$E$6,Data!$H$46,IF(O41=Data!$E$7,Data!$H$47,IF(O41=Data!$E$8,Data!$H$48,IF(O41=Data!$E$9,Data!$H$49,IF(O41=Data!$E$10,Data!$H$50,IF(O41=Data!$E$11,Data!$H$51,IF(O41=Data!$E$12,Data!$H$52,IF(O41=Data!$E$13,Data!$H$53,IF(O41=Data!$E$14,Data!$H$54,IF(O41=Data!$E$15,Data!$H$55,IF(O41=Data!$E$16,Data!$H$56,IF(O41=Data!$E$17,Data!H$57,IF(O41=Data!$E$18,Data!H$58,0)))))))))))))))))))*K41*$AV$3</f>
        <v>0</v>
      </c>
      <c r="Y41" s="23">
        <f>IF(R41&lt;=1,0,IF(Q41=Data!$E$12,Data!$F$52,IF(Q41=Data!$E$13,Data!$F$53,IF(Q41=Data!$E$14,Data!$F$54,IF(Q41=Data!$E$15,Data!$F$55,IF(Q41=Data!$E$16,Data!$F$56,IF(Q41=Data!$E$17,Data!$F$57,IF(Q41=Data!$E$18,Data!$F$58,0))))))))*K41*IF(R41&lt;AV41,R41,$AV$3)</f>
        <v>0</v>
      </c>
      <c r="Z41" s="23">
        <f>IF(R41&lt;=1,0,IF(Q41=Data!$E$12,Data!$G$52,IF(Q41=Data!$E$13,Data!$G$53,IF(Q41=Data!$E$14,Data!$G$54,IF(Q41=Data!$E$15,Data!$G$55,IF(Q41=Data!$E$16,Data!$G$56,IF(Q41=Data!$E$17,Data!$G$57,IF(Q41=Data!$E$18,Data!$G$58,0))))))))*K41*IF(R41&lt;AV41,R41,$AV$3)</f>
        <v>0</v>
      </c>
      <c r="AA41" s="23">
        <f>IF(R41&lt;=1,0,IF(Q41=Data!$E$12,Data!$H$52,IF(Q41=Data!$E$13,Data!$H$53,IF(Q41=Data!$E$14,Data!$H$54,IF(Q41=Data!$E$15,Data!$H$55,IF(Q41=Data!$E$16,Data!$H$56,IF(Q41=Data!$E$17,Data!$H$57,IF(Q41=Data!$E$18,Data!$H$58,0))))))))*K41*IF(R41&lt;AV41,R41,$AV$3)</f>
        <v>0</v>
      </c>
      <c r="AB41" s="22">
        <f t="shared" si="4"/>
        <v>0</v>
      </c>
      <c r="AC41" s="50">
        <f t="shared" si="5"/>
        <v>0</v>
      </c>
      <c r="AD41" s="46"/>
      <c r="AE41" s="21">
        <f t="shared" si="6"/>
        <v>0</v>
      </c>
      <c r="AF41" s="22">
        <f t="shared" si="0"/>
        <v>0</v>
      </c>
      <c r="AG41" s="50">
        <f t="shared" si="1"/>
        <v>0</v>
      </c>
      <c r="AH41" s="46"/>
      <c r="AI41" s="21">
        <f>IF(AZ41="No",0,IF(O41="NA",0,IF(Q41=O41,0,IF(O41=Data!$E$2,Data!$J$42,IF(O41=Data!$E$3,Data!$J$43,IF(O41=Data!$E$4,Data!$J$44,IF(O41=Data!$E$5,Data!$J$45,IF(O41=Data!$E$6,Data!$J$46,IF(O41=Data!$E$7,Data!$J$47,IF(O41=Data!$E$8,Data!$J$48,IF(O41=Data!$E$9,Data!$J$49,IF(O41=Data!$E$10,Data!$I$50,IF(O41=Data!$E$11,Data!$J$51,IF(O41=Data!$E$12,Data!$J$52,IF(O41=Data!$E$13,Data!$J$53,IF(O41=Data!$E$14,Data!$J$54,IF(O41=Data!$E$15,Data!$J$55,IF(O41=Data!$E$16,Data!$J$56,IF(O41=Data!$E$17,Data!$J$57,IF(O41=Data!$E$18,Data!J$58,0))))))))))))))))))))*$AV$3</f>
        <v>0</v>
      </c>
      <c r="AJ41" s="23">
        <f>IF(AZ41="No",0,IF(O41="NA",0,IF(O41=Data!$E$2,Data!$K$42,IF(O41=Data!$E$3,Data!$K$43,IF(O41=Data!$E$4,Data!$K$44,IF(O41=Data!$E$5,Data!$K$45,IF(O41=Data!$E$6,Data!$K$46,IF(O41=Data!$E$7,Data!$K$47,IF(O41=Data!$E$8,Data!$K$48,IF(O41=Data!$E$9,Data!$K$49,IF(O41=Data!$E$10,Data!$K$50,IF(O41=Data!$E$11,Data!$K$51,IF(O41=Data!$E$12,Data!$K$52,IF(O41=Data!$E$13,Data!$K$53,IF(O41=Data!$E$14,Data!$K$54,IF(O41=Data!$E$15,Data!$K$55,IF(O41=Data!$E$16,Data!$K$56,IF(O41=Data!$E$17,Data!$K$57,IF(O41=Data!$E$18,Data!K$58,0)))))))))))))))))))*$AV$3</f>
        <v>0</v>
      </c>
      <c r="AK41" s="23">
        <f t="shared" si="7"/>
        <v>0</v>
      </c>
      <c r="AL41" s="22">
        <f t="shared" si="8"/>
        <v>0</v>
      </c>
      <c r="AM41" s="22">
        <f t="shared" si="9"/>
        <v>0</v>
      </c>
      <c r="AN41" s="23"/>
      <c r="AO41" s="120"/>
      <c r="AP41" s="25"/>
      <c r="AQ41" s="25"/>
      <c r="AR41" s="9"/>
      <c r="AS41" s="9"/>
      <c r="AT41" s="5"/>
      <c r="AX41" s="168"/>
      <c r="AY41" s="143" t="str">
        <f t="shared" si="10"/>
        <v>No</v>
      </c>
      <c r="AZ41" s="144" t="str">
        <f t="shared" si="2"/>
        <v>No</v>
      </c>
      <c r="BA41" s="150"/>
      <c r="BB41" s="146">
        <f>IF(Q41="NA",0,IF(N41="No",0,IF(O41=Data!$E$2,Data!$L$42,IF(O41=Data!$E$3,Data!$L$43,IF(O41=Data!$E$4,Data!$L$44,IF(O41=Data!$E$5,Data!$L$45,IF(O41=Data!$E$6,Data!$L$46,IF(O41=Data!$E$7,Data!$L$47,IF(O41=Data!$E$8,Data!$L$48,IF(O41=Data!$E$9,Data!$L$49,IF(O41=Data!$E$10,Data!$L$50,IF(O41=Data!$E$11,Data!$L$51,IF(O41=Data!$E$12,Data!$L$52,IF(O41=Data!$E$13,Data!$L$53,IF(O41=Data!$E$14,Data!$L$54,IF(O41=Data!$E$15,Data!$L$55,IF(O41=Data!$E$16,Data!$L$56,IF(O41=Data!$E$17,Data!$L$57,IF(O41=Data!$E$18,Data!L$58,0)))))))))))))))))))</f>
        <v>0</v>
      </c>
      <c r="BC41" s="147">
        <f>IF(Q41="NA",0,IF(AY41="No",0,IF(N41="Yes",0,IF(P41=Data!$E$2,Data!$L$42,IF(P41=Data!$E$3,Data!$L$43,IF(P41=Data!$E$4,Data!$L$44,IF(P41=Data!$E$5,Data!$L$45,IF(P41=Data!$E$6,Data!$L$46,IF(P41=Data!$E$7,Data!$L$47,IF(P41=Data!$E$8,Data!$L$48,IF(P41=Data!$E$9,Data!$L$49,IF(P41=Data!$E$10,Data!$L$50,IF(P41=Data!$E$11,Data!$L$51,IF(P41=Data!$E$12,Data!$L$52*(EXP(-29.6/R41)),IF(P41=Data!$E$13,Data!$L$53,IF(P41=Data!$E$14,Data!$L$54*(EXP(-29.6/R41)),IF(P41=Data!$E$15,Data!$L$55,IF(P41=Data!$E$16,Data!$L$56,IF(P41=Data!$E$17,Data!$L$57,IF(P41=Data!$E$18,Data!L$58,0))))))))))))))))))))</f>
        <v>0</v>
      </c>
      <c r="BD41" s="148"/>
      <c r="BE41" s="146"/>
      <c r="BF41" s="148">
        <f t="shared" si="11"/>
        <v>0</v>
      </c>
      <c r="BG41" s="148">
        <v>1</v>
      </c>
      <c r="BH41" s="148">
        <v>1</v>
      </c>
      <c r="BI41" s="148">
        <f>IF(S41=0,0,IF(AND(Q41=Data!$E$12,S41-$AV$3&gt;0),(((Data!$M$52*(EXP(-29.6/S41)))-(Data!$M$52*(EXP(-29.6/(S41-$AV$3)))))),IF(AND(Q41=Data!$E$12,S41-$AV$3&lt;0.5),(Data!$M$52*(EXP(-29.6/S41))),IF(AND(Q41=Data!$E$12,S41&lt;=1),((Data!$M$52*(EXP(-29.6/S41)))),IF(Q41=Data!$E$13,(Data!$M$53),IF(AND(Q41=Data!$E$14,S41-$AV$3&gt;0),(((Data!$M$54*(EXP(-29.6/S41)))-(Data!$M$54*(EXP(-29.6/(S41-$AV$3)))))),IF(AND(Q41=Data!$E$14,S41-$AV$3&lt;1),(Data!$M$54*(EXP(-29.6/S41))),IF(AND(Q41=Data!$E$14,S41&lt;=1),((Data!$M$54*(EXP(-29.6/S41)))),IF(Q41=Data!$E$15,Data!$M$55,IF(Q41=Data!$E$16,Data!$M$56,IF(Q41=Data!$E$17,Data!$M$57,IF(Q41=Data!$E$18,Data!$M$58,0))))))))))))</f>
        <v>0</v>
      </c>
      <c r="BJ41" s="148">
        <f>IF(Q41=Data!$E$12,BI41*0.32,IF(Q41=Data!$E$13,0,IF(Q41=Data!$E$14,BI41*0.32,IF(Q41=Data!$E$15,0,IF(Q41=Data!$E$16,0,IF(Q41=Data!$E$17,0,IF(Q41=Data!$E$18,0,0)))))))</f>
        <v>0</v>
      </c>
      <c r="BK41" s="148">
        <f>IF(Q41=Data!$E$12,Data!$P$52*$AV$3,IF(Q41=Data!$E$13,Data!$P$53*$AV$3,IF(Q41=Data!$E$14,Data!$P$54*$AV$3,IF(Q41=Data!$E$15,Data!$P$55*$AV$3,IF(Q41=Data!$E$16,Data!$P$56*$AV$3,IF(Q41=Data!$E$17,Data!$P$57*$AV$3,IF(Q41=Data!$E$18,Data!$P$58*$AV$3,0)))))))</f>
        <v>0</v>
      </c>
      <c r="BL41" s="147">
        <f>IF(O41=Data!$E$2,Data!$O$42,IF(O41=Data!$E$3,Data!$O$43,IF(O41=Data!$E$4,Data!$O$44,IF(O41=Data!$E$5,Data!$O$45,IF(O41=Data!$E$6,Data!$O$46,IF(O41=Data!$E$7,Data!$O$47,IF(O41=Data!$E$8,Data!$O$48,IF(O41=Data!$E$9,Data!$O$49,IF(O41=Data!$E$10,Data!$O$50,IF(O41=Data!$E$11,Data!$O$51,IF(O41=Data!$E$12,Data!$O$52,IF(O41=Data!$E$13,Data!$O$53,IF(O41=Data!$E$14,Data!$O$54,IF(O41=Data!$E$15,Data!$O$55,IF(O41=Data!$E$16,Data!$O$56,IF(O41=Data!$E$17,Data!$O$57,IF(O41=Data!$E$18,Data!$O$58,0)))))))))))))))))</f>
        <v>0</v>
      </c>
      <c r="BM41" s="169"/>
      <c r="BN41" s="169"/>
      <c r="BO41" s="169"/>
      <c r="BP41" s="169"/>
    </row>
    <row r="42" spans="10:68" x14ac:dyDescent="0.3">
      <c r="J42" s="36" t="s">
        <v>53</v>
      </c>
      <c r="K42" s="108"/>
      <c r="L42" s="108"/>
      <c r="M42" s="108" t="s">
        <v>3</v>
      </c>
      <c r="N42" s="108" t="s">
        <v>1</v>
      </c>
      <c r="O42" s="109" t="s">
        <v>124</v>
      </c>
      <c r="P42" s="109" t="s">
        <v>124</v>
      </c>
      <c r="Q42" s="110" t="s">
        <v>124</v>
      </c>
      <c r="R42" s="111"/>
      <c r="S42" s="111"/>
      <c r="T42" s="112"/>
      <c r="U42" s="20"/>
      <c r="V42" s="21">
        <f>IF(AZ42="No",0,IF(O42="NA",0,IF(O42=Data!$E$2,Data!$F$42,IF(O42=Data!$E$3,Data!$F$43,IF(O42=Data!$E$4,Data!$F$44,IF(O42=Data!$E$5,Data!$F$45,IF(O42=Data!$E$6,Data!$F$46,IF(O42=Data!$E$7,Data!$F$47,IF(O42=Data!$E$8,Data!$F$48,IF(O42=Data!$E$9,Data!$F$49,IF(O42=Data!$E$10,Data!$F$50,IF(O42=Data!$E$11,Data!$F$51,IF(O42=Data!E51,Data!$F$52,IF(O42=Data!E52,Data!$F$53,IF(O42=Data!E53,Data!$F$54,IF(O42=Data!E54,Data!$F$55,IF(O42=Data!E55,Data!$F$56,IF(O42=Data!E56,Data!F$57,IF(O42=Data!E57,Data!F$58,0)))))))))))))))))))*K42*$AV$3</f>
        <v>0</v>
      </c>
      <c r="W42" s="23">
        <f>IF(AZ42="No",0,IF(O42="NA",0,IF(O42=Data!$E$2,Data!$G$42,IF(O42=Data!$E$3,Data!$G$43,IF(O42=Data!$E$4,Data!$G$44,IF(O42=Data!$E$5,Data!$G$45,IF(O42=Data!$E$6,Data!$G$46,IF(O42=Data!$E$7,Data!$G$47,IF(O42=Data!$E$8,Data!$G$48,IF(O42=Data!$E$9,Data!$G$49,IF(O42=Data!$E$10,Data!$G$50,IF(O42=Data!$E$11,Data!$G$51,IF(O42=Data!$E$12,Data!$G$52,IF(O42=Data!$E$13,Data!$G$53,IF(O42=Data!$E$14,Data!$G$54,IF(O42=Data!$E$15,Data!$G$55,IF(O42=Data!$E$16,Data!$G$56,IF(O42=Data!$E$17,Data!G$57,IF(O42=Data!$E$18,Data!G$58,0)))))))))))))))))))*K42*$AV$3</f>
        <v>0</v>
      </c>
      <c r="X42" s="23">
        <f>IF(AZ42="No",0,IF(O42="NA",0,IF(O42=Data!$E$2,Data!$H$42,IF(O42=Data!$E$3,Data!$H$43,IF(O42=Data!$E$4,Data!$H$44,IF(O42=Data!$E$5,Data!$H$45,IF(O42=Data!$E$6,Data!$H$46,IF(O42=Data!$E$7,Data!$H$47,IF(O42=Data!$E$8,Data!$H$48,IF(O42=Data!$E$9,Data!$H$49,IF(O42=Data!$E$10,Data!$H$50,IF(O42=Data!$E$11,Data!$H$51,IF(O42=Data!$E$12,Data!$H$52,IF(O42=Data!$E$13,Data!$H$53,IF(O42=Data!$E$14,Data!$H$54,IF(O42=Data!$E$15,Data!$H$55,IF(O42=Data!$E$16,Data!$H$56,IF(O42=Data!$E$17,Data!H$57,IF(O42=Data!$E$18,Data!H$58,0)))))))))))))))))))*K42*$AV$3</f>
        <v>0</v>
      </c>
      <c r="Y42" s="23">
        <f>IF(R42&lt;=1,0,IF(Q42=Data!$E$12,Data!$F$52,IF(Q42=Data!$E$13,Data!$F$53,IF(Q42=Data!$E$14,Data!$F$54,IF(Q42=Data!$E$15,Data!$F$55,IF(Q42=Data!$E$16,Data!$F$56,IF(Q42=Data!$E$17,Data!$F$57,IF(Q42=Data!$E$18,Data!$F$58,0))))))))*K42*IF(R42&lt;AV42,R42,$AV$3)</f>
        <v>0</v>
      </c>
      <c r="Z42" s="23">
        <f>IF(R42&lt;=1,0,IF(Q42=Data!$E$12,Data!$G$52,IF(Q42=Data!$E$13,Data!$G$53,IF(Q42=Data!$E$14,Data!$G$54,IF(Q42=Data!$E$15,Data!$G$55,IF(Q42=Data!$E$16,Data!$G$56,IF(Q42=Data!$E$17,Data!$G$57,IF(Q42=Data!$E$18,Data!$G$58,0))))))))*K42*IF(R42&lt;AV42,R42,$AV$3)</f>
        <v>0</v>
      </c>
      <c r="AA42" s="23">
        <f>IF(R42&lt;=1,0,IF(Q42=Data!$E$12,Data!$H$52,IF(Q42=Data!$E$13,Data!$H$53,IF(Q42=Data!$E$14,Data!$H$54,IF(Q42=Data!$E$15,Data!$H$55,IF(Q42=Data!$E$16,Data!$H$56,IF(Q42=Data!$E$17,Data!$H$57,IF(Q42=Data!$E$18,Data!$H$58,0))))))))*K42*IF(R42&lt;AV42,R42,$AV$3)</f>
        <v>0</v>
      </c>
      <c r="AB42" s="22">
        <f t="shared" si="4"/>
        <v>0</v>
      </c>
      <c r="AC42" s="50">
        <f t="shared" si="5"/>
        <v>0</v>
      </c>
      <c r="AD42" s="46"/>
      <c r="AE42" s="21">
        <f t="shared" si="6"/>
        <v>0</v>
      </c>
      <c r="AF42" s="22">
        <f t="shared" si="0"/>
        <v>0</v>
      </c>
      <c r="AG42" s="50">
        <f t="shared" si="1"/>
        <v>0</v>
      </c>
      <c r="AH42" s="46"/>
      <c r="AI42" s="21">
        <f>IF(AZ42="No",0,IF(O42="NA",0,IF(Q42=O42,0,IF(O42=Data!$E$2,Data!$J$42,IF(O42=Data!$E$3,Data!$J$43,IF(O42=Data!$E$4,Data!$J$44,IF(O42=Data!$E$5,Data!$J$45,IF(O42=Data!$E$6,Data!$J$46,IF(O42=Data!$E$7,Data!$J$47,IF(O42=Data!$E$8,Data!$J$48,IF(O42=Data!$E$9,Data!$J$49,IF(O42=Data!$E$10,Data!$I$50,IF(O42=Data!$E$11,Data!$J$51,IF(O42=Data!$E$12,Data!$J$52,IF(O42=Data!$E$13,Data!$J$53,IF(O42=Data!$E$14,Data!$J$54,IF(O42=Data!$E$15,Data!$J$55,IF(O42=Data!$E$16,Data!$J$56,IF(O42=Data!$E$17,Data!$J$57,IF(O42=Data!$E$18,Data!J$58,0))))))))))))))))))))*$AV$3</f>
        <v>0</v>
      </c>
      <c r="AJ42" s="23">
        <f>IF(AZ42="No",0,IF(O42="NA",0,IF(O42=Data!$E$2,Data!$K$42,IF(O42=Data!$E$3,Data!$K$43,IF(O42=Data!$E$4,Data!$K$44,IF(O42=Data!$E$5,Data!$K$45,IF(O42=Data!$E$6,Data!$K$46,IF(O42=Data!$E$7,Data!$K$47,IF(O42=Data!$E$8,Data!$K$48,IF(O42=Data!$E$9,Data!$K$49,IF(O42=Data!$E$10,Data!$K$50,IF(O42=Data!$E$11,Data!$K$51,IF(O42=Data!$E$12,Data!$K$52,IF(O42=Data!$E$13,Data!$K$53,IF(O42=Data!$E$14,Data!$K$54,IF(O42=Data!$E$15,Data!$K$55,IF(O42=Data!$E$16,Data!$K$56,IF(O42=Data!$E$17,Data!$K$57,IF(O42=Data!$E$18,Data!K$58,0)))))))))))))))))))*$AV$3</f>
        <v>0</v>
      </c>
      <c r="AK42" s="23">
        <f t="shared" si="7"/>
        <v>0</v>
      </c>
      <c r="AL42" s="22">
        <f t="shared" si="8"/>
        <v>0</v>
      </c>
      <c r="AM42" s="22">
        <f t="shared" si="9"/>
        <v>0</v>
      </c>
      <c r="AN42" s="23"/>
      <c r="AO42" s="120"/>
      <c r="AP42" s="25"/>
      <c r="AQ42" s="25"/>
      <c r="AR42" s="9"/>
      <c r="AS42" s="9"/>
      <c r="AT42" s="5"/>
      <c r="AX42" s="168"/>
      <c r="AY42" s="143" t="str">
        <f t="shared" si="10"/>
        <v>No</v>
      </c>
      <c r="AZ42" s="144" t="str">
        <f t="shared" si="2"/>
        <v>No</v>
      </c>
      <c r="BA42" s="150"/>
      <c r="BB42" s="146">
        <f>IF(Q42="NA",0,IF(N42="No",0,IF(O42=Data!$E$2,Data!$L$42,IF(O42=Data!$E$3,Data!$L$43,IF(O42=Data!$E$4,Data!$L$44,IF(O42=Data!$E$5,Data!$L$45,IF(O42=Data!$E$6,Data!$L$46,IF(O42=Data!$E$7,Data!$L$47,IF(O42=Data!$E$8,Data!$L$48,IF(O42=Data!$E$9,Data!$L$49,IF(O42=Data!$E$10,Data!$L$50,IF(O42=Data!$E$11,Data!$L$51,IF(O42=Data!$E$12,Data!$L$52,IF(O42=Data!$E$13,Data!$L$53,IF(O42=Data!$E$14,Data!$L$54,IF(O42=Data!$E$15,Data!$L$55,IF(O42=Data!$E$16,Data!$L$56,IF(O42=Data!$E$17,Data!$L$57,IF(O42=Data!$E$18,Data!L$58,0)))))))))))))))))))</f>
        <v>0</v>
      </c>
      <c r="BC42" s="147">
        <f>IF(Q42="NA",0,IF(AY42="No",0,IF(N42="Yes",0,IF(P42=Data!$E$2,Data!$L$42,IF(P42=Data!$E$3,Data!$L$43,IF(P42=Data!$E$4,Data!$L$44,IF(P42=Data!$E$5,Data!$L$45,IF(P42=Data!$E$6,Data!$L$46,IF(P42=Data!$E$7,Data!$L$47,IF(P42=Data!$E$8,Data!$L$48,IF(P42=Data!$E$9,Data!$L$49,IF(P42=Data!$E$10,Data!$L$50,IF(P42=Data!$E$11,Data!$L$51,IF(P42=Data!$E$12,Data!$L$52*(EXP(-29.6/R42)),IF(P42=Data!$E$13,Data!$L$53,IF(P42=Data!$E$14,Data!$L$54*(EXP(-29.6/R42)),IF(P42=Data!$E$15,Data!$L$55,IF(P42=Data!$E$16,Data!$L$56,IF(P42=Data!$E$17,Data!$L$57,IF(P42=Data!$E$18,Data!L$58,0))))))))))))))))))))</f>
        <v>0</v>
      </c>
      <c r="BD42" s="148"/>
      <c r="BE42" s="146"/>
      <c r="BF42" s="148">
        <f t="shared" si="11"/>
        <v>0</v>
      </c>
      <c r="BG42" s="148">
        <v>1</v>
      </c>
      <c r="BH42" s="148">
        <v>1</v>
      </c>
      <c r="BI42" s="148">
        <f>IF(S42=0,0,IF(AND(Q42=Data!$E$12,S42-$AV$3&gt;0),(((Data!$M$52*(EXP(-29.6/S42)))-(Data!$M$52*(EXP(-29.6/(S42-$AV$3)))))),IF(AND(Q42=Data!$E$12,S42-$AV$3&lt;0.5),(Data!$M$52*(EXP(-29.6/S42))),IF(AND(Q42=Data!$E$12,S42&lt;=1),((Data!$M$52*(EXP(-29.6/S42)))),IF(Q42=Data!$E$13,(Data!$M$53),IF(AND(Q42=Data!$E$14,S42-$AV$3&gt;0),(((Data!$M$54*(EXP(-29.6/S42)))-(Data!$M$54*(EXP(-29.6/(S42-$AV$3)))))),IF(AND(Q42=Data!$E$14,S42-$AV$3&lt;1),(Data!$M$54*(EXP(-29.6/S42))),IF(AND(Q42=Data!$E$14,S42&lt;=1),((Data!$M$54*(EXP(-29.6/S42)))),IF(Q42=Data!$E$15,Data!$M$55,IF(Q42=Data!$E$16,Data!$M$56,IF(Q42=Data!$E$17,Data!$M$57,IF(Q42=Data!$E$18,Data!$M$58,0))))))))))))</f>
        <v>0</v>
      </c>
      <c r="BJ42" s="148">
        <f>IF(Q42=Data!$E$12,BI42*0.32,IF(Q42=Data!$E$13,0,IF(Q42=Data!$E$14,BI42*0.32,IF(Q42=Data!$E$15,0,IF(Q42=Data!$E$16,0,IF(Q42=Data!$E$17,0,IF(Q42=Data!$E$18,0,0)))))))</f>
        <v>0</v>
      </c>
      <c r="BK42" s="148">
        <f>IF(Q42=Data!$E$12,Data!$P$52*$AV$3,IF(Q42=Data!$E$13,Data!$P$53*$AV$3,IF(Q42=Data!$E$14,Data!$P$54*$AV$3,IF(Q42=Data!$E$15,Data!$P$55*$AV$3,IF(Q42=Data!$E$16,Data!$P$56*$AV$3,IF(Q42=Data!$E$17,Data!$P$57*$AV$3,IF(Q42=Data!$E$18,Data!$P$58*$AV$3,0)))))))</f>
        <v>0</v>
      </c>
      <c r="BL42" s="147">
        <f>IF(O42=Data!$E$2,Data!$O$42,IF(O42=Data!$E$3,Data!$O$43,IF(O42=Data!$E$4,Data!$O$44,IF(O42=Data!$E$5,Data!$O$45,IF(O42=Data!$E$6,Data!$O$46,IF(O42=Data!$E$7,Data!$O$47,IF(O42=Data!$E$8,Data!$O$48,IF(O42=Data!$E$9,Data!$O$49,IF(O42=Data!$E$10,Data!$O$50,IF(O42=Data!$E$11,Data!$O$51,IF(O42=Data!$E$12,Data!$O$52,IF(O42=Data!$E$13,Data!$O$53,IF(O42=Data!$E$14,Data!$O$54,IF(O42=Data!$E$15,Data!$O$55,IF(O42=Data!$E$16,Data!$O$56,IF(O42=Data!$E$17,Data!$O$57,IF(O42=Data!$E$18,Data!$O$58,0)))))))))))))))))</f>
        <v>0</v>
      </c>
      <c r="BM42" s="169"/>
      <c r="BN42" s="169"/>
      <c r="BO42" s="169"/>
      <c r="BP42" s="169"/>
    </row>
    <row r="43" spans="10:68" x14ac:dyDescent="0.3">
      <c r="J43" s="36" t="s">
        <v>54</v>
      </c>
      <c r="K43" s="108"/>
      <c r="L43" s="108"/>
      <c r="M43" s="108" t="s">
        <v>3</v>
      </c>
      <c r="N43" s="108" t="s">
        <v>1</v>
      </c>
      <c r="O43" s="109" t="s">
        <v>124</v>
      </c>
      <c r="P43" s="109" t="s">
        <v>124</v>
      </c>
      <c r="Q43" s="110" t="s">
        <v>124</v>
      </c>
      <c r="R43" s="111"/>
      <c r="S43" s="111"/>
      <c r="T43" s="112"/>
      <c r="U43" s="20"/>
      <c r="V43" s="21">
        <f>IF(AZ43="No",0,IF(O43="NA",0,IF(O43=Data!$E$2,Data!$F$42,IF(O43=Data!$E$3,Data!$F$43,IF(O43=Data!$E$4,Data!$F$44,IF(O43=Data!$E$5,Data!$F$45,IF(O43=Data!$E$6,Data!$F$46,IF(O43=Data!$E$7,Data!$F$47,IF(O43=Data!$E$8,Data!$F$48,IF(O43=Data!$E$9,Data!$F$49,IF(O43=Data!$E$10,Data!$F$50,IF(O43=Data!$E$11,Data!$F$51,IF(O43=Data!E52,Data!$F$52,IF(O43=Data!E53,Data!$F$53,IF(O43=Data!E54,Data!$F$54,IF(O43=Data!E55,Data!$F$55,IF(O43=Data!E56,Data!$F$56,IF(O43=Data!E57,Data!F$57,IF(O43=Data!E58,Data!F$58,0)))))))))))))))))))*K43*$AV$3</f>
        <v>0</v>
      </c>
      <c r="W43" s="23">
        <f>IF(AZ43="No",0,IF(O43="NA",0,IF(O43=Data!$E$2,Data!$G$42,IF(O43=Data!$E$3,Data!$G$43,IF(O43=Data!$E$4,Data!$G$44,IF(O43=Data!$E$5,Data!$G$45,IF(O43=Data!$E$6,Data!$G$46,IF(O43=Data!$E$7,Data!$G$47,IF(O43=Data!$E$8,Data!$G$48,IF(O43=Data!$E$9,Data!$G$49,IF(O43=Data!$E$10,Data!$G$50,IF(O43=Data!$E$11,Data!$G$51,IF(O43=Data!$E$12,Data!$G$52,IF(O43=Data!$E$13,Data!$G$53,IF(O43=Data!$E$14,Data!$G$54,IF(O43=Data!$E$15,Data!$G$55,IF(O43=Data!$E$16,Data!$G$56,IF(O43=Data!$E$17,Data!G$57,IF(O43=Data!$E$18,Data!G$58,0)))))))))))))))))))*K43*$AV$3</f>
        <v>0</v>
      </c>
      <c r="X43" s="23">
        <f>IF(AZ43="No",0,IF(O43="NA",0,IF(O43=Data!$E$2,Data!$H$42,IF(O43=Data!$E$3,Data!$H$43,IF(O43=Data!$E$4,Data!$H$44,IF(O43=Data!$E$5,Data!$H$45,IF(O43=Data!$E$6,Data!$H$46,IF(O43=Data!$E$7,Data!$H$47,IF(O43=Data!$E$8,Data!$H$48,IF(O43=Data!$E$9,Data!$H$49,IF(O43=Data!$E$10,Data!$H$50,IF(O43=Data!$E$11,Data!$H$51,IF(O43=Data!$E$12,Data!$H$52,IF(O43=Data!$E$13,Data!$H$53,IF(O43=Data!$E$14,Data!$H$54,IF(O43=Data!$E$15,Data!$H$55,IF(O43=Data!$E$16,Data!$H$56,IF(O43=Data!$E$17,Data!H$57,IF(O43=Data!$E$18,Data!H$58,0)))))))))))))))))))*K43*$AV$3</f>
        <v>0</v>
      </c>
      <c r="Y43" s="23">
        <f>IF(R43&lt;=1,0,IF(Q43=Data!$E$12,Data!$F$52,IF(Q43=Data!$E$13,Data!$F$53,IF(Q43=Data!$E$14,Data!$F$54,IF(Q43=Data!$E$15,Data!$F$55,IF(Q43=Data!$E$16,Data!$F$56,IF(Q43=Data!$E$17,Data!$F$57,IF(Q43=Data!$E$18,Data!$F$58,0))))))))*K43*IF(R43&lt;AV43,R43,$AV$3)</f>
        <v>0</v>
      </c>
      <c r="Z43" s="23">
        <f>IF(R43&lt;=1,0,IF(Q43=Data!$E$12,Data!$G$52,IF(Q43=Data!$E$13,Data!$G$53,IF(Q43=Data!$E$14,Data!$G$54,IF(Q43=Data!$E$15,Data!$G$55,IF(Q43=Data!$E$16,Data!$G$56,IF(Q43=Data!$E$17,Data!$G$57,IF(Q43=Data!$E$18,Data!$G$58,0))))))))*K43*IF(R43&lt;AV43,R43,$AV$3)</f>
        <v>0</v>
      </c>
      <c r="AA43" s="23">
        <f>IF(R43&lt;=1,0,IF(Q43=Data!$E$12,Data!$H$52,IF(Q43=Data!$E$13,Data!$H$53,IF(Q43=Data!$E$14,Data!$H$54,IF(Q43=Data!$E$15,Data!$H$55,IF(Q43=Data!$E$16,Data!$H$56,IF(Q43=Data!$E$17,Data!$H$57,IF(Q43=Data!$E$18,Data!$H$58,0))))))))*K43*IF(R43&lt;AV43,R43,$AV$3)</f>
        <v>0</v>
      </c>
      <c r="AB43" s="22">
        <f t="shared" si="4"/>
        <v>0</v>
      </c>
      <c r="AC43" s="50">
        <f t="shared" si="5"/>
        <v>0</v>
      </c>
      <c r="AD43" s="46"/>
      <c r="AE43" s="21">
        <f t="shared" si="6"/>
        <v>0</v>
      </c>
      <c r="AF43" s="22">
        <f t="shared" si="0"/>
        <v>0</v>
      </c>
      <c r="AG43" s="50">
        <f t="shared" si="1"/>
        <v>0</v>
      </c>
      <c r="AH43" s="46"/>
      <c r="AI43" s="21">
        <f>IF(AZ43="No",0,IF(O43="NA",0,IF(Q43=O43,0,IF(O43=Data!$E$2,Data!$J$42,IF(O43=Data!$E$3,Data!$J$43,IF(O43=Data!$E$4,Data!$J$44,IF(O43=Data!$E$5,Data!$J$45,IF(O43=Data!$E$6,Data!$J$46,IF(O43=Data!$E$7,Data!$J$47,IF(O43=Data!$E$8,Data!$J$48,IF(O43=Data!$E$9,Data!$J$49,IF(O43=Data!$E$10,Data!$I$50,IF(O43=Data!$E$11,Data!$J$51,IF(O43=Data!$E$12,Data!$J$52,IF(O43=Data!$E$13,Data!$J$53,IF(O43=Data!$E$14,Data!$J$54,IF(O43=Data!$E$15,Data!$J$55,IF(O43=Data!$E$16,Data!$J$56,IF(O43=Data!$E$17,Data!$J$57,IF(O43=Data!$E$18,Data!J$58,0))))))))))))))))))))*$AV$3</f>
        <v>0</v>
      </c>
      <c r="AJ43" s="23">
        <f>IF(AZ43="No",0,IF(O43="NA",0,IF(O43=Data!$E$2,Data!$K$42,IF(O43=Data!$E$3,Data!$K$43,IF(O43=Data!$E$4,Data!$K$44,IF(O43=Data!$E$5,Data!$K$45,IF(O43=Data!$E$6,Data!$K$46,IF(O43=Data!$E$7,Data!$K$47,IF(O43=Data!$E$8,Data!$K$48,IF(O43=Data!$E$9,Data!$K$49,IF(O43=Data!$E$10,Data!$K$50,IF(O43=Data!$E$11,Data!$K$51,IF(O43=Data!$E$12,Data!$K$52,IF(O43=Data!$E$13,Data!$K$53,IF(O43=Data!$E$14,Data!$K$54,IF(O43=Data!$E$15,Data!$K$55,IF(O43=Data!$E$16,Data!$K$56,IF(O43=Data!$E$17,Data!$K$57,IF(O43=Data!$E$18,Data!K$58,0)))))))))))))))))))*$AV$3</f>
        <v>0</v>
      </c>
      <c r="AK43" s="23">
        <f t="shared" si="7"/>
        <v>0</v>
      </c>
      <c r="AL43" s="22">
        <f t="shared" si="8"/>
        <v>0</v>
      </c>
      <c r="AM43" s="22">
        <f t="shared" si="9"/>
        <v>0</v>
      </c>
      <c r="AN43" s="23"/>
      <c r="AO43" s="120"/>
      <c r="AP43" s="25"/>
      <c r="AQ43" s="25"/>
      <c r="AR43" s="9"/>
      <c r="AS43" s="9"/>
      <c r="AT43" s="5"/>
      <c r="AX43" s="168"/>
      <c r="AY43" s="143" t="str">
        <f t="shared" si="10"/>
        <v>No</v>
      </c>
      <c r="AZ43" s="144" t="str">
        <f t="shared" si="2"/>
        <v>No</v>
      </c>
      <c r="BA43" s="150"/>
      <c r="BB43" s="146">
        <f>IF(Q43="NA",0,IF(N43="No",0,IF(O43=Data!$E$2,Data!$L$42,IF(O43=Data!$E$3,Data!$L$43,IF(O43=Data!$E$4,Data!$L$44,IF(O43=Data!$E$5,Data!$L$45,IF(O43=Data!$E$6,Data!$L$46,IF(O43=Data!$E$7,Data!$L$47,IF(O43=Data!$E$8,Data!$L$48,IF(O43=Data!$E$9,Data!$L$49,IF(O43=Data!$E$10,Data!$L$50,IF(O43=Data!$E$11,Data!$L$51,IF(O43=Data!$E$12,Data!$L$52,IF(O43=Data!$E$13,Data!$L$53,IF(O43=Data!$E$14,Data!$L$54,IF(O43=Data!$E$15,Data!$L$55,IF(O43=Data!$E$16,Data!$L$56,IF(O43=Data!$E$17,Data!$L$57,IF(O43=Data!$E$18,Data!L$58,0)))))))))))))))))))</f>
        <v>0</v>
      </c>
      <c r="BC43" s="147">
        <f>IF(Q43="NA",0,IF(AY43="No",0,IF(N43="Yes",0,IF(P43=Data!$E$2,Data!$L$42,IF(P43=Data!$E$3,Data!$L$43,IF(P43=Data!$E$4,Data!$L$44,IF(P43=Data!$E$5,Data!$L$45,IF(P43=Data!$E$6,Data!$L$46,IF(P43=Data!$E$7,Data!$L$47,IF(P43=Data!$E$8,Data!$L$48,IF(P43=Data!$E$9,Data!$L$49,IF(P43=Data!$E$10,Data!$L$50,IF(P43=Data!$E$11,Data!$L$51,IF(P43=Data!$E$12,Data!$L$52*(EXP(-29.6/R43)),IF(P43=Data!$E$13,Data!$L$53,IF(P43=Data!$E$14,Data!$L$54*(EXP(-29.6/R43)),IF(P43=Data!$E$15,Data!$L$55,IF(P43=Data!$E$16,Data!$L$56,IF(P43=Data!$E$17,Data!$L$57,IF(P43=Data!$E$18,Data!L$58,0))))))))))))))))))))</f>
        <v>0</v>
      </c>
      <c r="BD43" s="148"/>
      <c r="BE43" s="146"/>
      <c r="BF43" s="148">
        <f t="shared" si="11"/>
        <v>0</v>
      </c>
      <c r="BG43" s="148">
        <v>1</v>
      </c>
      <c r="BH43" s="148">
        <v>1</v>
      </c>
      <c r="BI43" s="148">
        <f>IF(S43=0,0,IF(AND(Q43=Data!$E$12,S43-$AV$3&gt;0),(((Data!$M$52*(EXP(-29.6/S43)))-(Data!$M$52*(EXP(-29.6/(S43-$AV$3)))))),IF(AND(Q43=Data!$E$12,S43-$AV$3&lt;0.5),(Data!$M$52*(EXP(-29.6/S43))),IF(AND(Q43=Data!$E$12,S43&lt;=1),((Data!$M$52*(EXP(-29.6/S43)))),IF(Q43=Data!$E$13,(Data!$M$53),IF(AND(Q43=Data!$E$14,S43-$AV$3&gt;0),(((Data!$M$54*(EXP(-29.6/S43)))-(Data!$M$54*(EXP(-29.6/(S43-$AV$3)))))),IF(AND(Q43=Data!$E$14,S43-$AV$3&lt;1),(Data!$M$54*(EXP(-29.6/S43))),IF(AND(Q43=Data!$E$14,S43&lt;=1),((Data!$M$54*(EXP(-29.6/S43)))),IF(Q43=Data!$E$15,Data!$M$55,IF(Q43=Data!$E$16,Data!$M$56,IF(Q43=Data!$E$17,Data!$M$57,IF(Q43=Data!$E$18,Data!$M$58,0))))))))))))</f>
        <v>0</v>
      </c>
      <c r="BJ43" s="148">
        <f>IF(Q43=Data!$E$12,BI43*0.32,IF(Q43=Data!$E$13,0,IF(Q43=Data!$E$14,BI43*0.32,IF(Q43=Data!$E$15,0,IF(Q43=Data!$E$16,0,IF(Q43=Data!$E$17,0,IF(Q43=Data!$E$18,0,0)))))))</f>
        <v>0</v>
      </c>
      <c r="BK43" s="148">
        <f>IF(Q43=Data!$E$12,Data!$P$52*$AV$3,IF(Q43=Data!$E$13,Data!$P$53*$AV$3,IF(Q43=Data!$E$14,Data!$P$54*$AV$3,IF(Q43=Data!$E$15,Data!$P$55*$AV$3,IF(Q43=Data!$E$16,Data!$P$56*$AV$3,IF(Q43=Data!$E$17,Data!$P$57*$AV$3,IF(Q43=Data!$E$18,Data!$P$58*$AV$3,0)))))))</f>
        <v>0</v>
      </c>
      <c r="BL43" s="147">
        <f>IF(O43=Data!$E$2,Data!$O$42,IF(O43=Data!$E$3,Data!$O$43,IF(O43=Data!$E$4,Data!$O$44,IF(O43=Data!$E$5,Data!$O$45,IF(O43=Data!$E$6,Data!$O$46,IF(O43=Data!$E$7,Data!$O$47,IF(O43=Data!$E$8,Data!$O$48,IF(O43=Data!$E$9,Data!$O$49,IF(O43=Data!$E$10,Data!$O$50,IF(O43=Data!$E$11,Data!$O$51,IF(O43=Data!$E$12,Data!$O$52,IF(O43=Data!$E$13,Data!$O$53,IF(O43=Data!$E$14,Data!$O$54,IF(O43=Data!$E$15,Data!$O$55,IF(O43=Data!$E$16,Data!$O$56,IF(O43=Data!$E$17,Data!$O$57,IF(O43=Data!$E$18,Data!$O$58,0)))))))))))))))))</f>
        <v>0</v>
      </c>
      <c r="BM43" s="169"/>
      <c r="BN43" s="169"/>
      <c r="BO43" s="169"/>
      <c r="BP43" s="169"/>
    </row>
    <row r="44" spans="10:68" x14ac:dyDescent="0.3">
      <c r="J44" s="36" t="s">
        <v>55</v>
      </c>
      <c r="K44" s="108"/>
      <c r="L44" s="108"/>
      <c r="M44" s="108" t="s">
        <v>3</v>
      </c>
      <c r="N44" s="108" t="s">
        <v>1</v>
      </c>
      <c r="O44" s="109" t="s">
        <v>124</v>
      </c>
      <c r="P44" s="109" t="s">
        <v>124</v>
      </c>
      <c r="Q44" s="110" t="s">
        <v>124</v>
      </c>
      <c r="R44" s="111"/>
      <c r="S44" s="111"/>
      <c r="T44" s="112"/>
      <c r="U44" s="20"/>
      <c r="V44" s="21">
        <f>IF(AZ44="No",0,IF(O44="NA",0,IF(O44=Data!$E$2,Data!$F$42,IF(O44=Data!$E$3,Data!$F$43,IF(O44=Data!$E$4,Data!$F$44,IF(O44=Data!$E$5,Data!$F$45,IF(O44=Data!$E$6,Data!$F$46,IF(O44=Data!$E$7,Data!$F$47,IF(O44=Data!$E$8,Data!$F$48,IF(O44=Data!$E$9,Data!$F$49,IF(O44=Data!$E$10,Data!$F$50,IF(O44=Data!$E$11,Data!$F$51,IF(O44=Data!E53,Data!$F$52,IF(O44=Data!E54,Data!$F$53,IF(O44=Data!E55,Data!$F$54,IF(O44=Data!E56,Data!$F$55,IF(O44=Data!E57,Data!$F$56,IF(O44=Data!E58,Data!F$57,IF(O44=Data!E59,Data!F$58,0)))))))))))))))))))*K44*$AV$3</f>
        <v>0</v>
      </c>
      <c r="W44" s="23">
        <f>IF(AZ44="No",0,IF(O44="NA",0,IF(O44=Data!$E$2,Data!$G$42,IF(O44=Data!$E$3,Data!$G$43,IF(O44=Data!$E$4,Data!$G$44,IF(O44=Data!$E$5,Data!$G$45,IF(O44=Data!$E$6,Data!$G$46,IF(O44=Data!$E$7,Data!$G$47,IF(O44=Data!$E$8,Data!$G$48,IF(O44=Data!$E$9,Data!$G$49,IF(O44=Data!$E$10,Data!$G$50,IF(O44=Data!$E$11,Data!$G$51,IF(O44=Data!$E$12,Data!$G$52,IF(O44=Data!$E$13,Data!$G$53,IF(O44=Data!$E$14,Data!$G$54,IF(O44=Data!$E$15,Data!$G$55,IF(O44=Data!$E$16,Data!$G$56,IF(O44=Data!$E$17,Data!G$57,IF(O44=Data!$E$18,Data!G$58,0)))))))))))))))))))*K44*$AV$3</f>
        <v>0</v>
      </c>
      <c r="X44" s="23">
        <f>IF(AZ44="No",0,IF(O44="NA",0,IF(O44=Data!$E$2,Data!$H$42,IF(O44=Data!$E$3,Data!$H$43,IF(O44=Data!$E$4,Data!$H$44,IF(O44=Data!$E$5,Data!$H$45,IF(O44=Data!$E$6,Data!$H$46,IF(O44=Data!$E$7,Data!$H$47,IF(O44=Data!$E$8,Data!$H$48,IF(O44=Data!$E$9,Data!$H$49,IF(O44=Data!$E$10,Data!$H$50,IF(O44=Data!$E$11,Data!$H$51,IF(O44=Data!$E$12,Data!$H$52,IF(O44=Data!$E$13,Data!$H$53,IF(O44=Data!$E$14,Data!$H$54,IF(O44=Data!$E$15,Data!$H$55,IF(O44=Data!$E$16,Data!$H$56,IF(O44=Data!$E$17,Data!H$57,IF(O44=Data!$E$18,Data!H$58,0)))))))))))))))))))*K44*$AV$3</f>
        <v>0</v>
      </c>
      <c r="Y44" s="23">
        <f>IF(R44&lt;=1,0,IF(Q44=Data!$E$12,Data!$F$52,IF(Q44=Data!$E$13,Data!$F$53,IF(Q44=Data!$E$14,Data!$F$54,IF(Q44=Data!$E$15,Data!$F$55,IF(Q44=Data!$E$16,Data!$F$56,IF(Q44=Data!$E$17,Data!$F$57,IF(Q44=Data!$E$18,Data!$F$58,0))))))))*K44*IF(R44&lt;AV44,R44,$AV$3)</f>
        <v>0</v>
      </c>
      <c r="Z44" s="23">
        <f>IF(R44&lt;=1,0,IF(Q44=Data!$E$12,Data!$G$52,IF(Q44=Data!$E$13,Data!$G$53,IF(Q44=Data!$E$14,Data!$G$54,IF(Q44=Data!$E$15,Data!$G$55,IF(Q44=Data!$E$16,Data!$G$56,IF(Q44=Data!$E$17,Data!$G$57,IF(Q44=Data!$E$18,Data!$G$58,0))))))))*K44*IF(R44&lt;AV44,R44,$AV$3)</f>
        <v>0</v>
      </c>
      <c r="AA44" s="23">
        <f>IF(R44&lt;=1,0,IF(Q44=Data!$E$12,Data!$H$52,IF(Q44=Data!$E$13,Data!$H$53,IF(Q44=Data!$E$14,Data!$H$54,IF(Q44=Data!$E$15,Data!$H$55,IF(Q44=Data!$E$16,Data!$H$56,IF(Q44=Data!$E$17,Data!$H$57,IF(Q44=Data!$E$18,Data!$H$58,0))))))))*K44*IF(R44&lt;AV44,R44,$AV$3)</f>
        <v>0</v>
      </c>
      <c r="AB44" s="22">
        <f t="shared" si="4"/>
        <v>0</v>
      </c>
      <c r="AC44" s="50">
        <f t="shared" si="5"/>
        <v>0</v>
      </c>
      <c r="AD44" s="46"/>
      <c r="AE44" s="21">
        <f t="shared" si="6"/>
        <v>0</v>
      </c>
      <c r="AF44" s="22">
        <f t="shared" si="0"/>
        <v>0</v>
      </c>
      <c r="AG44" s="50">
        <f t="shared" si="1"/>
        <v>0</v>
      </c>
      <c r="AH44" s="46"/>
      <c r="AI44" s="21">
        <f>IF(AZ44="No",0,IF(O44="NA",0,IF(Q44=O44,0,IF(O44=Data!$E$2,Data!$J$42,IF(O44=Data!$E$3,Data!$J$43,IF(O44=Data!$E$4,Data!$J$44,IF(O44=Data!$E$5,Data!$J$45,IF(O44=Data!$E$6,Data!$J$46,IF(O44=Data!$E$7,Data!$J$47,IF(O44=Data!$E$8,Data!$J$48,IF(O44=Data!$E$9,Data!$J$49,IF(O44=Data!$E$10,Data!$I$50,IF(O44=Data!$E$11,Data!$J$51,IF(O44=Data!$E$12,Data!$J$52,IF(O44=Data!$E$13,Data!$J$53,IF(O44=Data!$E$14,Data!$J$54,IF(O44=Data!$E$15,Data!$J$55,IF(O44=Data!$E$16,Data!$J$56,IF(O44=Data!$E$17,Data!$J$57,IF(O44=Data!$E$18,Data!J$58,0))))))))))))))))))))*$AV$3</f>
        <v>0</v>
      </c>
      <c r="AJ44" s="23">
        <f>IF(AZ44="No",0,IF(O44="NA",0,IF(O44=Data!$E$2,Data!$K$42,IF(O44=Data!$E$3,Data!$K$43,IF(O44=Data!$E$4,Data!$K$44,IF(O44=Data!$E$5,Data!$K$45,IF(O44=Data!$E$6,Data!$K$46,IF(O44=Data!$E$7,Data!$K$47,IF(O44=Data!$E$8,Data!$K$48,IF(O44=Data!$E$9,Data!$K$49,IF(O44=Data!$E$10,Data!$K$50,IF(O44=Data!$E$11,Data!$K$51,IF(O44=Data!$E$12,Data!$K$52,IF(O44=Data!$E$13,Data!$K$53,IF(O44=Data!$E$14,Data!$K$54,IF(O44=Data!$E$15,Data!$K$55,IF(O44=Data!$E$16,Data!$K$56,IF(O44=Data!$E$17,Data!$K$57,IF(O44=Data!$E$18,Data!K$58,0)))))))))))))))))))*$AV$3</f>
        <v>0</v>
      </c>
      <c r="AK44" s="23">
        <f t="shared" si="7"/>
        <v>0</v>
      </c>
      <c r="AL44" s="22">
        <f t="shared" si="8"/>
        <v>0</v>
      </c>
      <c r="AM44" s="22">
        <f t="shared" si="9"/>
        <v>0</v>
      </c>
      <c r="AN44" s="23"/>
      <c r="AO44" s="120"/>
      <c r="AP44" s="25"/>
      <c r="AQ44" s="25"/>
      <c r="AR44" s="9"/>
      <c r="AS44" s="9"/>
      <c r="AT44" s="5"/>
      <c r="AX44" s="168"/>
      <c r="AY44" s="143" t="str">
        <f t="shared" si="10"/>
        <v>No</v>
      </c>
      <c r="AZ44" s="144" t="str">
        <f t="shared" si="2"/>
        <v>No</v>
      </c>
      <c r="BA44" s="150"/>
      <c r="BB44" s="146">
        <f>IF(Q44="NA",0,IF(N44="No",0,IF(O44=Data!$E$2,Data!$L$42,IF(O44=Data!$E$3,Data!$L$43,IF(O44=Data!$E$4,Data!$L$44,IF(O44=Data!$E$5,Data!$L$45,IF(O44=Data!$E$6,Data!$L$46,IF(O44=Data!$E$7,Data!$L$47,IF(O44=Data!$E$8,Data!$L$48,IF(O44=Data!$E$9,Data!$L$49,IF(O44=Data!$E$10,Data!$L$50,IF(O44=Data!$E$11,Data!$L$51,IF(O44=Data!$E$12,Data!$L$52,IF(O44=Data!$E$13,Data!$L$53,IF(O44=Data!$E$14,Data!$L$54,IF(O44=Data!$E$15,Data!$L$55,IF(O44=Data!$E$16,Data!$L$56,IF(O44=Data!$E$17,Data!$L$57,IF(O44=Data!$E$18,Data!L$58,0)))))))))))))))))))</f>
        <v>0</v>
      </c>
      <c r="BC44" s="147">
        <f>IF(Q44="NA",0,IF(AY44="No",0,IF(N44="Yes",0,IF(P44=Data!$E$2,Data!$L$42,IF(P44=Data!$E$3,Data!$L$43,IF(P44=Data!$E$4,Data!$L$44,IF(P44=Data!$E$5,Data!$L$45,IF(P44=Data!$E$6,Data!$L$46,IF(P44=Data!$E$7,Data!$L$47,IF(P44=Data!$E$8,Data!$L$48,IF(P44=Data!$E$9,Data!$L$49,IF(P44=Data!$E$10,Data!$L$50,IF(P44=Data!$E$11,Data!$L$51,IF(P44=Data!$E$12,Data!$L$52*(EXP(-29.6/R44)),IF(P44=Data!$E$13,Data!$L$53,IF(P44=Data!$E$14,Data!$L$54*(EXP(-29.6/R44)),IF(P44=Data!$E$15,Data!$L$55,IF(P44=Data!$E$16,Data!$L$56,IF(P44=Data!$E$17,Data!$L$57,IF(P44=Data!$E$18,Data!L$58,0))))))))))))))))))))</f>
        <v>0</v>
      </c>
      <c r="BD44" s="148"/>
      <c r="BE44" s="146"/>
      <c r="BF44" s="148">
        <f t="shared" si="11"/>
        <v>0</v>
      </c>
      <c r="BG44" s="148">
        <v>1</v>
      </c>
      <c r="BH44" s="148">
        <v>1</v>
      </c>
      <c r="BI44" s="148">
        <f>IF(S44=0,0,IF(AND(Q44=Data!$E$12,S44-$AV$3&gt;0),(((Data!$M$52*(EXP(-29.6/S44)))-(Data!$M$52*(EXP(-29.6/(S44-$AV$3)))))),IF(AND(Q44=Data!$E$12,S44-$AV$3&lt;0.5),(Data!$M$52*(EXP(-29.6/S44))),IF(AND(Q44=Data!$E$12,S44&lt;=1),((Data!$M$52*(EXP(-29.6/S44)))),IF(Q44=Data!$E$13,(Data!$M$53),IF(AND(Q44=Data!$E$14,S44-$AV$3&gt;0),(((Data!$M$54*(EXP(-29.6/S44)))-(Data!$M$54*(EXP(-29.6/(S44-$AV$3)))))),IF(AND(Q44=Data!$E$14,S44-$AV$3&lt;1),(Data!$M$54*(EXP(-29.6/S44))),IF(AND(Q44=Data!$E$14,S44&lt;=1),((Data!$M$54*(EXP(-29.6/S44)))),IF(Q44=Data!$E$15,Data!$M$55,IF(Q44=Data!$E$16,Data!$M$56,IF(Q44=Data!$E$17,Data!$M$57,IF(Q44=Data!$E$18,Data!$M$58,0))))))))))))</f>
        <v>0</v>
      </c>
      <c r="BJ44" s="148">
        <f>IF(Q44=Data!$E$12,BI44*0.32,IF(Q44=Data!$E$13,0,IF(Q44=Data!$E$14,BI44*0.32,IF(Q44=Data!$E$15,0,IF(Q44=Data!$E$16,0,IF(Q44=Data!$E$17,0,IF(Q44=Data!$E$18,0,0)))))))</f>
        <v>0</v>
      </c>
      <c r="BK44" s="148">
        <f>IF(Q44=Data!$E$12,Data!$P$52*$AV$3,IF(Q44=Data!$E$13,Data!$P$53*$AV$3,IF(Q44=Data!$E$14,Data!$P$54*$AV$3,IF(Q44=Data!$E$15,Data!$P$55*$AV$3,IF(Q44=Data!$E$16,Data!$P$56*$AV$3,IF(Q44=Data!$E$17,Data!$P$57*$AV$3,IF(Q44=Data!$E$18,Data!$P$58*$AV$3,0)))))))</f>
        <v>0</v>
      </c>
      <c r="BL44" s="147">
        <f>IF(O44=Data!$E$2,Data!$O$42,IF(O44=Data!$E$3,Data!$O$43,IF(O44=Data!$E$4,Data!$O$44,IF(O44=Data!$E$5,Data!$O$45,IF(O44=Data!$E$6,Data!$O$46,IF(O44=Data!$E$7,Data!$O$47,IF(O44=Data!$E$8,Data!$O$48,IF(O44=Data!$E$9,Data!$O$49,IF(O44=Data!$E$10,Data!$O$50,IF(O44=Data!$E$11,Data!$O$51,IF(O44=Data!$E$12,Data!$O$52,IF(O44=Data!$E$13,Data!$O$53,IF(O44=Data!$E$14,Data!$O$54,IF(O44=Data!$E$15,Data!$O$55,IF(O44=Data!$E$16,Data!$O$56,IF(O44=Data!$E$17,Data!$O$57,IF(O44=Data!$E$18,Data!$O$58,0)))))))))))))))))</f>
        <v>0</v>
      </c>
      <c r="BM44" s="169"/>
      <c r="BN44" s="169"/>
      <c r="BO44" s="169"/>
      <c r="BP44" s="169"/>
    </row>
    <row r="45" spans="10:68" x14ac:dyDescent="0.3">
      <c r="J45" s="36" t="s">
        <v>56</v>
      </c>
      <c r="K45" s="108"/>
      <c r="L45" s="108"/>
      <c r="M45" s="108" t="s">
        <v>3</v>
      </c>
      <c r="N45" s="108" t="s">
        <v>1</v>
      </c>
      <c r="O45" s="109" t="s">
        <v>124</v>
      </c>
      <c r="P45" s="109" t="s">
        <v>124</v>
      </c>
      <c r="Q45" s="110" t="s">
        <v>124</v>
      </c>
      <c r="R45" s="111"/>
      <c r="S45" s="111"/>
      <c r="T45" s="112"/>
      <c r="U45" s="20"/>
      <c r="V45" s="21">
        <f>IF(AZ45="No",0,IF(O45="NA",0,IF(O45=Data!$E$2,Data!$F$42,IF(O45=Data!$E$3,Data!$F$43,IF(O45=Data!$E$4,Data!$F$44,IF(O45=Data!$E$5,Data!$F$45,IF(O45=Data!$E$6,Data!$F$46,IF(O45=Data!$E$7,Data!$F$47,IF(O45=Data!$E$8,Data!$F$48,IF(O45=Data!$E$9,Data!$F$49,IF(O45=Data!$E$10,Data!$F$50,IF(O45=Data!$E$11,Data!$F$51,IF(O45=Data!E54,Data!$F$52,IF(O45=Data!E55,Data!$F$53,IF(O45=Data!E56,Data!$F$54,IF(O45=Data!E57,Data!$F$55,IF(O45=Data!E58,Data!$F$56,IF(O45=Data!E59,Data!F$57,IF(O45=Data!E60,Data!F$58,0)))))))))))))))))))*K45*$AV$3</f>
        <v>0</v>
      </c>
      <c r="W45" s="23">
        <f>IF(AZ45="No",0,IF(O45="NA",0,IF(O45=Data!$E$2,Data!$G$42,IF(O45=Data!$E$3,Data!$G$43,IF(O45=Data!$E$4,Data!$G$44,IF(O45=Data!$E$5,Data!$G$45,IF(O45=Data!$E$6,Data!$G$46,IF(O45=Data!$E$7,Data!$G$47,IF(O45=Data!$E$8,Data!$G$48,IF(O45=Data!$E$9,Data!$G$49,IF(O45=Data!$E$10,Data!$G$50,IF(O45=Data!$E$11,Data!$G$51,IF(O45=Data!$E$12,Data!$G$52,IF(O45=Data!$E$13,Data!$G$53,IF(O45=Data!$E$14,Data!$G$54,IF(O45=Data!$E$15,Data!$G$55,IF(O45=Data!$E$16,Data!$G$56,IF(O45=Data!$E$17,Data!G$57,IF(O45=Data!$E$18,Data!G$58,0)))))))))))))))))))*K45*$AV$3</f>
        <v>0</v>
      </c>
      <c r="X45" s="23">
        <f>IF(AZ45="No",0,IF(O45="NA",0,IF(O45=Data!$E$2,Data!$H$42,IF(O45=Data!$E$3,Data!$H$43,IF(O45=Data!$E$4,Data!$H$44,IF(O45=Data!$E$5,Data!$H$45,IF(O45=Data!$E$6,Data!$H$46,IF(O45=Data!$E$7,Data!$H$47,IF(O45=Data!$E$8,Data!$H$48,IF(O45=Data!$E$9,Data!$H$49,IF(O45=Data!$E$10,Data!$H$50,IF(O45=Data!$E$11,Data!$H$51,IF(O45=Data!$E$12,Data!$H$52,IF(O45=Data!$E$13,Data!$H$53,IF(O45=Data!$E$14,Data!$H$54,IF(O45=Data!$E$15,Data!$H$55,IF(O45=Data!$E$16,Data!$H$56,IF(O45=Data!$E$17,Data!H$57,IF(O45=Data!$E$18,Data!H$58,0)))))))))))))))))))*K45*$AV$3</f>
        <v>0</v>
      </c>
      <c r="Y45" s="23">
        <f>IF(R45&lt;=1,0,IF(Q45=Data!$E$12,Data!$F$52,IF(Q45=Data!$E$13,Data!$F$53,IF(Q45=Data!$E$14,Data!$F$54,IF(Q45=Data!$E$15,Data!$F$55,IF(Q45=Data!$E$16,Data!$F$56,IF(Q45=Data!$E$17,Data!$F$57,IF(Q45=Data!$E$18,Data!$F$58,0))))))))*K45*IF(R45&lt;AV45,R45,$AV$3)</f>
        <v>0</v>
      </c>
      <c r="Z45" s="23">
        <f>IF(R45&lt;=1,0,IF(Q45=Data!$E$12,Data!$G$52,IF(Q45=Data!$E$13,Data!$G$53,IF(Q45=Data!$E$14,Data!$G$54,IF(Q45=Data!$E$15,Data!$G$55,IF(Q45=Data!$E$16,Data!$G$56,IF(Q45=Data!$E$17,Data!$G$57,IF(Q45=Data!$E$18,Data!$G$58,0))))))))*K45*IF(R45&lt;AV45,R45,$AV$3)</f>
        <v>0</v>
      </c>
      <c r="AA45" s="23">
        <f>IF(R45&lt;=1,0,IF(Q45=Data!$E$12,Data!$H$52,IF(Q45=Data!$E$13,Data!$H$53,IF(Q45=Data!$E$14,Data!$H$54,IF(Q45=Data!$E$15,Data!$H$55,IF(Q45=Data!$E$16,Data!$H$56,IF(Q45=Data!$E$17,Data!$H$57,IF(Q45=Data!$E$18,Data!$H$58,0))))))))*K45*IF(R45&lt;AV45,R45,$AV$3)</f>
        <v>0</v>
      </c>
      <c r="AB45" s="22">
        <f t="shared" si="4"/>
        <v>0</v>
      </c>
      <c r="AC45" s="50">
        <f t="shared" si="5"/>
        <v>0</v>
      </c>
      <c r="AD45" s="46"/>
      <c r="AE45" s="21">
        <f t="shared" si="6"/>
        <v>0</v>
      </c>
      <c r="AF45" s="22">
        <f t="shared" si="0"/>
        <v>0</v>
      </c>
      <c r="AG45" s="50">
        <f t="shared" si="1"/>
        <v>0</v>
      </c>
      <c r="AH45" s="46"/>
      <c r="AI45" s="21">
        <f>IF(AZ45="No",0,IF(O45="NA",0,IF(Q45=O45,0,IF(O45=Data!$E$2,Data!$J$42,IF(O45=Data!$E$3,Data!$J$43,IF(O45=Data!$E$4,Data!$J$44,IF(O45=Data!$E$5,Data!$J$45,IF(O45=Data!$E$6,Data!$J$46,IF(O45=Data!$E$7,Data!$J$47,IF(O45=Data!$E$8,Data!$J$48,IF(O45=Data!$E$9,Data!$J$49,IF(O45=Data!$E$10,Data!$I$50,IF(O45=Data!$E$11,Data!$J$51,IF(O45=Data!$E$12,Data!$J$52,IF(O45=Data!$E$13,Data!$J$53,IF(O45=Data!$E$14,Data!$J$54,IF(O45=Data!$E$15,Data!$J$55,IF(O45=Data!$E$16,Data!$J$56,IF(O45=Data!$E$17,Data!$J$57,IF(O45=Data!$E$18,Data!J$58,0))))))))))))))))))))*$AV$3</f>
        <v>0</v>
      </c>
      <c r="AJ45" s="23">
        <f>IF(AZ45="No",0,IF(O45="NA",0,IF(O45=Data!$E$2,Data!$K$42,IF(O45=Data!$E$3,Data!$K$43,IF(O45=Data!$E$4,Data!$K$44,IF(O45=Data!$E$5,Data!$K$45,IF(O45=Data!$E$6,Data!$K$46,IF(O45=Data!$E$7,Data!$K$47,IF(O45=Data!$E$8,Data!$K$48,IF(O45=Data!$E$9,Data!$K$49,IF(O45=Data!$E$10,Data!$K$50,IF(O45=Data!$E$11,Data!$K$51,IF(O45=Data!$E$12,Data!$K$52,IF(O45=Data!$E$13,Data!$K$53,IF(O45=Data!$E$14,Data!$K$54,IF(O45=Data!$E$15,Data!$K$55,IF(O45=Data!$E$16,Data!$K$56,IF(O45=Data!$E$17,Data!$K$57,IF(O45=Data!$E$18,Data!K$58,0)))))))))))))))))))*$AV$3</f>
        <v>0</v>
      </c>
      <c r="AK45" s="23">
        <f t="shared" si="7"/>
        <v>0</v>
      </c>
      <c r="AL45" s="22">
        <f t="shared" si="8"/>
        <v>0</v>
      </c>
      <c r="AM45" s="22">
        <f t="shared" si="9"/>
        <v>0</v>
      </c>
      <c r="AN45" s="23"/>
      <c r="AO45" s="120"/>
      <c r="AP45" s="25"/>
      <c r="AQ45" s="25"/>
      <c r="AR45" s="9"/>
      <c r="AS45" s="9"/>
      <c r="AT45" s="5"/>
      <c r="AX45" s="168"/>
      <c r="AY45" s="143" t="str">
        <f t="shared" si="10"/>
        <v>No</v>
      </c>
      <c r="AZ45" s="144" t="str">
        <f t="shared" si="2"/>
        <v>No</v>
      </c>
      <c r="BA45" s="150"/>
      <c r="BB45" s="146">
        <f>IF(Q45="NA",0,IF(N45="No",0,IF(O45=Data!$E$2,Data!$L$42,IF(O45=Data!$E$3,Data!$L$43,IF(O45=Data!$E$4,Data!$L$44,IF(O45=Data!$E$5,Data!$L$45,IF(O45=Data!$E$6,Data!$L$46,IF(O45=Data!$E$7,Data!$L$47,IF(O45=Data!$E$8,Data!$L$48,IF(O45=Data!$E$9,Data!$L$49,IF(O45=Data!$E$10,Data!$L$50,IF(O45=Data!$E$11,Data!$L$51,IF(O45=Data!$E$12,Data!$L$52,IF(O45=Data!$E$13,Data!$L$53,IF(O45=Data!$E$14,Data!$L$54,IF(O45=Data!$E$15,Data!$L$55,IF(O45=Data!$E$16,Data!$L$56,IF(O45=Data!$E$17,Data!$L$57,IF(O45=Data!$E$18,Data!L$58,0)))))))))))))))))))</f>
        <v>0</v>
      </c>
      <c r="BC45" s="147">
        <f>IF(Q45="NA",0,IF(AY45="No",0,IF(N45="Yes",0,IF(P45=Data!$E$2,Data!$L$42,IF(P45=Data!$E$3,Data!$L$43,IF(P45=Data!$E$4,Data!$L$44,IF(P45=Data!$E$5,Data!$L$45,IF(P45=Data!$E$6,Data!$L$46,IF(P45=Data!$E$7,Data!$L$47,IF(P45=Data!$E$8,Data!$L$48,IF(P45=Data!$E$9,Data!$L$49,IF(P45=Data!$E$10,Data!$L$50,IF(P45=Data!$E$11,Data!$L$51,IF(P45=Data!$E$12,Data!$L$52*(EXP(-29.6/R45)),IF(P45=Data!$E$13,Data!$L$53,IF(P45=Data!$E$14,Data!$L$54*(EXP(-29.6/R45)),IF(P45=Data!$E$15,Data!$L$55,IF(P45=Data!$E$16,Data!$L$56,IF(P45=Data!$E$17,Data!$L$57,IF(P45=Data!$E$18,Data!L$58,0))))))))))))))))))))</f>
        <v>0</v>
      </c>
      <c r="BD45" s="148"/>
      <c r="BE45" s="146"/>
      <c r="BF45" s="148">
        <f t="shared" si="11"/>
        <v>0</v>
      </c>
      <c r="BG45" s="148">
        <v>1</v>
      </c>
      <c r="BH45" s="148">
        <v>1</v>
      </c>
      <c r="BI45" s="148">
        <f>IF(S45=0,0,IF(AND(Q45=Data!$E$12,S45-$AV$3&gt;0),(((Data!$M$52*(EXP(-29.6/S45)))-(Data!$M$52*(EXP(-29.6/(S45-$AV$3)))))),IF(AND(Q45=Data!$E$12,S45-$AV$3&lt;0.5),(Data!$M$52*(EXP(-29.6/S45))),IF(AND(Q45=Data!$E$12,S45&lt;=1),((Data!$M$52*(EXP(-29.6/S45)))),IF(Q45=Data!$E$13,(Data!$M$53),IF(AND(Q45=Data!$E$14,S45-$AV$3&gt;0),(((Data!$M$54*(EXP(-29.6/S45)))-(Data!$M$54*(EXP(-29.6/(S45-$AV$3)))))),IF(AND(Q45=Data!$E$14,S45-$AV$3&lt;1),(Data!$M$54*(EXP(-29.6/S45))),IF(AND(Q45=Data!$E$14,S45&lt;=1),((Data!$M$54*(EXP(-29.6/S45)))),IF(Q45=Data!$E$15,Data!$M$55,IF(Q45=Data!$E$16,Data!$M$56,IF(Q45=Data!$E$17,Data!$M$57,IF(Q45=Data!$E$18,Data!$M$58,0))))))))))))</f>
        <v>0</v>
      </c>
      <c r="BJ45" s="148">
        <f>IF(Q45=Data!$E$12,BI45*0.32,IF(Q45=Data!$E$13,0,IF(Q45=Data!$E$14,BI45*0.32,IF(Q45=Data!$E$15,0,IF(Q45=Data!$E$16,0,IF(Q45=Data!$E$17,0,IF(Q45=Data!$E$18,0,0)))))))</f>
        <v>0</v>
      </c>
      <c r="BK45" s="148">
        <f>IF(Q45=Data!$E$12,Data!$P$52*$AV$3,IF(Q45=Data!$E$13,Data!$P$53*$AV$3,IF(Q45=Data!$E$14,Data!$P$54*$AV$3,IF(Q45=Data!$E$15,Data!$P$55*$AV$3,IF(Q45=Data!$E$16,Data!$P$56*$AV$3,IF(Q45=Data!$E$17,Data!$P$57*$AV$3,IF(Q45=Data!$E$18,Data!$P$58*$AV$3,0)))))))</f>
        <v>0</v>
      </c>
      <c r="BL45" s="147">
        <f>IF(O45=Data!$E$2,Data!$O$42,IF(O45=Data!$E$3,Data!$O$43,IF(O45=Data!$E$4,Data!$O$44,IF(O45=Data!$E$5,Data!$O$45,IF(O45=Data!$E$6,Data!$O$46,IF(O45=Data!$E$7,Data!$O$47,IF(O45=Data!$E$8,Data!$O$48,IF(O45=Data!$E$9,Data!$O$49,IF(O45=Data!$E$10,Data!$O$50,IF(O45=Data!$E$11,Data!$O$51,IF(O45=Data!$E$12,Data!$O$52,IF(O45=Data!$E$13,Data!$O$53,IF(O45=Data!$E$14,Data!$O$54,IF(O45=Data!$E$15,Data!$O$55,IF(O45=Data!$E$16,Data!$O$56,IF(O45=Data!$E$17,Data!$O$57,IF(O45=Data!$E$18,Data!$O$58,0)))))))))))))))))</f>
        <v>0</v>
      </c>
      <c r="BM45" s="169"/>
      <c r="BN45" s="169"/>
      <c r="BO45" s="169"/>
      <c r="BP45" s="169"/>
    </row>
    <row r="46" spans="10:68" x14ac:dyDescent="0.3">
      <c r="J46" s="36" t="s">
        <v>57</v>
      </c>
      <c r="K46" s="108"/>
      <c r="L46" s="108"/>
      <c r="M46" s="108" t="s">
        <v>3</v>
      </c>
      <c r="N46" s="108" t="s">
        <v>1</v>
      </c>
      <c r="O46" s="109" t="s">
        <v>124</v>
      </c>
      <c r="P46" s="109" t="s">
        <v>124</v>
      </c>
      <c r="Q46" s="110" t="s">
        <v>124</v>
      </c>
      <c r="R46" s="111"/>
      <c r="S46" s="111"/>
      <c r="T46" s="112"/>
      <c r="U46" s="20"/>
      <c r="V46" s="21">
        <f>IF(AZ46="No",0,IF(O46="NA",0,IF(O46=Data!$E$2,Data!$F$42,IF(O46=Data!$E$3,Data!$F$43,IF(O46=Data!$E$4,Data!$F$44,IF(O46=Data!$E$5,Data!$F$45,IF(O46=Data!$E$6,Data!$F$46,IF(O46=Data!$E$7,Data!$F$47,IF(O46=Data!$E$8,Data!$F$48,IF(O46=Data!$E$9,Data!$F$49,IF(O46=Data!$E$10,Data!$F$50,IF(O46=Data!$E$11,Data!$F$51,IF(O46=Data!E55,Data!$F$52,IF(O46=Data!E56,Data!$F$53,IF(O46=Data!E57,Data!$F$54,IF(O46=Data!E58,Data!$F$55,IF(O46=Data!E59,Data!$F$56,IF(O46=Data!E60,Data!F$57,IF(O46=Data!E61,Data!F$58,0)))))))))))))))))))*K46*$AV$3</f>
        <v>0</v>
      </c>
      <c r="W46" s="23">
        <f>IF(AZ46="No",0,IF(O46="NA",0,IF(O46=Data!$E$2,Data!$G$42,IF(O46=Data!$E$3,Data!$G$43,IF(O46=Data!$E$4,Data!$G$44,IF(O46=Data!$E$5,Data!$G$45,IF(O46=Data!$E$6,Data!$G$46,IF(O46=Data!$E$7,Data!$G$47,IF(O46=Data!$E$8,Data!$G$48,IF(O46=Data!$E$9,Data!$G$49,IF(O46=Data!$E$10,Data!$G$50,IF(O46=Data!$E$11,Data!$G$51,IF(O46=Data!$E$12,Data!$G$52,IF(O46=Data!$E$13,Data!$G$53,IF(O46=Data!$E$14,Data!$G$54,IF(O46=Data!$E$15,Data!$G$55,IF(O46=Data!$E$16,Data!$G$56,IF(O46=Data!$E$17,Data!G$57,IF(O46=Data!$E$18,Data!G$58,0)))))))))))))))))))*K46*$AV$3</f>
        <v>0</v>
      </c>
      <c r="X46" s="23">
        <f>IF(AZ46="No",0,IF(O46="NA",0,IF(O46=Data!$E$2,Data!$H$42,IF(O46=Data!$E$3,Data!$H$43,IF(O46=Data!$E$4,Data!$H$44,IF(O46=Data!$E$5,Data!$H$45,IF(O46=Data!$E$6,Data!$H$46,IF(O46=Data!$E$7,Data!$H$47,IF(O46=Data!$E$8,Data!$H$48,IF(O46=Data!$E$9,Data!$H$49,IF(O46=Data!$E$10,Data!$H$50,IF(O46=Data!$E$11,Data!$H$51,IF(O46=Data!$E$12,Data!$H$52,IF(O46=Data!$E$13,Data!$H$53,IF(O46=Data!$E$14,Data!$H$54,IF(O46=Data!$E$15,Data!$H$55,IF(O46=Data!$E$16,Data!$H$56,IF(O46=Data!$E$17,Data!H$57,IF(O46=Data!$E$18,Data!H$58,0)))))))))))))))))))*K46*$AV$3</f>
        <v>0</v>
      </c>
      <c r="Y46" s="23">
        <f>IF(R46&lt;=1,0,IF(Q46=Data!$E$12,Data!$F$52,IF(Q46=Data!$E$13,Data!$F$53,IF(Q46=Data!$E$14,Data!$F$54,IF(Q46=Data!$E$15,Data!$F$55,IF(Q46=Data!$E$16,Data!$F$56,IF(Q46=Data!$E$17,Data!$F$57,IF(Q46=Data!$E$18,Data!$F$58,0))))))))*K46*IF(R46&lt;AV46,R46,$AV$3)</f>
        <v>0</v>
      </c>
      <c r="Z46" s="23">
        <f>IF(R46&lt;=1,0,IF(Q46=Data!$E$12,Data!$G$52,IF(Q46=Data!$E$13,Data!$G$53,IF(Q46=Data!$E$14,Data!$G$54,IF(Q46=Data!$E$15,Data!$G$55,IF(Q46=Data!$E$16,Data!$G$56,IF(Q46=Data!$E$17,Data!$G$57,IF(Q46=Data!$E$18,Data!$G$58,0))))))))*K46*IF(R46&lt;AV46,R46,$AV$3)</f>
        <v>0</v>
      </c>
      <c r="AA46" s="23">
        <f>IF(R46&lt;=1,0,IF(Q46=Data!$E$12,Data!$H$52,IF(Q46=Data!$E$13,Data!$H$53,IF(Q46=Data!$E$14,Data!$H$54,IF(Q46=Data!$E$15,Data!$H$55,IF(Q46=Data!$E$16,Data!$H$56,IF(Q46=Data!$E$17,Data!$H$57,IF(Q46=Data!$E$18,Data!$H$58,0))))))))*K46*IF(R46&lt;AV46,R46,$AV$3)</f>
        <v>0</v>
      </c>
      <c r="AB46" s="22">
        <f t="shared" si="4"/>
        <v>0</v>
      </c>
      <c r="AC46" s="50">
        <f t="shared" si="5"/>
        <v>0</v>
      </c>
      <c r="AD46" s="46"/>
      <c r="AE46" s="21">
        <f t="shared" si="6"/>
        <v>0</v>
      </c>
      <c r="AF46" s="22">
        <f t="shared" si="0"/>
        <v>0</v>
      </c>
      <c r="AG46" s="50">
        <f t="shared" si="1"/>
        <v>0</v>
      </c>
      <c r="AH46" s="46"/>
      <c r="AI46" s="21">
        <f>IF(AZ46="No",0,IF(O46="NA",0,IF(Q46=O46,0,IF(O46=Data!$E$2,Data!$J$42,IF(O46=Data!$E$3,Data!$J$43,IF(O46=Data!$E$4,Data!$J$44,IF(O46=Data!$E$5,Data!$J$45,IF(O46=Data!$E$6,Data!$J$46,IF(O46=Data!$E$7,Data!$J$47,IF(O46=Data!$E$8,Data!$J$48,IF(O46=Data!$E$9,Data!$J$49,IF(O46=Data!$E$10,Data!$I$50,IF(O46=Data!$E$11,Data!$J$51,IF(O46=Data!$E$12,Data!$J$52,IF(O46=Data!$E$13,Data!$J$53,IF(O46=Data!$E$14,Data!$J$54,IF(O46=Data!$E$15,Data!$J$55,IF(O46=Data!$E$16,Data!$J$56,IF(O46=Data!$E$17,Data!$J$57,IF(O46=Data!$E$18,Data!J$58,0))))))))))))))))))))*$AV$3</f>
        <v>0</v>
      </c>
      <c r="AJ46" s="23">
        <f>IF(AZ46="No",0,IF(O46="NA",0,IF(O46=Data!$E$2,Data!$K$42,IF(O46=Data!$E$3,Data!$K$43,IF(O46=Data!$E$4,Data!$K$44,IF(O46=Data!$E$5,Data!$K$45,IF(O46=Data!$E$6,Data!$K$46,IF(O46=Data!$E$7,Data!$K$47,IF(O46=Data!$E$8,Data!$K$48,IF(O46=Data!$E$9,Data!$K$49,IF(O46=Data!$E$10,Data!$K$50,IF(O46=Data!$E$11,Data!$K$51,IF(O46=Data!$E$12,Data!$K$52,IF(O46=Data!$E$13,Data!$K$53,IF(O46=Data!$E$14,Data!$K$54,IF(O46=Data!$E$15,Data!$K$55,IF(O46=Data!$E$16,Data!$K$56,IF(O46=Data!$E$17,Data!$K$57,IF(O46=Data!$E$18,Data!K$58,0)))))))))))))))))))*$AV$3</f>
        <v>0</v>
      </c>
      <c r="AK46" s="23">
        <f t="shared" si="7"/>
        <v>0</v>
      </c>
      <c r="AL46" s="22">
        <f t="shared" si="8"/>
        <v>0</v>
      </c>
      <c r="AM46" s="22">
        <f t="shared" si="9"/>
        <v>0</v>
      </c>
      <c r="AN46" s="23"/>
      <c r="AO46" s="120"/>
      <c r="AP46" s="25"/>
      <c r="AQ46" s="25"/>
      <c r="AR46" s="9"/>
      <c r="AS46" s="9"/>
      <c r="AT46" s="5"/>
      <c r="AX46" s="168"/>
      <c r="AY46" s="143" t="str">
        <f t="shared" si="10"/>
        <v>No</v>
      </c>
      <c r="AZ46" s="144" t="str">
        <f t="shared" si="2"/>
        <v>No</v>
      </c>
      <c r="BA46" s="150"/>
      <c r="BB46" s="146">
        <f>IF(Q46="NA",0,IF(N46="No",0,IF(O46=Data!$E$2,Data!$L$42,IF(O46=Data!$E$3,Data!$L$43,IF(O46=Data!$E$4,Data!$L$44,IF(O46=Data!$E$5,Data!$L$45,IF(O46=Data!$E$6,Data!$L$46,IF(O46=Data!$E$7,Data!$L$47,IF(O46=Data!$E$8,Data!$L$48,IF(O46=Data!$E$9,Data!$L$49,IF(O46=Data!$E$10,Data!$L$50,IF(O46=Data!$E$11,Data!$L$51,IF(O46=Data!$E$12,Data!$L$52,IF(O46=Data!$E$13,Data!$L$53,IF(O46=Data!$E$14,Data!$L$54,IF(O46=Data!$E$15,Data!$L$55,IF(O46=Data!$E$16,Data!$L$56,IF(O46=Data!$E$17,Data!$L$57,IF(O46=Data!$E$18,Data!L$58,0)))))))))))))))))))</f>
        <v>0</v>
      </c>
      <c r="BC46" s="147">
        <f>IF(Q46="NA",0,IF(AY46="No",0,IF(N46="Yes",0,IF(P46=Data!$E$2,Data!$L$42,IF(P46=Data!$E$3,Data!$L$43,IF(P46=Data!$E$4,Data!$L$44,IF(P46=Data!$E$5,Data!$L$45,IF(P46=Data!$E$6,Data!$L$46,IF(P46=Data!$E$7,Data!$L$47,IF(P46=Data!$E$8,Data!$L$48,IF(P46=Data!$E$9,Data!$L$49,IF(P46=Data!$E$10,Data!$L$50,IF(P46=Data!$E$11,Data!$L$51,IF(P46=Data!$E$12,Data!$L$52*(EXP(-29.6/R46)),IF(P46=Data!$E$13,Data!$L$53,IF(P46=Data!$E$14,Data!$L$54*(EXP(-29.6/R46)),IF(P46=Data!$E$15,Data!$L$55,IF(P46=Data!$E$16,Data!$L$56,IF(P46=Data!$E$17,Data!$L$57,IF(P46=Data!$E$18,Data!L$58,0))))))))))))))))))))</f>
        <v>0</v>
      </c>
      <c r="BD46" s="148"/>
      <c r="BE46" s="146"/>
      <c r="BF46" s="148">
        <f t="shared" si="11"/>
        <v>0</v>
      </c>
      <c r="BG46" s="148">
        <v>1</v>
      </c>
      <c r="BH46" s="148">
        <v>1</v>
      </c>
      <c r="BI46" s="148">
        <f>IF(S46=0,0,IF(AND(Q46=Data!$E$12,S46-$AV$3&gt;0),(((Data!$M$52*(EXP(-29.6/S46)))-(Data!$M$52*(EXP(-29.6/(S46-$AV$3)))))),IF(AND(Q46=Data!$E$12,S46-$AV$3&lt;0.5),(Data!$M$52*(EXP(-29.6/S46))),IF(AND(Q46=Data!$E$12,S46&lt;=1),((Data!$M$52*(EXP(-29.6/S46)))),IF(Q46=Data!$E$13,(Data!$M$53),IF(AND(Q46=Data!$E$14,S46-$AV$3&gt;0),(((Data!$M$54*(EXP(-29.6/S46)))-(Data!$M$54*(EXP(-29.6/(S46-$AV$3)))))),IF(AND(Q46=Data!$E$14,S46-$AV$3&lt;1),(Data!$M$54*(EXP(-29.6/S46))),IF(AND(Q46=Data!$E$14,S46&lt;=1),((Data!$M$54*(EXP(-29.6/S46)))),IF(Q46=Data!$E$15,Data!$M$55,IF(Q46=Data!$E$16,Data!$M$56,IF(Q46=Data!$E$17,Data!$M$57,IF(Q46=Data!$E$18,Data!$M$58,0))))))))))))</f>
        <v>0</v>
      </c>
      <c r="BJ46" s="148">
        <f>IF(Q46=Data!$E$12,BI46*0.32,IF(Q46=Data!$E$13,0,IF(Q46=Data!$E$14,BI46*0.32,IF(Q46=Data!$E$15,0,IF(Q46=Data!$E$16,0,IF(Q46=Data!$E$17,0,IF(Q46=Data!$E$18,0,0)))))))</f>
        <v>0</v>
      </c>
      <c r="BK46" s="148">
        <f>IF(Q46=Data!$E$12,Data!$P$52*$AV$3,IF(Q46=Data!$E$13,Data!$P$53*$AV$3,IF(Q46=Data!$E$14,Data!$P$54*$AV$3,IF(Q46=Data!$E$15,Data!$P$55*$AV$3,IF(Q46=Data!$E$16,Data!$P$56*$AV$3,IF(Q46=Data!$E$17,Data!$P$57*$AV$3,IF(Q46=Data!$E$18,Data!$P$58*$AV$3,0)))))))</f>
        <v>0</v>
      </c>
      <c r="BL46" s="147">
        <f>IF(O46=Data!$E$2,Data!$O$42,IF(O46=Data!$E$3,Data!$O$43,IF(O46=Data!$E$4,Data!$O$44,IF(O46=Data!$E$5,Data!$O$45,IF(O46=Data!$E$6,Data!$O$46,IF(O46=Data!$E$7,Data!$O$47,IF(O46=Data!$E$8,Data!$O$48,IF(O46=Data!$E$9,Data!$O$49,IF(O46=Data!$E$10,Data!$O$50,IF(O46=Data!$E$11,Data!$O$51,IF(O46=Data!$E$12,Data!$O$52,IF(O46=Data!$E$13,Data!$O$53,IF(O46=Data!$E$14,Data!$O$54,IF(O46=Data!$E$15,Data!$O$55,IF(O46=Data!$E$16,Data!$O$56,IF(O46=Data!$E$17,Data!$O$57,IF(O46=Data!$E$18,Data!$O$58,0)))))))))))))))))</f>
        <v>0</v>
      </c>
      <c r="BM46" s="169"/>
      <c r="BN46" s="169"/>
      <c r="BO46" s="169"/>
      <c r="BP46" s="169"/>
    </row>
    <row r="47" spans="10:68" x14ac:dyDescent="0.3">
      <c r="J47" s="36" t="s">
        <v>58</v>
      </c>
      <c r="K47" s="108"/>
      <c r="L47" s="108"/>
      <c r="M47" s="108" t="s">
        <v>3</v>
      </c>
      <c r="N47" s="108" t="s">
        <v>1</v>
      </c>
      <c r="O47" s="109" t="s">
        <v>124</v>
      </c>
      <c r="P47" s="109" t="s">
        <v>124</v>
      </c>
      <c r="Q47" s="110" t="s">
        <v>124</v>
      </c>
      <c r="R47" s="111"/>
      <c r="S47" s="111"/>
      <c r="T47" s="112"/>
      <c r="U47" s="20"/>
      <c r="V47" s="21">
        <f>IF(AZ47="No",0,IF(O47="NA",0,IF(O47=Data!$E$2,Data!$F$42,IF(O47=Data!$E$3,Data!$F$43,IF(O47=Data!$E$4,Data!$F$44,IF(O47=Data!$E$5,Data!$F$45,IF(O47=Data!$E$6,Data!$F$46,IF(O47=Data!$E$7,Data!$F$47,IF(O47=Data!$E$8,Data!$F$48,IF(O47=Data!$E$9,Data!$F$49,IF(O47=Data!$E$10,Data!$F$50,IF(O47=Data!$E$11,Data!$F$51,IF(O47=Data!E56,Data!$F$52,IF(O47=Data!E57,Data!$F$53,IF(O47=Data!E58,Data!$F$54,IF(O47=Data!E59,Data!$F$55,IF(O47=Data!E60,Data!$F$56,IF(O47=Data!E61,Data!F$57,IF(O47=Data!E62,Data!F$58,0)))))))))))))))))))*K47*$AV$3</f>
        <v>0</v>
      </c>
      <c r="W47" s="23">
        <f>IF(AZ47="No",0,IF(O47="NA",0,IF(O47=Data!$E$2,Data!$G$42,IF(O47=Data!$E$3,Data!$G$43,IF(O47=Data!$E$4,Data!$G$44,IF(O47=Data!$E$5,Data!$G$45,IF(O47=Data!$E$6,Data!$G$46,IF(O47=Data!$E$7,Data!$G$47,IF(O47=Data!$E$8,Data!$G$48,IF(O47=Data!$E$9,Data!$G$49,IF(O47=Data!$E$10,Data!$G$50,IF(O47=Data!$E$11,Data!$G$51,IF(O47=Data!$E$12,Data!$G$52,IF(O47=Data!$E$13,Data!$G$53,IF(O47=Data!$E$14,Data!$G$54,IF(O47=Data!$E$15,Data!$G$55,IF(O47=Data!$E$16,Data!$G$56,IF(O47=Data!$E$17,Data!G$57,IF(O47=Data!$E$18,Data!G$58,0)))))))))))))))))))*K47*$AV$3</f>
        <v>0</v>
      </c>
      <c r="X47" s="23">
        <f>IF(AZ47="No",0,IF(O47="NA",0,IF(O47=Data!$E$2,Data!$H$42,IF(O47=Data!$E$3,Data!$H$43,IF(O47=Data!$E$4,Data!$H$44,IF(O47=Data!$E$5,Data!$H$45,IF(O47=Data!$E$6,Data!$H$46,IF(O47=Data!$E$7,Data!$H$47,IF(O47=Data!$E$8,Data!$H$48,IF(O47=Data!$E$9,Data!$H$49,IF(O47=Data!$E$10,Data!$H$50,IF(O47=Data!$E$11,Data!$H$51,IF(O47=Data!$E$12,Data!$H$52,IF(O47=Data!$E$13,Data!$H$53,IF(O47=Data!$E$14,Data!$H$54,IF(O47=Data!$E$15,Data!$H$55,IF(O47=Data!$E$16,Data!$H$56,IF(O47=Data!$E$17,Data!H$57,IF(O47=Data!$E$18,Data!H$58,0)))))))))))))))))))*K47*$AV$3</f>
        <v>0</v>
      </c>
      <c r="Y47" s="23">
        <f>IF(R47&lt;=1,0,IF(Q47=Data!$E$12,Data!$F$52,IF(Q47=Data!$E$13,Data!$F$53,IF(Q47=Data!$E$14,Data!$F$54,IF(Q47=Data!$E$15,Data!$F$55,IF(Q47=Data!$E$16,Data!$F$56,IF(Q47=Data!$E$17,Data!$F$57,IF(Q47=Data!$E$18,Data!$F$58,0))))))))*K47*IF(R47&lt;AV47,R47,$AV$3)</f>
        <v>0</v>
      </c>
      <c r="Z47" s="23">
        <f>IF(R47&lt;=1,0,IF(Q47=Data!$E$12,Data!$G$52,IF(Q47=Data!$E$13,Data!$G$53,IF(Q47=Data!$E$14,Data!$G$54,IF(Q47=Data!$E$15,Data!$G$55,IF(Q47=Data!$E$16,Data!$G$56,IF(Q47=Data!$E$17,Data!$G$57,IF(Q47=Data!$E$18,Data!$G$58,0))))))))*K47*IF(R47&lt;AV47,R47,$AV$3)</f>
        <v>0</v>
      </c>
      <c r="AA47" s="23">
        <f>IF(R47&lt;=1,0,IF(Q47=Data!$E$12,Data!$H$52,IF(Q47=Data!$E$13,Data!$H$53,IF(Q47=Data!$E$14,Data!$H$54,IF(Q47=Data!$E$15,Data!$H$55,IF(Q47=Data!$E$16,Data!$H$56,IF(Q47=Data!$E$17,Data!$H$57,IF(Q47=Data!$E$18,Data!$H$58,0))))))))*K47*IF(R47&lt;AV47,R47,$AV$3)</f>
        <v>0</v>
      </c>
      <c r="AB47" s="22">
        <f t="shared" si="4"/>
        <v>0</v>
      </c>
      <c r="AC47" s="50">
        <f t="shared" si="5"/>
        <v>0</v>
      </c>
      <c r="AD47" s="46"/>
      <c r="AE47" s="21">
        <f t="shared" si="6"/>
        <v>0</v>
      </c>
      <c r="AF47" s="22">
        <f t="shared" si="0"/>
        <v>0</v>
      </c>
      <c r="AG47" s="50">
        <f t="shared" si="1"/>
        <v>0</v>
      </c>
      <c r="AH47" s="46"/>
      <c r="AI47" s="21">
        <f>IF(AZ47="No",0,IF(O47="NA",0,IF(Q47=O47,0,IF(O47=Data!$E$2,Data!$J$42,IF(O47=Data!$E$3,Data!$J$43,IF(O47=Data!$E$4,Data!$J$44,IF(O47=Data!$E$5,Data!$J$45,IF(O47=Data!$E$6,Data!$J$46,IF(O47=Data!$E$7,Data!$J$47,IF(O47=Data!$E$8,Data!$J$48,IF(O47=Data!$E$9,Data!$J$49,IF(O47=Data!$E$10,Data!$I$50,IF(O47=Data!$E$11,Data!$J$51,IF(O47=Data!$E$12,Data!$J$52,IF(O47=Data!$E$13,Data!$J$53,IF(O47=Data!$E$14,Data!$J$54,IF(O47=Data!$E$15,Data!$J$55,IF(O47=Data!$E$16,Data!$J$56,IF(O47=Data!$E$17,Data!$J$57,IF(O47=Data!$E$18,Data!J$58,0))))))))))))))))))))*$AV$3</f>
        <v>0</v>
      </c>
      <c r="AJ47" s="23">
        <f>IF(AZ47="No",0,IF(O47="NA",0,IF(O47=Data!$E$2,Data!$K$42,IF(O47=Data!$E$3,Data!$K$43,IF(O47=Data!$E$4,Data!$K$44,IF(O47=Data!$E$5,Data!$K$45,IF(O47=Data!$E$6,Data!$K$46,IF(O47=Data!$E$7,Data!$K$47,IF(O47=Data!$E$8,Data!$K$48,IF(O47=Data!$E$9,Data!$K$49,IF(O47=Data!$E$10,Data!$K$50,IF(O47=Data!$E$11,Data!$K$51,IF(O47=Data!$E$12,Data!$K$52,IF(O47=Data!$E$13,Data!$K$53,IF(O47=Data!$E$14,Data!$K$54,IF(O47=Data!$E$15,Data!$K$55,IF(O47=Data!$E$16,Data!$K$56,IF(O47=Data!$E$17,Data!$K$57,IF(O47=Data!$E$18,Data!K$58,0)))))))))))))))))))*$AV$3</f>
        <v>0</v>
      </c>
      <c r="AK47" s="23">
        <f t="shared" si="7"/>
        <v>0</v>
      </c>
      <c r="AL47" s="22">
        <f t="shared" si="8"/>
        <v>0</v>
      </c>
      <c r="AM47" s="22">
        <f t="shared" si="9"/>
        <v>0</v>
      </c>
      <c r="AN47" s="23"/>
      <c r="AO47" s="120"/>
      <c r="AP47" s="25"/>
      <c r="AQ47" s="25"/>
      <c r="AR47" s="9"/>
      <c r="AS47" s="9"/>
      <c r="AT47" s="5"/>
      <c r="AX47" s="168"/>
      <c r="AY47" s="143" t="str">
        <f t="shared" si="10"/>
        <v>No</v>
      </c>
      <c r="AZ47" s="144" t="str">
        <f t="shared" si="2"/>
        <v>No</v>
      </c>
      <c r="BA47" s="150"/>
      <c r="BB47" s="146">
        <f>IF(Q47="NA",0,IF(N47="No",0,IF(O47=Data!$E$2,Data!$L$42,IF(O47=Data!$E$3,Data!$L$43,IF(O47=Data!$E$4,Data!$L$44,IF(O47=Data!$E$5,Data!$L$45,IF(O47=Data!$E$6,Data!$L$46,IF(O47=Data!$E$7,Data!$L$47,IF(O47=Data!$E$8,Data!$L$48,IF(O47=Data!$E$9,Data!$L$49,IF(O47=Data!$E$10,Data!$L$50,IF(O47=Data!$E$11,Data!$L$51,IF(O47=Data!$E$12,Data!$L$52,IF(O47=Data!$E$13,Data!$L$53,IF(O47=Data!$E$14,Data!$L$54,IF(O47=Data!$E$15,Data!$L$55,IF(O47=Data!$E$16,Data!$L$56,IF(O47=Data!$E$17,Data!$L$57,IF(O47=Data!$E$18,Data!L$58,0)))))))))))))))))))</f>
        <v>0</v>
      </c>
      <c r="BC47" s="147">
        <f>IF(Q47="NA",0,IF(AY47="No",0,IF(N47="Yes",0,IF(P47=Data!$E$2,Data!$L$42,IF(P47=Data!$E$3,Data!$L$43,IF(P47=Data!$E$4,Data!$L$44,IF(P47=Data!$E$5,Data!$L$45,IF(P47=Data!$E$6,Data!$L$46,IF(P47=Data!$E$7,Data!$L$47,IF(P47=Data!$E$8,Data!$L$48,IF(P47=Data!$E$9,Data!$L$49,IF(P47=Data!$E$10,Data!$L$50,IF(P47=Data!$E$11,Data!$L$51,IF(P47=Data!$E$12,Data!$L$52*(EXP(-29.6/R47)),IF(P47=Data!$E$13,Data!$L$53,IF(P47=Data!$E$14,Data!$L$54*(EXP(-29.6/R47)),IF(P47=Data!$E$15,Data!$L$55,IF(P47=Data!$E$16,Data!$L$56,IF(P47=Data!$E$17,Data!$L$57,IF(P47=Data!$E$18,Data!L$58,0))))))))))))))))))))</f>
        <v>0</v>
      </c>
      <c r="BD47" s="148"/>
      <c r="BE47" s="146"/>
      <c r="BF47" s="148">
        <f t="shared" si="11"/>
        <v>0</v>
      </c>
      <c r="BG47" s="148">
        <v>1</v>
      </c>
      <c r="BH47" s="148">
        <v>1</v>
      </c>
      <c r="BI47" s="148">
        <f>IF(S47=0,0,IF(AND(Q47=Data!$E$12,S47-$AV$3&gt;0),(((Data!$M$52*(EXP(-29.6/S47)))-(Data!$M$52*(EXP(-29.6/(S47-$AV$3)))))),IF(AND(Q47=Data!$E$12,S47-$AV$3&lt;0.5),(Data!$M$52*(EXP(-29.6/S47))),IF(AND(Q47=Data!$E$12,S47&lt;=1),((Data!$M$52*(EXP(-29.6/S47)))),IF(Q47=Data!$E$13,(Data!$M$53),IF(AND(Q47=Data!$E$14,S47-$AV$3&gt;0),(((Data!$M$54*(EXP(-29.6/S47)))-(Data!$M$54*(EXP(-29.6/(S47-$AV$3)))))),IF(AND(Q47=Data!$E$14,S47-$AV$3&lt;1),(Data!$M$54*(EXP(-29.6/S47))),IF(AND(Q47=Data!$E$14,S47&lt;=1),((Data!$M$54*(EXP(-29.6/S47)))),IF(Q47=Data!$E$15,Data!$M$55,IF(Q47=Data!$E$16,Data!$M$56,IF(Q47=Data!$E$17,Data!$M$57,IF(Q47=Data!$E$18,Data!$M$58,0))))))))))))</f>
        <v>0</v>
      </c>
      <c r="BJ47" s="148">
        <f>IF(Q47=Data!$E$12,BI47*0.32,IF(Q47=Data!$E$13,0,IF(Q47=Data!$E$14,BI47*0.32,IF(Q47=Data!$E$15,0,IF(Q47=Data!$E$16,0,IF(Q47=Data!$E$17,0,IF(Q47=Data!$E$18,0,0)))))))</f>
        <v>0</v>
      </c>
      <c r="BK47" s="148">
        <f>IF(Q47=Data!$E$12,Data!$P$52*$AV$3,IF(Q47=Data!$E$13,Data!$P$53*$AV$3,IF(Q47=Data!$E$14,Data!$P$54*$AV$3,IF(Q47=Data!$E$15,Data!$P$55*$AV$3,IF(Q47=Data!$E$16,Data!$P$56*$AV$3,IF(Q47=Data!$E$17,Data!$P$57*$AV$3,IF(Q47=Data!$E$18,Data!$P$58*$AV$3,0)))))))</f>
        <v>0</v>
      </c>
      <c r="BL47" s="147">
        <f>IF(O47=Data!$E$2,Data!$O$42,IF(O47=Data!$E$3,Data!$O$43,IF(O47=Data!$E$4,Data!$O$44,IF(O47=Data!$E$5,Data!$O$45,IF(O47=Data!$E$6,Data!$O$46,IF(O47=Data!$E$7,Data!$O$47,IF(O47=Data!$E$8,Data!$O$48,IF(O47=Data!$E$9,Data!$O$49,IF(O47=Data!$E$10,Data!$O$50,IF(O47=Data!$E$11,Data!$O$51,IF(O47=Data!$E$12,Data!$O$52,IF(O47=Data!$E$13,Data!$O$53,IF(O47=Data!$E$14,Data!$O$54,IF(O47=Data!$E$15,Data!$O$55,IF(O47=Data!$E$16,Data!$O$56,IF(O47=Data!$E$17,Data!$O$57,IF(O47=Data!$E$18,Data!$O$58,0)))))))))))))))))</f>
        <v>0</v>
      </c>
      <c r="BM47" s="169"/>
      <c r="BN47" s="169"/>
      <c r="BO47" s="169"/>
      <c r="BP47" s="169"/>
    </row>
    <row r="48" spans="10:68" x14ac:dyDescent="0.3">
      <c r="J48" s="36" t="s">
        <v>59</v>
      </c>
      <c r="K48" s="108"/>
      <c r="L48" s="108"/>
      <c r="M48" s="108" t="s">
        <v>3</v>
      </c>
      <c r="N48" s="108" t="s">
        <v>1</v>
      </c>
      <c r="O48" s="109" t="s">
        <v>124</v>
      </c>
      <c r="P48" s="109" t="s">
        <v>124</v>
      </c>
      <c r="Q48" s="110" t="s">
        <v>124</v>
      </c>
      <c r="R48" s="111"/>
      <c r="S48" s="111"/>
      <c r="T48" s="112"/>
      <c r="U48" s="20"/>
      <c r="V48" s="21">
        <f>IF(AZ48="No",0,IF(O48="NA",0,IF(O48=Data!$E$2,Data!$F$42,IF(O48=Data!$E$3,Data!$F$43,IF(O48=Data!$E$4,Data!$F$44,IF(O48=Data!$E$5,Data!$F$45,IF(O48=Data!$E$6,Data!$F$46,IF(O48=Data!$E$7,Data!$F$47,IF(O48=Data!$E$8,Data!$F$48,IF(O48=Data!$E$9,Data!$F$49,IF(O48=Data!$E$10,Data!$F$50,IF(O48=Data!$E$11,Data!$F$51,IF(O48=Data!E57,Data!$F$52,IF(O48=Data!E58,Data!$F$53,IF(O48=Data!E59,Data!$F$54,IF(O48=Data!E60,Data!$F$55,IF(O48=Data!E61,Data!$F$56,IF(O48=Data!E62,Data!F$57,IF(O48=Data!E63,Data!F$58,0)))))))))))))))))))*K48*$AV$3</f>
        <v>0</v>
      </c>
      <c r="W48" s="23">
        <f>IF(AZ48="No",0,IF(O48="NA",0,IF(O48=Data!$E$2,Data!$G$42,IF(O48=Data!$E$3,Data!$G$43,IF(O48=Data!$E$4,Data!$G$44,IF(O48=Data!$E$5,Data!$G$45,IF(O48=Data!$E$6,Data!$G$46,IF(O48=Data!$E$7,Data!$G$47,IF(O48=Data!$E$8,Data!$G$48,IF(O48=Data!$E$9,Data!$G$49,IF(O48=Data!$E$10,Data!$G$50,IF(O48=Data!$E$11,Data!$G$51,IF(O48=Data!$E$12,Data!$G$52,IF(O48=Data!$E$13,Data!$G$53,IF(O48=Data!$E$14,Data!$G$54,IF(O48=Data!$E$15,Data!$G$55,IF(O48=Data!$E$16,Data!$G$56,IF(O48=Data!$E$17,Data!G$57,IF(O48=Data!$E$18,Data!G$58,0)))))))))))))))))))*K48*$AV$3</f>
        <v>0</v>
      </c>
      <c r="X48" s="23">
        <f>IF(AZ48="No",0,IF(O48="NA",0,IF(O48=Data!$E$2,Data!$H$42,IF(O48=Data!$E$3,Data!$H$43,IF(O48=Data!$E$4,Data!$H$44,IF(O48=Data!$E$5,Data!$H$45,IF(O48=Data!$E$6,Data!$H$46,IF(O48=Data!$E$7,Data!$H$47,IF(O48=Data!$E$8,Data!$H$48,IF(O48=Data!$E$9,Data!$H$49,IF(O48=Data!$E$10,Data!$H$50,IF(O48=Data!$E$11,Data!$H$51,IF(O48=Data!$E$12,Data!$H$52,IF(O48=Data!$E$13,Data!$H$53,IF(O48=Data!$E$14,Data!$H$54,IF(O48=Data!$E$15,Data!$H$55,IF(O48=Data!$E$16,Data!$H$56,IF(O48=Data!$E$17,Data!H$57,IF(O48=Data!$E$18,Data!H$58,0)))))))))))))))))))*K48*$AV$3</f>
        <v>0</v>
      </c>
      <c r="Y48" s="23">
        <f>IF(R48&lt;=1,0,IF(Q48=Data!$E$12,Data!$F$52,IF(Q48=Data!$E$13,Data!$F$53,IF(Q48=Data!$E$14,Data!$F$54,IF(Q48=Data!$E$15,Data!$F$55,IF(Q48=Data!$E$16,Data!$F$56,IF(Q48=Data!$E$17,Data!$F$57,IF(Q48=Data!$E$18,Data!$F$58,0))))))))*K48*IF(R48&lt;AV48,R48,$AV$3)</f>
        <v>0</v>
      </c>
      <c r="Z48" s="23">
        <f>IF(R48&lt;=1,0,IF(Q48=Data!$E$12,Data!$G$52,IF(Q48=Data!$E$13,Data!$G$53,IF(Q48=Data!$E$14,Data!$G$54,IF(Q48=Data!$E$15,Data!$G$55,IF(Q48=Data!$E$16,Data!$G$56,IF(Q48=Data!$E$17,Data!$G$57,IF(Q48=Data!$E$18,Data!$G$58,0))))))))*K48*IF(R48&lt;AV48,R48,$AV$3)</f>
        <v>0</v>
      </c>
      <c r="AA48" s="23">
        <f>IF(R48&lt;=1,0,IF(Q48=Data!$E$12,Data!$H$52,IF(Q48=Data!$E$13,Data!$H$53,IF(Q48=Data!$E$14,Data!$H$54,IF(Q48=Data!$E$15,Data!$H$55,IF(Q48=Data!$E$16,Data!$H$56,IF(Q48=Data!$E$17,Data!$H$57,IF(Q48=Data!$E$18,Data!$H$58,0))))))))*K48*IF(R48&lt;AV48,R48,$AV$3)</f>
        <v>0</v>
      </c>
      <c r="AB48" s="22">
        <f t="shared" si="4"/>
        <v>0</v>
      </c>
      <c r="AC48" s="50">
        <f t="shared" si="5"/>
        <v>0</v>
      </c>
      <c r="AD48" s="46"/>
      <c r="AE48" s="21">
        <f t="shared" si="6"/>
        <v>0</v>
      </c>
      <c r="AF48" s="22">
        <f t="shared" si="0"/>
        <v>0</v>
      </c>
      <c r="AG48" s="50">
        <f t="shared" si="1"/>
        <v>0</v>
      </c>
      <c r="AH48" s="46"/>
      <c r="AI48" s="21">
        <f>IF(AZ48="No",0,IF(O48="NA",0,IF(Q48=O48,0,IF(O48=Data!$E$2,Data!$J$42,IF(O48=Data!$E$3,Data!$J$43,IF(O48=Data!$E$4,Data!$J$44,IF(O48=Data!$E$5,Data!$J$45,IF(O48=Data!$E$6,Data!$J$46,IF(O48=Data!$E$7,Data!$J$47,IF(O48=Data!$E$8,Data!$J$48,IF(O48=Data!$E$9,Data!$J$49,IF(O48=Data!$E$10,Data!$I$50,IF(O48=Data!$E$11,Data!$J$51,IF(O48=Data!$E$12,Data!$J$52,IF(O48=Data!$E$13,Data!$J$53,IF(O48=Data!$E$14,Data!$J$54,IF(O48=Data!$E$15,Data!$J$55,IF(O48=Data!$E$16,Data!$J$56,IF(O48=Data!$E$17,Data!$J$57,IF(O48=Data!$E$18,Data!J$58,0))))))))))))))))))))*$AV$3</f>
        <v>0</v>
      </c>
      <c r="AJ48" s="23">
        <f>IF(AZ48="No",0,IF(O48="NA",0,IF(O48=Data!$E$2,Data!$K$42,IF(O48=Data!$E$3,Data!$K$43,IF(O48=Data!$E$4,Data!$K$44,IF(O48=Data!$E$5,Data!$K$45,IF(O48=Data!$E$6,Data!$K$46,IF(O48=Data!$E$7,Data!$K$47,IF(O48=Data!$E$8,Data!$K$48,IF(O48=Data!$E$9,Data!$K$49,IF(O48=Data!$E$10,Data!$K$50,IF(O48=Data!$E$11,Data!$K$51,IF(O48=Data!$E$12,Data!$K$52,IF(O48=Data!$E$13,Data!$K$53,IF(O48=Data!$E$14,Data!$K$54,IF(O48=Data!$E$15,Data!$K$55,IF(O48=Data!$E$16,Data!$K$56,IF(O48=Data!$E$17,Data!$K$57,IF(O48=Data!$E$18,Data!K$58,0)))))))))))))))))))*$AV$3</f>
        <v>0</v>
      </c>
      <c r="AK48" s="23">
        <f t="shared" si="7"/>
        <v>0</v>
      </c>
      <c r="AL48" s="22">
        <f t="shared" si="8"/>
        <v>0</v>
      </c>
      <c r="AM48" s="22">
        <f t="shared" si="9"/>
        <v>0</v>
      </c>
      <c r="AN48" s="23"/>
      <c r="AO48" s="120"/>
      <c r="AP48" s="25"/>
      <c r="AQ48" s="25"/>
      <c r="AR48" s="9"/>
      <c r="AS48" s="9"/>
      <c r="AT48" s="5"/>
      <c r="AX48" s="168"/>
      <c r="AY48" s="143" t="str">
        <f t="shared" si="10"/>
        <v>No</v>
      </c>
      <c r="AZ48" s="144" t="str">
        <f t="shared" si="2"/>
        <v>No</v>
      </c>
      <c r="BA48" s="150"/>
      <c r="BB48" s="146">
        <f>IF(Q48="NA",0,IF(N48="No",0,IF(O48=Data!$E$2,Data!$L$42,IF(O48=Data!$E$3,Data!$L$43,IF(O48=Data!$E$4,Data!$L$44,IF(O48=Data!$E$5,Data!$L$45,IF(O48=Data!$E$6,Data!$L$46,IF(O48=Data!$E$7,Data!$L$47,IF(O48=Data!$E$8,Data!$L$48,IF(O48=Data!$E$9,Data!$L$49,IF(O48=Data!$E$10,Data!$L$50,IF(O48=Data!$E$11,Data!$L$51,IF(O48=Data!$E$12,Data!$L$52,IF(O48=Data!$E$13,Data!$L$53,IF(O48=Data!$E$14,Data!$L$54,IF(O48=Data!$E$15,Data!$L$55,IF(O48=Data!$E$16,Data!$L$56,IF(O48=Data!$E$17,Data!$L$57,IF(O48=Data!$E$18,Data!L$58,0)))))))))))))))))))</f>
        <v>0</v>
      </c>
      <c r="BC48" s="147">
        <f>IF(Q48="NA",0,IF(AY48="No",0,IF(N48="Yes",0,IF(P48=Data!$E$2,Data!$L$42,IF(P48=Data!$E$3,Data!$L$43,IF(P48=Data!$E$4,Data!$L$44,IF(P48=Data!$E$5,Data!$L$45,IF(P48=Data!$E$6,Data!$L$46,IF(P48=Data!$E$7,Data!$L$47,IF(P48=Data!$E$8,Data!$L$48,IF(P48=Data!$E$9,Data!$L$49,IF(P48=Data!$E$10,Data!$L$50,IF(P48=Data!$E$11,Data!$L$51,IF(P48=Data!$E$12,Data!$L$52*(EXP(-29.6/R48)),IF(P48=Data!$E$13,Data!$L$53,IF(P48=Data!$E$14,Data!$L$54*(EXP(-29.6/R48)),IF(P48=Data!$E$15,Data!$L$55,IF(P48=Data!$E$16,Data!$L$56,IF(P48=Data!$E$17,Data!$L$57,IF(P48=Data!$E$18,Data!L$58,0))))))))))))))))))))</f>
        <v>0</v>
      </c>
      <c r="BD48" s="148"/>
      <c r="BE48" s="146"/>
      <c r="BF48" s="148">
        <f t="shared" si="11"/>
        <v>0</v>
      </c>
      <c r="BG48" s="148">
        <v>1</v>
      </c>
      <c r="BH48" s="148">
        <v>1</v>
      </c>
      <c r="BI48" s="148">
        <f>IF(S48=0,0,IF(AND(Q48=Data!$E$12,S48-$AV$3&gt;0),(((Data!$M$52*(EXP(-29.6/S48)))-(Data!$M$52*(EXP(-29.6/(S48-$AV$3)))))),IF(AND(Q48=Data!$E$12,S48-$AV$3&lt;0.5),(Data!$M$52*(EXP(-29.6/S48))),IF(AND(Q48=Data!$E$12,S48&lt;=1),((Data!$M$52*(EXP(-29.6/S48)))),IF(Q48=Data!$E$13,(Data!$M$53),IF(AND(Q48=Data!$E$14,S48-$AV$3&gt;0),(((Data!$M$54*(EXP(-29.6/S48)))-(Data!$M$54*(EXP(-29.6/(S48-$AV$3)))))),IF(AND(Q48=Data!$E$14,S48-$AV$3&lt;1),(Data!$M$54*(EXP(-29.6/S48))),IF(AND(Q48=Data!$E$14,S48&lt;=1),((Data!$M$54*(EXP(-29.6/S48)))),IF(Q48=Data!$E$15,Data!$M$55,IF(Q48=Data!$E$16,Data!$M$56,IF(Q48=Data!$E$17,Data!$M$57,IF(Q48=Data!$E$18,Data!$M$58,0))))))))))))</f>
        <v>0</v>
      </c>
      <c r="BJ48" s="148">
        <f>IF(Q48=Data!$E$12,BI48*0.32,IF(Q48=Data!$E$13,0,IF(Q48=Data!$E$14,BI48*0.32,IF(Q48=Data!$E$15,0,IF(Q48=Data!$E$16,0,IF(Q48=Data!$E$17,0,IF(Q48=Data!$E$18,0,0)))))))</f>
        <v>0</v>
      </c>
      <c r="BK48" s="148">
        <f>IF(Q48=Data!$E$12,Data!$P$52*$AV$3,IF(Q48=Data!$E$13,Data!$P$53*$AV$3,IF(Q48=Data!$E$14,Data!$P$54*$AV$3,IF(Q48=Data!$E$15,Data!$P$55*$AV$3,IF(Q48=Data!$E$16,Data!$P$56*$AV$3,IF(Q48=Data!$E$17,Data!$P$57*$AV$3,IF(Q48=Data!$E$18,Data!$P$58*$AV$3,0)))))))</f>
        <v>0</v>
      </c>
      <c r="BL48" s="147">
        <f>IF(O48=Data!$E$2,Data!$O$42,IF(O48=Data!$E$3,Data!$O$43,IF(O48=Data!$E$4,Data!$O$44,IF(O48=Data!$E$5,Data!$O$45,IF(O48=Data!$E$6,Data!$O$46,IF(O48=Data!$E$7,Data!$O$47,IF(O48=Data!$E$8,Data!$O$48,IF(O48=Data!$E$9,Data!$O$49,IF(O48=Data!$E$10,Data!$O$50,IF(O48=Data!$E$11,Data!$O$51,IF(O48=Data!$E$12,Data!$O$52,IF(O48=Data!$E$13,Data!$O$53,IF(O48=Data!$E$14,Data!$O$54,IF(O48=Data!$E$15,Data!$O$55,IF(O48=Data!$E$16,Data!$O$56,IF(O48=Data!$E$17,Data!$O$57,IF(O48=Data!$E$18,Data!$O$58,0)))))))))))))))))</f>
        <v>0</v>
      </c>
      <c r="BM48" s="169"/>
      <c r="BN48" s="169"/>
      <c r="BO48" s="169"/>
      <c r="BP48" s="169"/>
    </row>
    <row r="49" spans="10:68" x14ac:dyDescent="0.3">
      <c r="J49" s="36" t="s">
        <v>60</v>
      </c>
      <c r="K49" s="108"/>
      <c r="L49" s="108"/>
      <c r="M49" s="108" t="s">
        <v>3</v>
      </c>
      <c r="N49" s="108" t="s">
        <v>1</v>
      </c>
      <c r="O49" s="109" t="s">
        <v>124</v>
      </c>
      <c r="P49" s="109" t="s">
        <v>124</v>
      </c>
      <c r="Q49" s="110" t="s">
        <v>124</v>
      </c>
      <c r="R49" s="111"/>
      <c r="S49" s="111"/>
      <c r="T49" s="112"/>
      <c r="U49" s="20"/>
      <c r="V49" s="21">
        <f>IF(AZ49="No",0,IF(O49="NA",0,IF(O49=Data!$E$2,Data!$F$42,IF(O49=Data!$E$3,Data!$F$43,IF(O49=Data!$E$4,Data!$F$44,IF(O49=Data!$E$5,Data!$F$45,IF(O49=Data!$E$6,Data!$F$46,IF(O49=Data!$E$7,Data!$F$47,IF(O49=Data!$E$8,Data!$F$48,IF(O49=Data!$E$9,Data!$F$49,IF(O49=Data!$E$10,Data!$F$50,IF(O49=Data!$E$11,Data!$F$51,IF(O49=Data!E58,Data!$F$52,IF(O49=Data!E59,Data!$F$53,IF(O49=Data!E60,Data!$F$54,IF(O49=Data!E61,Data!$F$55,IF(O49=Data!E62,Data!$F$56,IF(O49=Data!E63,Data!F$57,IF(O49=Data!E64,Data!F$58,0)))))))))))))))))))*K49*$AV$3</f>
        <v>0</v>
      </c>
      <c r="W49" s="23">
        <f>IF(AZ49="No",0,IF(O49="NA",0,IF(O49=Data!$E$2,Data!$G$42,IF(O49=Data!$E$3,Data!$G$43,IF(O49=Data!$E$4,Data!$G$44,IF(O49=Data!$E$5,Data!$G$45,IF(O49=Data!$E$6,Data!$G$46,IF(O49=Data!$E$7,Data!$G$47,IF(O49=Data!$E$8,Data!$G$48,IF(O49=Data!$E$9,Data!$G$49,IF(O49=Data!$E$10,Data!$G$50,IF(O49=Data!$E$11,Data!$G$51,IF(O49=Data!$E$12,Data!$G$52,IF(O49=Data!$E$13,Data!$G$53,IF(O49=Data!$E$14,Data!$G$54,IF(O49=Data!$E$15,Data!$G$55,IF(O49=Data!$E$16,Data!$G$56,IF(O49=Data!$E$17,Data!G$57,IF(O49=Data!$E$18,Data!G$58,0)))))))))))))))))))*K49*$AV$3</f>
        <v>0</v>
      </c>
      <c r="X49" s="23">
        <f>IF(AZ49="No",0,IF(O49="NA",0,IF(O49=Data!$E$2,Data!$H$42,IF(O49=Data!$E$3,Data!$H$43,IF(O49=Data!$E$4,Data!$H$44,IF(O49=Data!$E$5,Data!$H$45,IF(O49=Data!$E$6,Data!$H$46,IF(O49=Data!$E$7,Data!$H$47,IF(O49=Data!$E$8,Data!$H$48,IF(O49=Data!$E$9,Data!$H$49,IF(O49=Data!$E$10,Data!$H$50,IF(O49=Data!$E$11,Data!$H$51,IF(O49=Data!$E$12,Data!$H$52,IF(O49=Data!$E$13,Data!$H$53,IF(O49=Data!$E$14,Data!$H$54,IF(O49=Data!$E$15,Data!$H$55,IF(O49=Data!$E$16,Data!$H$56,IF(O49=Data!$E$17,Data!H$57,IF(O49=Data!$E$18,Data!H$58,0)))))))))))))))))))*K49*$AV$3</f>
        <v>0</v>
      </c>
      <c r="Y49" s="23">
        <f>IF(R49&lt;=1,0,IF(Q49=Data!$E$12,Data!$F$52,IF(Q49=Data!$E$13,Data!$F$53,IF(Q49=Data!$E$14,Data!$F$54,IF(Q49=Data!$E$15,Data!$F$55,IF(Q49=Data!$E$16,Data!$F$56,IF(Q49=Data!$E$17,Data!$F$57,IF(Q49=Data!$E$18,Data!$F$58,0))))))))*K49*IF(R49&lt;AV49,R49,$AV$3)</f>
        <v>0</v>
      </c>
      <c r="Z49" s="23">
        <f>IF(R49&lt;=1,0,IF(Q49=Data!$E$12,Data!$G$52,IF(Q49=Data!$E$13,Data!$G$53,IF(Q49=Data!$E$14,Data!$G$54,IF(Q49=Data!$E$15,Data!$G$55,IF(Q49=Data!$E$16,Data!$G$56,IF(Q49=Data!$E$17,Data!$G$57,IF(Q49=Data!$E$18,Data!$G$58,0))))))))*K49*IF(R49&lt;AV49,R49,$AV$3)</f>
        <v>0</v>
      </c>
      <c r="AA49" s="23">
        <f>IF(R49&lt;=1,0,IF(Q49=Data!$E$12,Data!$H$52,IF(Q49=Data!$E$13,Data!$H$53,IF(Q49=Data!$E$14,Data!$H$54,IF(Q49=Data!$E$15,Data!$H$55,IF(Q49=Data!$E$16,Data!$H$56,IF(Q49=Data!$E$17,Data!$H$57,IF(Q49=Data!$E$18,Data!$H$58,0))))))))*K49*IF(R49&lt;AV49,R49,$AV$3)</f>
        <v>0</v>
      </c>
      <c r="AB49" s="22">
        <f t="shared" si="4"/>
        <v>0</v>
      </c>
      <c r="AC49" s="50">
        <f t="shared" si="5"/>
        <v>0</v>
      </c>
      <c r="AD49" s="46"/>
      <c r="AE49" s="21">
        <f t="shared" si="6"/>
        <v>0</v>
      </c>
      <c r="AF49" s="22">
        <f t="shared" si="0"/>
        <v>0</v>
      </c>
      <c r="AG49" s="50">
        <f t="shared" si="1"/>
        <v>0</v>
      </c>
      <c r="AH49" s="46"/>
      <c r="AI49" s="21">
        <f>IF(AZ49="No",0,IF(O49="NA",0,IF(Q49=O49,0,IF(O49=Data!$E$2,Data!$J$42,IF(O49=Data!$E$3,Data!$J$43,IF(O49=Data!$E$4,Data!$J$44,IF(O49=Data!$E$5,Data!$J$45,IF(O49=Data!$E$6,Data!$J$46,IF(O49=Data!$E$7,Data!$J$47,IF(O49=Data!$E$8,Data!$J$48,IF(O49=Data!$E$9,Data!$J$49,IF(O49=Data!$E$10,Data!$I$50,IF(O49=Data!$E$11,Data!$J$51,IF(O49=Data!$E$12,Data!$J$52,IF(O49=Data!$E$13,Data!$J$53,IF(O49=Data!$E$14,Data!$J$54,IF(O49=Data!$E$15,Data!$J$55,IF(O49=Data!$E$16,Data!$J$56,IF(O49=Data!$E$17,Data!$J$57,IF(O49=Data!$E$18,Data!J$58,0))))))))))))))))))))*$AV$3</f>
        <v>0</v>
      </c>
      <c r="AJ49" s="23">
        <f>IF(AZ49="No",0,IF(O49="NA",0,IF(O49=Data!$E$2,Data!$K$42,IF(O49=Data!$E$3,Data!$K$43,IF(O49=Data!$E$4,Data!$K$44,IF(O49=Data!$E$5,Data!$K$45,IF(O49=Data!$E$6,Data!$K$46,IF(O49=Data!$E$7,Data!$K$47,IF(O49=Data!$E$8,Data!$K$48,IF(O49=Data!$E$9,Data!$K$49,IF(O49=Data!$E$10,Data!$K$50,IF(O49=Data!$E$11,Data!$K$51,IF(O49=Data!$E$12,Data!$K$52,IF(O49=Data!$E$13,Data!$K$53,IF(O49=Data!$E$14,Data!$K$54,IF(O49=Data!$E$15,Data!$K$55,IF(O49=Data!$E$16,Data!$K$56,IF(O49=Data!$E$17,Data!$K$57,IF(O49=Data!$E$18,Data!K$58,0)))))))))))))))))))*$AV$3</f>
        <v>0</v>
      </c>
      <c r="AK49" s="23">
        <f t="shared" si="7"/>
        <v>0</v>
      </c>
      <c r="AL49" s="22">
        <f t="shared" si="8"/>
        <v>0</v>
      </c>
      <c r="AM49" s="22">
        <f t="shared" si="9"/>
        <v>0</v>
      </c>
      <c r="AN49" s="23"/>
      <c r="AO49" s="120"/>
      <c r="AP49" s="25"/>
      <c r="AQ49" s="25"/>
      <c r="AR49" s="9"/>
      <c r="AS49" s="9"/>
      <c r="AT49" s="5"/>
      <c r="AX49" s="168"/>
      <c r="AY49" s="143" t="str">
        <f t="shared" si="10"/>
        <v>No</v>
      </c>
      <c r="AZ49" s="144" t="str">
        <f t="shared" si="2"/>
        <v>No</v>
      </c>
      <c r="BA49" s="150"/>
      <c r="BB49" s="146">
        <f>IF(Q49="NA",0,IF(N49="No",0,IF(O49=Data!$E$2,Data!$L$42,IF(O49=Data!$E$3,Data!$L$43,IF(O49=Data!$E$4,Data!$L$44,IF(O49=Data!$E$5,Data!$L$45,IF(O49=Data!$E$6,Data!$L$46,IF(O49=Data!$E$7,Data!$L$47,IF(O49=Data!$E$8,Data!$L$48,IF(O49=Data!$E$9,Data!$L$49,IF(O49=Data!$E$10,Data!$L$50,IF(O49=Data!$E$11,Data!$L$51,IF(O49=Data!$E$12,Data!$L$52,IF(O49=Data!$E$13,Data!$L$53,IF(O49=Data!$E$14,Data!$L$54,IF(O49=Data!$E$15,Data!$L$55,IF(O49=Data!$E$16,Data!$L$56,IF(O49=Data!$E$17,Data!$L$57,IF(O49=Data!$E$18,Data!L$58,0)))))))))))))))))))</f>
        <v>0</v>
      </c>
      <c r="BC49" s="147">
        <f>IF(Q49="NA",0,IF(AY49="No",0,IF(N49="Yes",0,IF(P49=Data!$E$2,Data!$L$42,IF(P49=Data!$E$3,Data!$L$43,IF(P49=Data!$E$4,Data!$L$44,IF(P49=Data!$E$5,Data!$L$45,IF(P49=Data!$E$6,Data!$L$46,IF(P49=Data!$E$7,Data!$L$47,IF(P49=Data!$E$8,Data!$L$48,IF(P49=Data!$E$9,Data!$L$49,IF(P49=Data!$E$10,Data!$L$50,IF(P49=Data!$E$11,Data!$L$51,IF(P49=Data!$E$12,Data!$L$52*(EXP(-29.6/R49)),IF(P49=Data!$E$13,Data!$L$53,IF(P49=Data!$E$14,Data!$L$54*(EXP(-29.6/R49)),IF(P49=Data!$E$15,Data!$L$55,IF(P49=Data!$E$16,Data!$L$56,IF(P49=Data!$E$17,Data!$L$57,IF(P49=Data!$E$18,Data!L$58,0))))))))))))))))))))</f>
        <v>0</v>
      </c>
      <c r="BD49" s="148"/>
      <c r="BE49" s="146"/>
      <c r="BF49" s="148">
        <f t="shared" si="11"/>
        <v>0</v>
      </c>
      <c r="BG49" s="148">
        <v>1</v>
      </c>
      <c r="BH49" s="148">
        <v>1</v>
      </c>
      <c r="BI49" s="148">
        <f>IF(S49=0,0,IF(AND(Q49=Data!$E$12,S49-$AV$3&gt;0),(((Data!$M$52*(EXP(-29.6/S49)))-(Data!$M$52*(EXP(-29.6/(S49-$AV$3)))))),IF(AND(Q49=Data!$E$12,S49-$AV$3&lt;0.5),(Data!$M$52*(EXP(-29.6/S49))),IF(AND(Q49=Data!$E$12,S49&lt;=1),((Data!$M$52*(EXP(-29.6/S49)))),IF(Q49=Data!$E$13,(Data!$M$53),IF(AND(Q49=Data!$E$14,S49-$AV$3&gt;0),(((Data!$M$54*(EXP(-29.6/S49)))-(Data!$M$54*(EXP(-29.6/(S49-$AV$3)))))),IF(AND(Q49=Data!$E$14,S49-$AV$3&lt;1),(Data!$M$54*(EXP(-29.6/S49))),IF(AND(Q49=Data!$E$14,S49&lt;=1),((Data!$M$54*(EXP(-29.6/S49)))),IF(Q49=Data!$E$15,Data!$M$55,IF(Q49=Data!$E$16,Data!$M$56,IF(Q49=Data!$E$17,Data!$M$57,IF(Q49=Data!$E$18,Data!$M$58,0))))))))))))</f>
        <v>0</v>
      </c>
      <c r="BJ49" s="148">
        <f>IF(Q49=Data!$E$12,BI49*0.32,IF(Q49=Data!$E$13,0,IF(Q49=Data!$E$14,BI49*0.32,IF(Q49=Data!$E$15,0,IF(Q49=Data!$E$16,0,IF(Q49=Data!$E$17,0,IF(Q49=Data!$E$18,0,0)))))))</f>
        <v>0</v>
      </c>
      <c r="BK49" s="148">
        <f>IF(Q49=Data!$E$12,Data!$P$52*$AV$3,IF(Q49=Data!$E$13,Data!$P$53*$AV$3,IF(Q49=Data!$E$14,Data!$P$54*$AV$3,IF(Q49=Data!$E$15,Data!$P$55*$AV$3,IF(Q49=Data!$E$16,Data!$P$56*$AV$3,IF(Q49=Data!$E$17,Data!$P$57*$AV$3,IF(Q49=Data!$E$18,Data!$P$58*$AV$3,0)))))))</f>
        <v>0</v>
      </c>
      <c r="BL49" s="147">
        <f>IF(O49=Data!$E$2,Data!$O$42,IF(O49=Data!$E$3,Data!$O$43,IF(O49=Data!$E$4,Data!$O$44,IF(O49=Data!$E$5,Data!$O$45,IF(O49=Data!$E$6,Data!$O$46,IF(O49=Data!$E$7,Data!$O$47,IF(O49=Data!$E$8,Data!$O$48,IF(O49=Data!$E$9,Data!$O$49,IF(O49=Data!$E$10,Data!$O$50,IF(O49=Data!$E$11,Data!$O$51,IF(O49=Data!$E$12,Data!$O$52,IF(O49=Data!$E$13,Data!$O$53,IF(O49=Data!$E$14,Data!$O$54,IF(O49=Data!$E$15,Data!$O$55,IF(O49=Data!$E$16,Data!$O$56,IF(O49=Data!$E$17,Data!$O$57,IF(O49=Data!$E$18,Data!$O$58,0)))))))))))))))))</f>
        <v>0</v>
      </c>
      <c r="BM49" s="169"/>
      <c r="BN49" s="169"/>
      <c r="BO49" s="169"/>
      <c r="BP49" s="169"/>
    </row>
    <row r="50" spans="10:68" x14ac:dyDescent="0.3">
      <c r="J50" s="36" t="s">
        <v>61</v>
      </c>
      <c r="K50" s="108"/>
      <c r="L50" s="108"/>
      <c r="M50" s="108" t="s">
        <v>3</v>
      </c>
      <c r="N50" s="108" t="s">
        <v>1</v>
      </c>
      <c r="O50" s="109" t="s">
        <v>124</v>
      </c>
      <c r="P50" s="109" t="s">
        <v>124</v>
      </c>
      <c r="Q50" s="110" t="s">
        <v>124</v>
      </c>
      <c r="R50" s="111"/>
      <c r="S50" s="111"/>
      <c r="T50" s="112"/>
      <c r="U50" s="20"/>
      <c r="V50" s="21">
        <f>IF(AZ50="No",0,IF(O50="NA",0,IF(O50=Data!$E$2,Data!$F$42,IF(O50=Data!$E$3,Data!$F$43,IF(O50=Data!$E$4,Data!$F$44,IF(O50=Data!$E$5,Data!$F$45,IF(O50=Data!$E$6,Data!$F$46,IF(O50=Data!$E$7,Data!$F$47,IF(O50=Data!$E$8,Data!$F$48,IF(O50=Data!$E$9,Data!$F$49,IF(O50=Data!$E$10,Data!$F$50,IF(O50=Data!$E$11,Data!$F$51,IF(O50=Data!E59,Data!$F$52,IF(O50=Data!E60,Data!$F$53,IF(O50=Data!E61,Data!$F$54,IF(O50=Data!E62,Data!$F$55,IF(O50=Data!E63,Data!$F$56,IF(O50=Data!E64,Data!F$57,IF(O50=Data!E65,Data!F$58,0)))))))))))))))))))*K50*$AV$3</f>
        <v>0</v>
      </c>
      <c r="W50" s="23">
        <f>IF(AZ50="No",0,IF(O50="NA",0,IF(O50=Data!$E$2,Data!$G$42,IF(O50=Data!$E$3,Data!$G$43,IF(O50=Data!$E$4,Data!$G$44,IF(O50=Data!$E$5,Data!$G$45,IF(O50=Data!$E$6,Data!$G$46,IF(O50=Data!$E$7,Data!$G$47,IF(O50=Data!$E$8,Data!$G$48,IF(O50=Data!$E$9,Data!$G$49,IF(O50=Data!$E$10,Data!$G$50,IF(O50=Data!$E$11,Data!$G$51,IF(O50=Data!$E$12,Data!$G$52,IF(O50=Data!$E$13,Data!$G$53,IF(O50=Data!$E$14,Data!$G$54,IF(O50=Data!$E$15,Data!$G$55,IF(O50=Data!$E$16,Data!$G$56,IF(O50=Data!$E$17,Data!G$57,IF(O50=Data!$E$18,Data!G$58,0)))))))))))))))))))*K50*$AV$3</f>
        <v>0</v>
      </c>
      <c r="X50" s="23">
        <f>IF(AZ50="No",0,IF(O50="NA",0,IF(O50=Data!$E$2,Data!$H$42,IF(O50=Data!$E$3,Data!$H$43,IF(O50=Data!$E$4,Data!$H$44,IF(O50=Data!$E$5,Data!$H$45,IF(O50=Data!$E$6,Data!$H$46,IF(O50=Data!$E$7,Data!$H$47,IF(O50=Data!$E$8,Data!$H$48,IF(O50=Data!$E$9,Data!$H$49,IF(O50=Data!$E$10,Data!$H$50,IF(O50=Data!$E$11,Data!$H$51,IF(O50=Data!$E$12,Data!$H$52,IF(O50=Data!$E$13,Data!$H$53,IF(O50=Data!$E$14,Data!$H$54,IF(O50=Data!$E$15,Data!$H$55,IF(O50=Data!$E$16,Data!$H$56,IF(O50=Data!$E$17,Data!H$57,IF(O50=Data!$E$18,Data!H$58,0)))))))))))))))))))*K50*$AV$3</f>
        <v>0</v>
      </c>
      <c r="Y50" s="23">
        <f>IF(R50&lt;=1,0,IF(Q50=Data!$E$12,Data!$F$52,IF(Q50=Data!$E$13,Data!$F$53,IF(Q50=Data!$E$14,Data!$F$54,IF(Q50=Data!$E$15,Data!$F$55,IF(Q50=Data!$E$16,Data!$F$56,IF(Q50=Data!$E$17,Data!$F$57,IF(Q50=Data!$E$18,Data!$F$58,0))))))))*K50*IF(R50&lt;AV50,R50,$AV$3)</f>
        <v>0</v>
      </c>
      <c r="Z50" s="23">
        <f>IF(R50&lt;=1,0,IF(Q50=Data!$E$12,Data!$G$52,IF(Q50=Data!$E$13,Data!$G$53,IF(Q50=Data!$E$14,Data!$G$54,IF(Q50=Data!$E$15,Data!$G$55,IF(Q50=Data!$E$16,Data!$G$56,IF(Q50=Data!$E$17,Data!$G$57,IF(Q50=Data!$E$18,Data!$G$58,0))))))))*K50*IF(R50&lt;AV50,R50,$AV$3)</f>
        <v>0</v>
      </c>
      <c r="AA50" s="23">
        <f>IF(R50&lt;=1,0,IF(Q50=Data!$E$12,Data!$H$52,IF(Q50=Data!$E$13,Data!$H$53,IF(Q50=Data!$E$14,Data!$H$54,IF(Q50=Data!$E$15,Data!$H$55,IF(Q50=Data!$E$16,Data!$H$56,IF(Q50=Data!$E$17,Data!$H$57,IF(Q50=Data!$E$18,Data!$H$58,0))))))))*K50*IF(R50&lt;AV50,R50,$AV$3)</f>
        <v>0</v>
      </c>
      <c r="AB50" s="22">
        <f t="shared" si="4"/>
        <v>0</v>
      </c>
      <c r="AC50" s="50">
        <f t="shared" si="5"/>
        <v>0</v>
      </c>
      <c r="AD50" s="46"/>
      <c r="AE50" s="21">
        <f t="shared" si="6"/>
        <v>0</v>
      </c>
      <c r="AF50" s="22">
        <f t="shared" si="0"/>
        <v>0</v>
      </c>
      <c r="AG50" s="50">
        <f t="shared" si="1"/>
        <v>0</v>
      </c>
      <c r="AH50" s="46"/>
      <c r="AI50" s="21">
        <f>IF(AZ50="No",0,IF(O50="NA",0,IF(Q50=O50,0,IF(O50=Data!$E$2,Data!$J$42,IF(O50=Data!$E$3,Data!$J$43,IF(O50=Data!$E$4,Data!$J$44,IF(O50=Data!$E$5,Data!$J$45,IF(O50=Data!$E$6,Data!$J$46,IF(O50=Data!$E$7,Data!$J$47,IF(O50=Data!$E$8,Data!$J$48,IF(O50=Data!$E$9,Data!$J$49,IF(O50=Data!$E$10,Data!$I$50,IF(O50=Data!$E$11,Data!$J$51,IF(O50=Data!$E$12,Data!$J$52,IF(O50=Data!$E$13,Data!$J$53,IF(O50=Data!$E$14,Data!$J$54,IF(O50=Data!$E$15,Data!$J$55,IF(O50=Data!$E$16,Data!$J$56,IF(O50=Data!$E$17,Data!$J$57,IF(O50=Data!$E$18,Data!J$58,0))))))))))))))))))))*$AV$3</f>
        <v>0</v>
      </c>
      <c r="AJ50" s="23">
        <f>IF(AZ50="No",0,IF(O50="NA",0,IF(O50=Data!$E$2,Data!$K$42,IF(O50=Data!$E$3,Data!$K$43,IF(O50=Data!$E$4,Data!$K$44,IF(O50=Data!$E$5,Data!$K$45,IF(O50=Data!$E$6,Data!$K$46,IF(O50=Data!$E$7,Data!$K$47,IF(O50=Data!$E$8,Data!$K$48,IF(O50=Data!$E$9,Data!$K$49,IF(O50=Data!$E$10,Data!$K$50,IF(O50=Data!$E$11,Data!$K$51,IF(O50=Data!$E$12,Data!$K$52,IF(O50=Data!$E$13,Data!$K$53,IF(O50=Data!$E$14,Data!$K$54,IF(O50=Data!$E$15,Data!$K$55,IF(O50=Data!$E$16,Data!$K$56,IF(O50=Data!$E$17,Data!$K$57,IF(O50=Data!$E$18,Data!K$58,0)))))))))))))))))))*$AV$3</f>
        <v>0</v>
      </c>
      <c r="AK50" s="23">
        <f t="shared" si="7"/>
        <v>0</v>
      </c>
      <c r="AL50" s="22">
        <f t="shared" si="8"/>
        <v>0</v>
      </c>
      <c r="AM50" s="22">
        <f t="shared" si="9"/>
        <v>0</v>
      </c>
      <c r="AN50" s="23"/>
      <c r="AO50" s="120"/>
      <c r="AP50" s="25"/>
      <c r="AQ50" s="25"/>
      <c r="AR50" s="9"/>
      <c r="AS50" s="9"/>
      <c r="AT50" s="5"/>
      <c r="AX50" s="168"/>
      <c r="AY50" s="143" t="str">
        <f t="shared" si="10"/>
        <v>No</v>
      </c>
      <c r="AZ50" s="144" t="str">
        <f t="shared" si="2"/>
        <v>No</v>
      </c>
      <c r="BA50" s="150"/>
      <c r="BB50" s="146">
        <f>IF(Q50="NA",0,IF(N50="No",0,IF(O50=Data!$E$2,Data!$L$42,IF(O50=Data!$E$3,Data!$L$43,IF(O50=Data!$E$4,Data!$L$44,IF(O50=Data!$E$5,Data!$L$45,IF(O50=Data!$E$6,Data!$L$46,IF(O50=Data!$E$7,Data!$L$47,IF(O50=Data!$E$8,Data!$L$48,IF(O50=Data!$E$9,Data!$L$49,IF(O50=Data!$E$10,Data!$L$50,IF(O50=Data!$E$11,Data!$L$51,IF(O50=Data!$E$12,Data!$L$52,IF(O50=Data!$E$13,Data!$L$53,IF(O50=Data!$E$14,Data!$L$54,IF(O50=Data!$E$15,Data!$L$55,IF(O50=Data!$E$16,Data!$L$56,IF(O50=Data!$E$17,Data!$L$57,IF(O50=Data!$E$18,Data!L$58,0)))))))))))))))))))</f>
        <v>0</v>
      </c>
      <c r="BC50" s="147">
        <f>IF(Q50="NA",0,IF(AY50="No",0,IF(N50="Yes",0,IF(P50=Data!$E$2,Data!$L$42,IF(P50=Data!$E$3,Data!$L$43,IF(P50=Data!$E$4,Data!$L$44,IF(P50=Data!$E$5,Data!$L$45,IF(P50=Data!$E$6,Data!$L$46,IF(P50=Data!$E$7,Data!$L$47,IF(P50=Data!$E$8,Data!$L$48,IF(P50=Data!$E$9,Data!$L$49,IF(P50=Data!$E$10,Data!$L$50,IF(P50=Data!$E$11,Data!$L$51,IF(P50=Data!$E$12,Data!$L$52*(EXP(-29.6/R50)),IF(P50=Data!$E$13,Data!$L$53,IF(P50=Data!$E$14,Data!$L$54*(EXP(-29.6/R50)),IF(P50=Data!$E$15,Data!$L$55,IF(P50=Data!$E$16,Data!$L$56,IF(P50=Data!$E$17,Data!$L$57,IF(P50=Data!$E$18,Data!L$58,0))))))))))))))))))))</f>
        <v>0</v>
      </c>
      <c r="BD50" s="148"/>
      <c r="BE50" s="146"/>
      <c r="BF50" s="148">
        <f t="shared" si="11"/>
        <v>0</v>
      </c>
      <c r="BG50" s="148">
        <v>1</v>
      </c>
      <c r="BH50" s="148">
        <v>1</v>
      </c>
      <c r="BI50" s="148">
        <f>IF(S50=0,0,IF(AND(Q50=Data!$E$12,S50-$AV$3&gt;0),(((Data!$M$52*(EXP(-29.6/S50)))-(Data!$M$52*(EXP(-29.6/(S50-$AV$3)))))),IF(AND(Q50=Data!$E$12,S50-$AV$3&lt;0.5),(Data!$M$52*(EXP(-29.6/S50))),IF(AND(Q50=Data!$E$12,S50&lt;=1),((Data!$M$52*(EXP(-29.6/S50)))),IF(Q50=Data!$E$13,(Data!$M$53),IF(AND(Q50=Data!$E$14,S50-$AV$3&gt;0),(((Data!$M$54*(EXP(-29.6/S50)))-(Data!$M$54*(EXP(-29.6/(S50-$AV$3)))))),IF(AND(Q50=Data!$E$14,S50-$AV$3&lt;1),(Data!$M$54*(EXP(-29.6/S50))),IF(AND(Q50=Data!$E$14,S50&lt;=1),((Data!$M$54*(EXP(-29.6/S50)))),IF(Q50=Data!$E$15,Data!$M$55,IF(Q50=Data!$E$16,Data!$M$56,IF(Q50=Data!$E$17,Data!$M$57,IF(Q50=Data!$E$18,Data!$M$58,0))))))))))))</f>
        <v>0</v>
      </c>
      <c r="BJ50" s="148">
        <f>IF(Q50=Data!$E$12,BI50*0.32,IF(Q50=Data!$E$13,0,IF(Q50=Data!$E$14,BI50*0.32,IF(Q50=Data!$E$15,0,IF(Q50=Data!$E$16,0,IF(Q50=Data!$E$17,0,IF(Q50=Data!$E$18,0,0)))))))</f>
        <v>0</v>
      </c>
      <c r="BK50" s="148">
        <f>IF(Q50=Data!$E$12,Data!$P$52*$AV$3,IF(Q50=Data!$E$13,Data!$P$53*$AV$3,IF(Q50=Data!$E$14,Data!$P$54*$AV$3,IF(Q50=Data!$E$15,Data!$P$55*$AV$3,IF(Q50=Data!$E$16,Data!$P$56*$AV$3,IF(Q50=Data!$E$17,Data!$P$57*$AV$3,IF(Q50=Data!$E$18,Data!$P$58*$AV$3,0)))))))</f>
        <v>0</v>
      </c>
      <c r="BL50" s="147">
        <f>IF(O50=Data!$E$2,Data!$O$42,IF(O50=Data!$E$3,Data!$O$43,IF(O50=Data!$E$4,Data!$O$44,IF(O50=Data!$E$5,Data!$O$45,IF(O50=Data!$E$6,Data!$O$46,IF(O50=Data!$E$7,Data!$O$47,IF(O50=Data!$E$8,Data!$O$48,IF(O50=Data!$E$9,Data!$O$49,IF(O50=Data!$E$10,Data!$O$50,IF(O50=Data!$E$11,Data!$O$51,IF(O50=Data!$E$12,Data!$O$52,IF(O50=Data!$E$13,Data!$O$53,IF(O50=Data!$E$14,Data!$O$54,IF(O50=Data!$E$15,Data!$O$55,IF(O50=Data!$E$16,Data!$O$56,IF(O50=Data!$E$17,Data!$O$57,IF(O50=Data!$E$18,Data!$O$58,0)))))))))))))))))</f>
        <v>0</v>
      </c>
      <c r="BM50" s="169"/>
      <c r="BN50" s="169"/>
      <c r="BO50" s="169"/>
      <c r="BP50" s="169"/>
    </row>
    <row r="51" spans="10:68" x14ac:dyDescent="0.3">
      <c r="J51" s="36" t="s">
        <v>62</v>
      </c>
      <c r="K51" s="108"/>
      <c r="L51" s="108"/>
      <c r="M51" s="108" t="s">
        <v>3</v>
      </c>
      <c r="N51" s="108" t="s">
        <v>1</v>
      </c>
      <c r="O51" s="109" t="s">
        <v>124</v>
      </c>
      <c r="P51" s="109" t="s">
        <v>124</v>
      </c>
      <c r="Q51" s="110" t="s">
        <v>124</v>
      </c>
      <c r="R51" s="111"/>
      <c r="S51" s="111"/>
      <c r="T51" s="112"/>
      <c r="U51" s="20"/>
      <c r="V51" s="21">
        <f>IF(AZ51="No",0,IF(O51="NA",0,IF(O51=Data!$E$2,Data!$F$42,IF(O51=Data!$E$3,Data!$F$43,IF(O51=Data!$E$4,Data!$F$44,IF(O51=Data!$E$5,Data!$F$45,IF(O51=Data!$E$6,Data!$F$46,IF(O51=Data!$E$7,Data!$F$47,IF(O51=Data!$E$8,Data!$F$48,IF(O51=Data!$E$9,Data!$F$49,IF(O51=Data!$E$10,Data!$F$50,IF(O51=Data!$E$11,Data!$F$51,IF(O51=Data!E60,Data!$F$52,IF(O51=Data!E61,Data!$F$53,IF(O51=Data!E62,Data!$F$54,IF(O51=Data!E63,Data!$F$55,IF(O51=Data!E64,Data!$F$56,IF(O51=Data!E65,Data!F$57,IF(O51=Data!E66,Data!F$58,0)))))))))))))))))))*K51*$AV$3</f>
        <v>0</v>
      </c>
      <c r="W51" s="23">
        <f>IF(AZ51="No",0,IF(O51="NA",0,IF(O51=Data!$E$2,Data!$G$42,IF(O51=Data!$E$3,Data!$G$43,IF(O51=Data!$E$4,Data!$G$44,IF(O51=Data!$E$5,Data!$G$45,IF(O51=Data!$E$6,Data!$G$46,IF(O51=Data!$E$7,Data!$G$47,IF(O51=Data!$E$8,Data!$G$48,IF(O51=Data!$E$9,Data!$G$49,IF(O51=Data!$E$10,Data!$G$50,IF(O51=Data!$E$11,Data!$G$51,IF(O51=Data!$E$12,Data!$G$52,IF(O51=Data!$E$13,Data!$G$53,IF(O51=Data!$E$14,Data!$G$54,IF(O51=Data!$E$15,Data!$G$55,IF(O51=Data!$E$16,Data!$G$56,IF(O51=Data!$E$17,Data!G$57,IF(O51=Data!$E$18,Data!G$58,0)))))))))))))))))))*K51*$AV$3</f>
        <v>0</v>
      </c>
      <c r="X51" s="23">
        <f>IF(AZ51="No",0,IF(O51="NA",0,IF(O51=Data!$E$2,Data!$H$42,IF(O51=Data!$E$3,Data!$H$43,IF(O51=Data!$E$4,Data!$H$44,IF(O51=Data!$E$5,Data!$H$45,IF(O51=Data!$E$6,Data!$H$46,IF(O51=Data!$E$7,Data!$H$47,IF(O51=Data!$E$8,Data!$H$48,IF(O51=Data!$E$9,Data!$H$49,IF(O51=Data!$E$10,Data!$H$50,IF(O51=Data!$E$11,Data!$H$51,IF(O51=Data!$E$12,Data!$H$52,IF(O51=Data!$E$13,Data!$H$53,IF(O51=Data!$E$14,Data!$H$54,IF(O51=Data!$E$15,Data!$H$55,IF(O51=Data!$E$16,Data!$H$56,IF(O51=Data!$E$17,Data!H$57,IF(O51=Data!$E$18,Data!H$58,0)))))))))))))))))))*K51*$AV$3</f>
        <v>0</v>
      </c>
      <c r="Y51" s="23">
        <f>IF(R51&lt;=1,0,IF(Q51=Data!$E$12,Data!$F$52,IF(Q51=Data!$E$13,Data!$F$53,IF(Q51=Data!$E$14,Data!$F$54,IF(Q51=Data!$E$15,Data!$F$55,IF(Q51=Data!$E$16,Data!$F$56,IF(Q51=Data!$E$17,Data!$F$57,IF(Q51=Data!$E$18,Data!$F$58,0))))))))*K51*IF(R51&lt;AV51,R51,$AV$3)</f>
        <v>0</v>
      </c>
      <c r="Z51" s="23">
        <f>IF(R51&lt;=1,0,IF(Q51=Data!$E$12,Data!$G$52,IF(Q51=Data!$E$13,Data!$G$53,IF(Q51=Data!$E$14,Data!$G$54,IF(Q51=Data!$E$15,Data!$G$55,IF(Q51=Data!$E$16,Data!$G$56,IF(Q51=Data!$E$17,Data!$G$57,IF(Q51=Data!$E$18,Data!$G$58,0))))))))*K51*IF(R51&lt;AV51,R51,$AV$3)</f>
        <v>0</v>
      </c>
      <c r="AA51" s="23">
        <f>IF(R51&lt;=1,0,IF(Q51=Data!$E$12,Data!$H$52,IF(Q51=Data!$E$13,Data!$H$53,IF(Q51=Data!$E$14,Data!$H$54,IF(Q51=Data!$E$15,Data!$H$55,IF(Q51=Data!$E$16,Data!$H$56,IF(Q51=Data!$E$17,Data!$H$57,IF(Q51=Data!$E$18,Data!$H$58,0))))))))*K51*IF(R51&lt;AV51,R51,$AV$3)</f>
        <v>0</v>
      </c>
      <c r="AB51" s="22">
        <f t="shared" si="4"/>
        <v>0</v>
      </c>
      <c r="AC51" s="50">
        <f t="shared" si="5"/>
        <v>0</v>
      </c>
      <c r="AD51" s="46"/>
      <c r="AE51" s="21">
        <f t="shared" si="6"/>
        <v>0</v>
      </c>
      <c r="AF51" s="22">
        <f t="shared" si="0"/>
        <v>0</v>
      </c>
      <c r="AG51" s="50">
        <f t="shared" si="1"/>
        <v>0</v>
      </c>
      <c r="AH51" s="46"/>
      <c r="AI51" s="21">
        <f>IF(AZ51="No",0,IF(O51="NA",0,IF(Q51=O51,0,IF(O51=Data!$E$2,Data!$J$42,IF(O51=Data!$E$3,Data!$J$43,IF(O51=Data!$E$4,Data!$J$44,IF(O51=Data!$E$5,Data!$J$45,IF(O51=Data!$E$6,Data!$J$46,IF(O51=Data!$E$7,Data!$J$47,IF(O51=Data!$E$8,Data!$J$48,IF(O51=Data!$E$9,Data!$J$49,IF(O51=Data!$E$10,Data!$I$50,IF(O51=Data!$E$11,Data!$J$51,IF(O51=Data!$E$12,Data!$J$52,IF(O51=Data!$E$13,Data!$J$53,IF(O51=Data!$E$14,Data!$J$54,IF(O51=Data!$E$15,Data!$J$55,IF(O51=Data!$E$16,Data!$J$56,IF(O51=Data!$E$17,Data!$J$57,IF(O51=Data!$E$18,Data!J$58,0))))))))))))))))))))*$AV$3</f>
        <v>0</v>
      </c>
      <c r="AJ51" s="23">
        <f>IF(AZ51="No",0,IF(O51="NA",0,IF(O51=Data!$E$2,Data!$K$42,IF(O51=Data!$E$3,Data!$K$43,IF(O51=Data!$E$4,Data!$K$44,IF(O51=Data!$E$5,Data!$K$45,IF(O51=Data!$E$6,Data!$K$46,IF(O51=Data!$E$7,Data!$K$47,IF(O51=Data!$E$8,Data!$K$48,IF(O51=Data!$E$9,Data!$K$49,IF(O51=Data!$E$10,Data!$K$50,IF(O51=Data!$E$11,Data!$K$51,IF(O51=Data!$E$12,Data!$K$52,IF(O51=Data!$E$13,Data!$K$53,IF(O51=Data!$E$14,Data!$K$54,IF(O51=Data!$E$15,Data!$K$55,IF(O51=Data!$E$16,Data!$K$56,IF(O51=Data!$E$17,Data!$K$57,IF(O51=Data!$E$18,Data!K$58,0)))))))))))))))))))*$AV$3</f>
        <v>0</v>
      </c>
      <c r="AK51" s="23">
        <f t="shared" si="7"/>
        <v>0</v>
      </c>
      <c r="AL51" s="22">
        <f t="shared" si="8"/>
        <v>0</v>
      </c>
      <c r="AM51" s="22">
        <f t="shared" si="9"/>
        <v>0</v>
      </c>
      <c r="AN51" s="23"/>
      <c r="AO51" s="120"/>
      <c r="AP51" s="25"/>
      <c r="AQ51" s="25"/>
      <c r="AR51" s="9"/>
      <c r="AS51" s="9"/>
      <c r="AT51" s="5"/>
      <c r="AX51" s="168"/>
      <c r="AY51" s="143" t="str">
        <f t="shared" si="10"/>
        <v>No</v>
      </c>
      <c r="AZ51" s="144" t="str">
        <f t="shared" si="2"/>
        <v>No</v>
      </c>
      <c r="BA51" s="150"/>
      <c r="BB51" s="146">
        <f>IF(Q51="NA",0,IF(N51="No",0,IF(O51=Data!$E$2,Data!$L$42,IF(O51=Data!$E$3,Data!$L$43,IF(O51=Data!$E$4,Data!$L$44,IF(O51=Data!$E$5,Data!$L$45,IF(O51=Data!$E$6,Data!$L$46,IF(O51=Data!$E$7,Data!$L$47,IF(O51=Data!$E$8,Data!$L$48,IF(O51=Data!$E$9,Data!$L$49,IF(O51=Data!$E$10,Data!$L$50,IF(O51=Data!$E$11,Data!$L$51,IF(O51=Data!$E$12,Data!$L$52,IF(O51=Data!$E$13,Data!$L$53,IF(O51=Data!$E$14,Data!$L$54,IF(O51=Data!$E$15,Data!$L$55,IF(O51=Data!$E$16,Data!$L$56,IF(O51=Data!$E$17,Data!$L$57,IF(O51=Data!$E$18,Data!L$58,0)))))))))))))))))))</f>
        <v>0</v>
      </c>
      <c r="BC51" s="147">
        <f>IF(Q51="NA",0,IF(AY51="No",0,IF(N51="Yes",0,IF(P51=Data!$E$2,Data!$L$42,IF(P51=Data!$E$3,Data!$L$43,IF(P51=Data!$E$4,Data!$L$44,IF(P51=Data!$E$5,Data!$L$45,IF(P51=Data!$E$6,Data!$L$46,IF(P51=Data!$E$7,Data!$L$47,IF(P51=Data!$E$8,Data!$L$48,IF(P51=Data!$E$9,Data!$L$49,IF(P51=Data!$E$10,Data!$L$50,IF(P51=Data!$E$11,Data!$L$51,IF(P51=Data!$E$12,Data!$L$52*(EXP(-29.6/R51)),IF(P51=Data!$E$13,Data!$L$53,IF(P51=Data!$E$14,Data!$L$54*(EXP(-29.6/R51)),IF(P51=Data!$E$15,Data!$L$55,IF(P51=Data!$E$16,Data!$L$56,IF(P51=Data!$E$17,Data!$L$57,IF(P51=Data!$E$18,Data!L$58,0))))))))))))))))))))</f>
        <v>0</v>
      </c>
      <c r="BD51" s="148"/>
      <c r="BE51" s="146"/>
      <c r="BF51" s="148">
        <f t="shared" si="11"/>
        <v>0</v>
      </c>
      <c r="BG51" s="148">
        <v>1</v>
      </c>
      <c r="BH51" s="148">
        <v>1</v>
      </c>
      <c r="BI51" s="148">
        <f>IF(S51=0,0,IF(AND(Q51=Data!$E$12,S51-$AV$3&gt;0),(((Data!$M$52*(EXP(-29.6/S51)))-(Data!$M$52*(EXP(-29.6/(S51-$AV$3)))))),IF(AND(Q51=Data!$E$12,S51-$AV$3&lt;0.5),(Data!$M$52*(EXP(-29.6/S51))),IF(AND(Q51=Data!$E$12,S51&lt;=1),((Data!$M$52*(EXP(-29.6/S51)))),IF(Q51=Data!$E$13,(Data!$M$53),IF(AND(Q51=Data!$E$14,S51-$AV$3&gt;0),(((Data!$M$54*(EXP(-29.6/S51)))-(Data!$M$54*(EXP(-29.6/(S51-$AV$3)))))),IF(AND(Q51=Data!$E$14,S51-$AV$3&lt;1),(Data!$M$54*(EXP(-29.6/S51))),IF(AND(Q51=Data!$E$14,S51&lt;=1),((Data!$M$54*(EXP(-29.6/S51)))),IF(Q51=Data!$E$15,Data!$M$55,IF(Q51=Data!$E$16,Data!$M$56,IF(Q51=Data!$E$17,Data!$M$57,IF(Q51=Data!$E$18,Data!$M$58,0))))))))))))</f>
        <v>0</v>
      </c>
      <c r="BJ51" s="148">
        <f>IF(Q51=Data!$E$12,BI51*0.32,IF(Q51=Data!$E$13,0,IF(Q51=Data!$E$14,BI51*0.32,IF(Q51=Data!$E$15,0,IF(Q51=Data!$E$16,0,IF(Q51=Data!$E$17,0,IF(Q51=Data!$E$18,0,0)))))))</f>
        <v>0</v>
      </c>
      <c r="BK51" s="148">
        <f>IF(Q51=Data!$E$12,Data!$P$52*$AV$3,IF(Q51=Data!$E$13,Data!$P$53*$AV$3,IF(Q51=Data!$E$14,Data!$P$54*$AV$3,IF(Q51=Data!$E$15,Data!$P$55*$AV$3,IF(Q51=Data!$E$16,Data!$P$56*$AV$3,IF(Q51=Data!$E$17,Data!$P$57*$AV$3,IF(Q51=Data!$E$18,Data!$P$58*$AV$3,0)))))))</f>
        <v>0</v>
      </c>
      <c r="BL51" s="147">
        <f>IF(O51=Data!$E$2,Data!$O$42,IF(O51=Data!$E$3,Data!$O$43,IF(O51=Data!$E$4,Data!$O$44,IF(O51=Data!$E$5,Data!$O$45,IF(O51=Data!$E$6,Data!$O$46,IF(O51=Data!$E$7,Data!$O$47,IF(O51=Data!$E$8,Data!$O$48,IF(O51=Data!$E$9,Data!$O$49,IF(O51=Data!$E$10,Data!$O$50,IF(O51=Data!$E$11,Data!$O$51,IF(O51=Data!$E$12,Data!$O$52,IF(O51=Data!$E$13,Data!$O$53,IF(O51=Data!$E$14,Data!$O$54,IF(O51=Data!$E$15,Data!$O$55,IF(O51=Data!$E$16,Data!$O$56,IF(O51=Data!$E$17,Data!$O$57,IF(O51=Data!$E$18,Data!$O$58,0)))))))))))))))))</f>
        <v>0</v>
      </c>
      <c r="BM51" s="169"/>
      <c r="BN51" s="169"/>
      <c r="BO51" s="169"/>
      <c r="BP51" s="169"/>
    </row>
    <row r="52" spans="10:68" x14ac:dyDescent="0.3">
      <c r="J52" s="36" t="s">
        <v>63</v>
      </c>
      <c r="K52" s="108"/>
      <c r="L52" s="108"/>
      <c r="M52" s="108" t="s">
        <v>3</v>
      </c>
      <c r="N52" s="108" t="s">
        <v>1</v>
      </c>
      <c r="O52" s="109" t="s">
        <v>124</v>
      </c>
      <c r="P52" s="109" t="s">
        <v>124</v>
      </c>
      <c r="Q52" s="110" t="s">
        <v>124</v>
      </c>
      <c r="R52" s="111"/>
      <c r="S52" s="111"/>
      <c r="T52" s="112"/>
      <c r="U52" s="20"/>
      <c r="V52" s="21">
        <f>IF(AZ52="No",0,IF(O52="NA",0,IF(O52=Data!$E$2,Data!$F$42,IF(O52=Data!$E$3,Data!$F$43,IF(O52=Data!$E$4,Data!$F$44,IF(O52=Data!$E$5,Data!$F$45,IF(O52=Data!$E$6,Data!$F$46,IF(O52=Data!$E$7,Data!$F$47,IF(O52=Data!$E$8,Data!$F$48,IF(O52=Data!$E$9,Data!$F$49,IF(O52=Data!$E$10,Data!$F$50,IF(O52=Data!$E$11,Data!$F$51,IF(O52=Data!E61,Data!$F$52,IF(O52=Data!E62,Data!$F$53,IF(O52=Data!E63,Data!$F$54,IF(O52=Data!E64,Data!$F$55,IF(O52=Data!E65,Data!$F$56,IF(O52=Data!E66,Data!F$57,IF(O52=Data!E67,Data!F$58,0)))))))))))))))))))*K52*$AV$3</f>
        <v>0</v>
      </c>
      <c r="W52" s="23">
        <f>IF(AZ52="No",0,IF(O52="NA",0,IF(O52=Data!$E$2,Data!$G$42,IF(O52=Data!$E$3,Data!$G$43,IF(O52=Data!$E$4,Data!$G$44,IF(O52=Data!$E$5,Data!$G$45,IF(O52=Data!$E$6,Data!$G$46,IF(O52=Data!$E$7,Data!$G$47,IF(O52=Data!$E$8,Data!$G$48,IF(O52=Data!$E$9,Data!$G$49,IF(O52=Data!$E$10,Data!$G$50,IF(O52=Data!$E$11,Data!$G$51,IF(O52=Data!$E$12,Data!$G$52,IF(O52=Data!$E$13,Data!$G$53,IF(O52=Data!$E$14,Data!$G$54,IF(O52=Data!$E$15,Data!$G$55,IF(O52=Data!$E$16,Data!$G$56,IF(O52=Data!$E$17,Data!G$57,IF(O52=Data!$E$18,Data!G$58,0)))))))))))))))))))*K52*$AV$3</f>
        <v>0</v>
      </c>
      <c r="X52" s="23">
        <f>IF(AZ52="No",0,IF(O52="NA",0,IF(O52=Data!$E$2,Data!$H$42,IF(O52=Data!$E$3,Data!$H$43,IF(O52=Data!$E$4,Data!$H$44,IF(O52=Data!$E$5,Data!$H$45,IF(O52=Data!$E$6,Data!$H$46,IF(O52=Data!$E$7,Data!$H$47,IF(O52=Data!$E$8,Data!$H$48,IF(O52=Data!$E$9,Data!$H$49,IF(O52=Data!$E$10,Data!$H$50,IF(O52=Data!$E$11,Data!$H$51,IF(O52=Data!$E$12,Data!$H$52,IF(O52=Data!$E$13,Data!$H$53,IF(O52=Data!$E$14,Data!$H$54,IF(O52=Data!$E$15,Data!$H$55,IF(O52=Data!$E$16,Data!$H$56,IF(O52=Data!$E$17,Data!H$57,IF(O52=Data!$E$18,Data!H$58,0)))))))))))))))))))*K52*$AV$3</f>
        <v>0</v>
      </c>
      <c r="Y52" s="23">
        <f>IF(R52&lt;=1,0,IF(Q52=Data!$E$12,Data!$F$52,IF(Q52=Data!$E$13,Data!$F$53,IF(Q52=Data!$E$14,Data!$F$54,IF(Q52=Data!$E$15,Data!$F$55,IF(Q52=Data!$E$16,Data!$F$56,IF(Q52=Data!$E$17,Data!$F$57,IF(Q52=Data!$E$18,Data!$F$58,0))))))))*K52*IF(R52&lt;AV52,R52,$AV$3)</f>
        <v>0</v>
      </c>
      <c r="Z52" s="23">
        <f>IF(R52&lt;=1,0,IF(Q52=Data!$E$12,Data!$G$52,IF(Q52=Data!$E$13,Data!$G$53,IF(Q52=Data!$E$14,Data!$G$54,IF(Q52=Data!$E$15,Data!$G$55,IF(Q52=Data!$E$16,Data!$G$56,IF(Q52=Data!$E$17,Data!$G$57,IF(Q52=Data!$E$18,Data!$G$58,0))))))))*K52*IF(R52&lt;AV52,R52,$AV$3)</f>
        <v>0</v>
      </c>
      <c r="AA52" s="23">
        <f>IF(R52&lt;=1,0,IF(Q52=Data!$E$12,Data!$H$52,IF(Q52=Data!$E$13,Data!$H$53,IF(Q52=Data!$E$14,Data!$H$54,IF(Q52=Data!$E$15,Data!$H$55,IF(Q52=Data!$E$16,Data!$H$56,IF(Q52=Data!$E$17,Data!$H$57,IF(Q52=Data!$E$18,Data!$H$58,0))))))))*K52*IF(R52&lt;AV52,R52,$AV$3)</f>
        <v>0</v>
      </c>
      <c r="AB52" s="22">
        <f t="shared" si="4"/>
        <v>0</v>
      </c>
      <c r="AC52" s="50">
        <f t="shared" si="5"/>
        <v>0</v>
      </c>
      <c r="AD52" s="46"/>
      <c r="AE52" s="21">
        <f t="shared" si="6"/>
        <v>0</v>
      </c>
      <c r="AF52" s="22">
        <f t="shared" si="0"/>
        <v>0</v>
      </c>
      <c r="AG52" s="50">
        <f t="shared" si="1"/>
        <v>0</v>
      </c>
      <c r="AH52" s="46"/>
      <c r="AI52" s="21">
        <f>IF(AZ52="No",0,IF(O52="NA",0,IF(Q52=O52,0,IF(O52=Data!$E$2,Data!$J$42,IF(O52=Data!$E$3,Data!$J$43,IF(O52=Data!$E$4,Data!$J$44,IF(O52=Data!$E$5,Data!$J$45,IF(O52=Data!$E$6,Data!$J$46,IF(O52=Data!$E$7,Data!$J$47,IF(O52=Data!$E$8,Data!$J$48,IF(O52=Data!$E$9,Data!$J$49,IF(O52=Data!$E$10,Data!$I$50,IF(O52=Data!$E$11,Data!$J$51,IF(O52=Data!$E$12,Data!$J$52,IF(O52=Data!$E$13,Data!$J$53,IF(O52=Data!$E$14,Data!$J$54,IF(O52=Data!$E$15,Data!$J$55,IF(O52=Data!$E$16,Data!$J$56,IF(O52=Data!$E$17,Data!$J$57,IF(O52=Data!$E$18,Data!J$58,0))))))))))))))))))))*$AV$3</f>
        <v>0</v>
      </c>
      <c r="AJ52" s="23">
        <f>IF(AZ52="No",0,IF(O52="NA",0,IF(O52=Data!$E$2,Data!$K$42,IF(O52=Data!$E$3,Data!$K$43,IF(O52=Data!$E$4,Data!$K$44,IF(O52=Data!$E$5,Data!$K$45,IF(O52=Data!$E$6,Data!$K$46,IF(O52=Data!$E$7,Data!$K$47,IF(O52=Data!$E$8,Data!$K$48,IF(O52=Data!$E$9,Data!$K$49,IF(O52=Data!$E$10,Data!$K$50,IF(O52=Data!$E$11,Data!$K$51,IF(O52=Data!$E$12,Data!$K$52,IF(O52=Data!$E$13,Data!$K$53,IF(O52=Data!$E$14,Data!$K$54,IF(O52=Data!$E$15,Data!$K$55,IF(O52=Data!$E$16,Data!$K$56,IF(O52=Data!$E$17,Data!$K$57,IF(O52=Data!$E$18,Data!K$58,0)))))))))))))))))))*$AV$3</f>
        <v>0</v>
      </c>
      <c r="AK52" s="23">
        <f t="shared" si="7"/>
        <v>0</v>
      </c>
      <c r="AL52" s="22">
        <f t="shared" si="8"/>
        <v>0</v>
      </c>
      <c r="AM52" s="22">
        <f t="shared" si="9"/>
        <v>0</v>
      </c>
      <c r="AN52" s="23"/>
      <c r="AO52" s="120"/>
      <c r="AP52" s="25"/>
      <c r="AQ52" s="25"/>
      <c r="AR52" s="9"/>
      <c r="AS52" s="9"/>
      <c r="AT52" s="5"/>
      <c r="AX52" s="168"/>
      <c r="AY52" s="143" t="str">
        <f t="shared" si="10"/>
        <v>No</v>
      </c>
      <c r="AZ52" s="144" t="str">
        <f t="shared" si="2"/>
        <v>No</v>
      </c>
      <c r="BA52" s="150"/>
      <c r="BB52" s="146">
        <f>IF(Q52="NA",0,IF(N52="No",0,IF(O52=Data!$E$2,Data!$L$42,IF(O52=Data!$E$3,Data!$L$43,IF(O52=Data!$E$4,Data!$L$44,IF(O52=Data!$E$5,Data!$L$45,IF(O52=Data!$E$6,Data!$L$46,IF(O52=Data!$E$7,Data!$L$47,IF(O52=Data!$E$8,Data!$L$48,IF(O52=Data!$E$9,Data!$L$49,IF(O52=Data!$E$10,Data!$L$50,IF(O52=Data!$E$11,Data!$L$51,IF(O52=Data!$E$12,Data!$L$52,IF(O52=Data!$E$13,Data!$L$53,IF(O52=Data!$E$14,Data!$L$54,IF(O52=Data!$E$15,Data!$L$55,IF(O52=Data!$E$16,Data!$L$56,IF(O52=Data!$E$17,Data!$L$57,IF(O52=Data!$E$18,Data!L$58,0)))))))))))))))))))</f>
        <v>0</v>
      </c>
      <c r="BC52" s="147">
        <f>IF(Q52="NA",0,IF(AY52="No",0,IF(N52="Yes",0,IF(P52=Data!$E$2,Data!$L$42,IF(P52=Data!$E$3,Data!$L$43,IF(P52=Data!$E$4,Data!$L$44,IF(P52=Data!$E$5,Data!$L$45,IF(P52=Data!$E$6,Data!$L$46,IF(P52=Data!$E$7,Data!$L$47,IF(P52=Data!$E$8,Data!$L$48,IF(P52=Data!$E$9,Data!$L$49,IF(P52=Data!$E$10,Data!$L$50,IF(P52=Data!$E$11,Data!$L$51,IF(P52=Data!$E$12,Data!$L$52*(EXP(-29.6/R52)),IF(P52=Data!$E$13,Data!$L$53,IF(P52=Data!$E$14,Data!$L$54*(EXP(-29.6/R52)),IF(P52=Data!$E$15,Data!$L$55,IF(P52=Data!$E$16,Data!$L$56,IF(P52=Data!$E$17,Data!$L$57,IF(P52=Data!$E$18,Data!L$58,0))))))))))))))))))))</f>
        <v>0</v>
      </c>
      <c r="BD52" s="148"/>
      <c r="BE52" s="146"/>
      <c r="BF52" s="148">
        <f t="shared" si="11"/>
        <v>0</v>
      </c>
      <c r="BG52" s="148">
        <v>1</v>
      </c>
      <c r="BH52" s="148">
        <v>1</v>
      </c>
      <c r="BI52" s="148">
        <f>IF(S52=0,0,IF(AND(Q52=Data!$E$12,S52-$AV$3&gt;0),(((Data!$M$52*(EXP(-29.6/S52)))-(Data!$M$52*(EXP(-29.6/(S52-$AV$3)))))),IF(AND(Q52=Data!$E$12,S52-$AV$3&lt;0.5),(Data!$M$52*(EXP(-29.6/S52))),IF(AND(Q52=Data!$E$12,S52&lt;=1),((Data!$M$52*(EXP(-29.6/S52)))),IF(Q52=Data!$E$13,(Data!$M$53),IF(AND(Q52=Data!$E$14,S52-$AV$3&gt;0),(((Data!$M$54*(EXP(-29.6/S52)))-(Data!$M$54*(EXP(-29.6/(S52-$AV$3)))))),IF(AND(Q52=Data!$E$14,S52-$AV$3&lt;1),(Data!$M$54*(EXP(-29.6/S52))),IF(AND(Q52=Data!$E$14,S52&lt;=1),((Data!$M$54*(EXP(-29.6/S52)))),IF(Q52=Data!$E$15,Data!$M$55,IF(Q52=Data!$E$16,Data!$M$56,IF(Q52=Data!$E$17,Data!$M$57,IF(Q52=Data!$E$18,Data!$M$58,0))))))))))))</f>
        <v>0</v>
      </c>
      <c r="BJ52" s="148">
        <f>IF(Q52=Data!$E$12,BI52*0.32,IF(Q52=Data!$E$13,0,IF(Q52=Data!$E$14,BI52*0.32,IF(Q52=Data!$E$15,0,IF(Q52=Data!$E$16,0,IF(Q52=Data!$E$17,0,IF(Q52=Data!$E$18,0,0)))))))</f>
        <v>0</v>
      </c>
      <c r="BK52" s="148">
        <f>IF(Q52=Data!$E$12,Data!$P$52*$AV$3,IF(Q52=Data!$E$13,Data!$P$53*$AV$3,IF(Q52=Data!$E$14,Data!$P$54*$AV$3,IF(Q52=Data!$E$15,Data!$P$55*$AV$3,IF(Q52=Data!$E$16,Data!$P$56*$AV$3,IF(Q52=Data!$E$17,Data!$P$57*$AV$3,IF(Q52=Data!$E$18,Data!$P$58*$AV$3,0)))))))</f>
        <v>0</v>
      </c>
      <c r="BL52" s="147">
        <f>IF(O52=Data!$E$2,Data!$O$42,IF(O52=Data!$E$3,Data!$O$43,IF(O52=Data!$E$4,Data!$O$44,IF(O52=Data!$E$5,Data!$O$45,IF(O52=Data!$E$6,Data!$O$46,IF(O52=Data!$E$7,Data!$O$47,IF(O52=Data!$E$8,Data!$O$48,IF(O52=Data!$E$9,Data!$O$49,IF(O52=Data!$E$10,Data!$O$50,IF(O52=Data!$E$11,Data!$O$51,IF(O52=Data!$E$12,Data!$O$52,IF(O52=Data!$E$13,Data!$O$53,IF(O52=Data!$E$14,Data!$O$54,IF(O52=Data!$E$15,Data!$O$55,IF(O52=Data!$E$16,Data!$O$56,IF(O52=Data!$E$17,Data!$O$57,IF(O52=Data!$E$18,Data!$O$58,0)))))))))))))))))</f>
        <v>0</v>
      </c>
      <c r="BM52" s="169"/>
      <c r="BN52" s="169"/>
      <c r="BO52" s="169"/>
      <c r="BP52" s="169"/>
    </row>
    <row r="53" spans="10:68" x14ac:dyDescent="0.3">
      <c r="J53" s="36" t="s">
        <v>64</v>
      </c>
      <c r="K53" s="108"/>
      <c r="L53" s="108"/>
      <c r="M53" s="108" t="s">
        <v>3</v>
      </c>
      <c r="N53" s="108" t="s">
        <v>1</v>
      </c>
      <c r="O53" s="109" t="s">
        <v>124</v>
      </c>
      <c r="P53" s="109" t="s">
        <v>124</v>
      </c>
      <c r="Q53" s="110" t="s">
        <v>124</v>
      </c>
      <c r="R53" s="111"/>
      <c r="S53" s="111"/>
      <c r="T53" s="112"/>
      <c r="U53" s="20"/>
      <c r="V53" s="21">
        <f>IF(AZ53="No",0,IF(O53="NA",0,IF(O53=Data!$E$2,Data!$F$42,IF(O53=Data!$E$3,Data!$F$43,IF(O53=Data!$E$4,Data!$F$44,IF(O53=Data!$E$5,Data!$F$45,IF(O53=Data!$E$6,Data!$F$46,IF(O53=Data!$E$7,Data!$F$47,IF(O53=Data!$E$8,Data!$F$48,IF(O53=Data!$E$9,Data!$F$49,IF(O53=Data!$E$10,Data!$F$50,IF(O53=Data!$E$11,Data!$F$51,IF(O53=Data!E62,Data!$F$52,IF(O53=Data!E63,Data!$F$53,IF(O53=Data!E64,Data!$F$54,IF(O53=Data!E65,Data!$F$55,IF(O53=Data!E66,Data!$F$56,IF(O53=Data!E67,Data!F$57,IF(O53=Data!E68,Data!F$58,0)))))))))))))))))))*K53*$AV$3</f>
        <v>0</v>
      </c>
      <c r="W53" s="23">
        <f>IF(AZ53="No",0,IF(O53="NA",0,IF(O53=Data!$E$2,Data!$G$42,IF(O53=Data!$E$3,Data!$G$43,IF(O53=Data!$E$4,Data!$G$44,IF(O53=Data!$E$5,Data!$G$45,IF(O53=Data!$E$6,Data!$G$46,IF(O53=Data!$E$7,Data!$G$47,IF(O53=Data!$E$8,Data!$G$48,IF(O53=Data!$E$9,Data!$G$49,IF(O53=Data!$E$10,Data!$G$50,IF(O53=Data!$E$11,Data!$G$51,IF(O53=Data!$E$12,Data!$G$52,IF(O53=Data!$E$13,Data!$G$53,IF(O53=Data!$E$14,Data!$G$54,IF(O53=Data!$E$15,Data!$G$55,IF(O53=Data!$E$16,Data!$G$56,IF(O53=Data!$E$17,Data!G$57,IF(O53=Data!$E$18,Data!G$58,0)))))))))))))))))))*K53*$AV$3</f>
        <v>0</v>
      </c>
      <c r="X53" s="23">
        <f>IF(AZ53="No",0,IF(O53="NA",0,IF(O53=Data!$E$2,Data!$H$42,IF(O53=Data!$E$3,Data!$H$43,IF(O53=Data!$E$4,Data!$H$44,IF(O53=Data!$E$5,Data!$H$45,IF(O53=Data!$E$6,Data!$H$46,IF(O53=Data!$E$7,Data!$H$47,IF(O53=Data!$E$8,Data!$H$48,IF(O53=Data!$E$9,Data!$H$49,IF(O53=Data!$E$10,Data!$H$50,IF(O53=Data!$E$11,Data!$H$51,IF(O53=Data!$E$12,Data!$H$52,IF(O53=Data!$E$13,Data!$H$53,IF(O53=Data!$E$14,Data!$H$54,IF(O53=Data!$E$15,Data!$H$55,IF(O53=Data!$E$16,Data!$H$56,IF(O53=Data!$E$17,Data!H$57,IF(O53=Data!$E$18,Data!H$58,0)))))))))))))))))))*K53*$AV$3</f>
        <v>0</v>
      </c>
      <c r="Y53" s="23">
        <f>IF(R53&lt;=1,0,IF(Q53=Data!$E$12,Data!$F$52,IF(Q53=Data!$E$13,Data!$F$53,IF(Q53=Data!$E$14,Data!$F$54,IF(Q53=Data!$E$15,Data!$F$55,IF(Q53=Data!$E$16,Data!$F$56,IF(Q53=Data!$E$17,Data!$F$57,IF(Q53=Data!$E$18,Data!$F$58,0))))))))*K53*IF(R53&lt;AV53,R53,$AV$3)</f>
        <v>0</v>
      </c>
      <c r="Z53" s="23">
        <f>IF(R53&lt;=1,0,IF(Q53=Data!$E$12,Data!$G$52,IF(Q53=Data!$E$13,Data!$G$53,IF(Q53=Data!$E$14,Data!$G$54,IF(Q53=Data!$E$15,Data!$G$55,IF(Q53=Data!$E$16,Data!$G$56,IF(Q53=Data!$E$17,Data!$G$57,IF(Q53=Data!$E$18,Data!$G$58,0))))))))*K53*IF(R53&lt;AV53,R53,$AV$3)</f>
        <v>0</v>
      </c>
      <c r="AA53" s="23">
        <f>IF(R53&lt;=1,0,IF(Q53=Data!$E$12,Data!$H$52,IF(Q53=Data!$E$13,Data!$H$53,IF(Q53=Data!$E$14,Data!$H$54,IF(Q53=Data!$E$15,Data!$H$55,IF(Q53=Data!$E$16,Data!$H$56,IF(Q53=Data!$E$17,Data!$H$57,IF(Q53=Data!$E$18,Data!$H$58,0))))))))*K53*IF(R53&lt;AV53,R53,$AV$3)</f>
        <v>0</v>
      </c>
      <c r="AB53" s="22">
        <f t="shared" si="4"/>
        <v>0</v>
      </c>
      <c r="AC53" s="50">
        <f t="shared" si="5"/>
        <v>0</v>
      </c>
      <c r="AD53" s="46"/>
      <c r="AE53" s="21">
        <f t="shared" si="6"/>
        <v>0</v>
      </c>
      <c r="AF53" s="22">
        <f t="shared" si="0"/>
        <v>0</v>
      </c>
      <c r="AG53" s="50">
        <f t="shared" si="1"/>
        <v>0</v>
      </c>
      <c r="AH53" s="46"/>
      <c r="AI53" s="21">
        <f>IF(AZ53="No",0,IF(O53="NA",0,IF(Q53=O53,0,IF(O53=Data!$E$2,Data!$J$42,IF(O53=Data!$E$3,Data!$J$43,IF(O53=Data!$E$4,Data!$J$44,IF(O53=Data!$E$5,Data!$J$45,IF(O53=Data!$E$6,Data!$J$46,IF(O53=Data!$E$7,Data!$J$47,IF(O53=Data!$E$8,Data!$J$48,IF(O53=Data!$E$9,Data!$J$49,IF(O53=Data!$E$10,Data!$I$50,IF(O53=Data!$E$11,Data!$J$51,IF(O53=Data!$E$12,Data!$J$52,IF(O53=Data!$E$13,Data!$J$53,IF(O53=Data!$E$14,Data!$J$54,IF(O53=Data!$E$15,Data!$J$55,IF(O53=Data!$E$16,Data!$J$56,IF(O53=Data!$E$17,Data!$J$57,IF(O53=Data!$E$18,Data!J$58,0))))))))))))))))))))*$AV$3</f>
        <v>0</v>
      </c>
      <c r="AJ53" s="23">
        <f>IF(AZ53="No",0,IF(O53="NA",0,IF(O53=Data!$E$2,Data!$K$42,IF(O53=Data!$E$3,Data!$K$43,IF(O53=Data!$E$4,Data!$K$44,IF(O53=Data!$E$5,Data!$K$45,IF(O53=Data!$E$6,Data!$K$46,IF(O53=Data!$E$7,Data!$K$47,IF(O53=Data!$E$8,Data!$K$48,IF(O53=Data!$E$9,Data!$K$49,IF(O53=Data!$E$10,Data!$K$50,IF(O53=Data!$E$11,Data!$K$51,IF(O53=Data!$E$12,Data!$K$52,IF(O53=Data!$E$13,Data!$K$53,IF(O53=Data!$E$14,Data!$K$54,IF(O53=Data!$E$15,Data!$K$55,IF(O53=Data!$E$16,Data!$K$56,IF(O53=Data!$E$17,Data!$K$57,IF(O53=Data!$E$18,Data!K$58,0)))))))))))))))))))*$AV$3</f>
        <v>0</v>
      </c>
      <c r="AK53" s="23">
        <f t="shared" si="7"/>
        <v>0</v>
      </c>
      <c r="AL53" s="22">
        <f t="shared" si="8"/>
        <v>0</v>
      </c>
      <c r="AM53" s="22">
        <f t="shared" si="9"/>
        <v>0</v>
      </c>
      <c r="AN53" s="23"/>
      <c r="AO53" s="120"/>
      <c r="AP53" s="25"/>
      <c r="AQ53" s="25"/>
      <c r="AR53" s="9"/>
      <c r="AS53" s="9"/>
      <c r="AT53" s="5"/>
      <c r="AX53" s="168"/>
      <c r="AY53" s="143" t="str">
        <f t="shared" si="10"/>
        <v>No</v>
      </c>
      <c r="AZ53" s="144" t="str">
        <f t="shared" si="2"/>
        <v>No</v>
      </c>
      <c r="BA53" s="150"/>
      <c r="BB53" s="146">
        <f>IF(Q53="NA",0,IF(N53="No",0,IF(O53=Data!$E$2,Data!$L$42,IF(O53=Data!$E$3,Data!$L$43,IF(O53=Data!$E$4,Data!$L$44,IF(O53=Data!$E$5,Data!$L$45,IF(O53=Data!$E$6,Data!$L$46,IF(O53=Data!$E$7,Data!$L$47,IF(O53=Data!$E$8,Data!$L$48,IF(O53=Data!$E$9,Data!$L$49,IF(O53=Data!$E$10,Data!$L$50,IF(O53=Data!$E$11,Data!$L$51,IF(O53=Data!$E$12,Data!$L$52,IF(O53=Data!$E$13,Data!$L$53,IF(O53=Data!$E$14,Data!$L$54,IF(O53=Data!$E$15,Data!$L$55,IF(O53=Data!$E$16,Data!$L$56,IF(O53=Data!$E$17,Data!$L$57,IF(O53=Data!$E$18,Data!L$58,0)))))))))))))))))))</f>
        <v>0</v>
      </c>
      <c r="BC53" s="147">
        <f>IF(Q53="NA",0,IF(AY53="No",0,IF(N53="Yes",0,IF(P53=Data!$E$2,Data!$L$42,IF(P53=Data!$E$3,Data!$L$43,IF(P53=Data!$E$4,Data!$L$44,IF(P53=Data!$E$5,Data!$L$45,IF(P53=Data!$E$6,Data!$L$46,IF(P53=Data!$E$7,Data!$L$47,IF(P53=Data!$E$8,Data!$L$48,IF(P53=Data!$E$9,Data!$L$49,IF(P53=Data!$E$10,Data!$L$50,IF(P53=Data!$E$11,Data!$L$51,IF(P53=Data!$E$12,Data!$L$52*(EXP(-29.6/R53)),IF(P53=Data!$E$13,Data!$L$53,IF(P53=Data!$E$14,Data!$L$54*(EXP(-29.6/R53)),IF(P53=Data!$E$15,Data!$L$55,IF(P53=Data!$E$16,Data!$L$56,IF(P53=Data!$E$17,Data!$L$57,IF(P53=Data!$E$18,Data!L$58,0))))))))))))))))))))</f>
        <v>0</v>
      </c>
      <c r="BD53" s="148"/>
      <c r="BE53" s="146"/>
      <c r="BF53" s="148">
        <f t="shared" si="11"/>
        <v>0</v>
      </c>
      <c r="BG53" s="148">
        <v>1</v>
      </c>
      <c r="BH53" s="148">
        <v>1</v>
      </c>
      <c r="BI53" s="148">
        <f>IF(S53=0,0,IF(AND(Q53=Data!$E$12,S53-$AV$3&gt;0),(((Data!$M$52*(EXP(-29.6/S53)))-(Data!$M$52*(EXP(-29.6/(S53-$AV$3)))))),IF(AND(Q53=Data!$E$12,S53-$AV$3&lt;0.5),(Data!$M$52*(EXP(-29.6/S53))),IF(AND(Q53=Data!$E$12,S53&lt;=1),((Data!$M$52*(EXP(-29.6/S53)))),IF(Q53=Data!$E$13,(Data!$M$53),IF(AND(Q53=Data!$E$14,S53-$AV$3&gt;0),(((Data!$M$54*(EXP(-29.6/S53)))-(Data!$M$54*(EXP(-29.6/(S53-$AV$3)))))),IF(AND(Q53=Data!$E$14,S53-$AV$3&lt;1),(Data!$M$54*(EXP(-29.6/S53))),IF(AND(Q53=Data!$E$14,S53&lt;=1),((Data!$M$54*(EXP(-29.6/S53)))),IF(Q53=Data!$E$15,Data!$M$55,IF(Q53=Data!$E$16,Data!$M$56,IF(Q53=Data!$E$17,Data!$M$57,IF(Q53=Data!$E$18,Data!$M$58,0))))))))))))</f>
        <v>0</v>
      </c>
      <c r="BJ53" s="148">
        <f>IF(Q53=Data!$E$12,BI53*0.32,IF(Q53=Data!$E$13,0,IF(Q53=Data!$E$14,BI53*0.32,IF(Q53=Data!$E$15,0,IF(Q53=Data!$E$16,0,IF(Q53=Data!$E$17,0,IF(Q53=Data!$E$18,0,0)))))))</f>
        <v>0</v>
      </c>
      <c r="BK53" s="148">
        <f>IF(Q53=Data!$E$12,Data!$P$52*$AV$3,IF(Q53=Data!$E$13,Data!$P$53*$AV$3,IF(Q53=Data!$E$14,Data!$P$54*$AV$3,IF(Q53=Data!$E$15,Data!$P$55*$AV$3,IF(Q53=Data!$E$16,Data!$P$56*$AV$3,IF(Q53=Data!$E$17,Data!$P$57*$AV$3,IF(Q53=Data!$E$18,Data!$P$58*$AV$3,0)))))))</f>
        <v>0</v>
      </c>
      <c r="BL53" s="147">
        <f>IF(O53=Data!$E$2,Data!$O$42,IF(O53=Data!$E$3,Data!$O$43,IF(O53=Data!$E$4,Data!$O$44,IF(O53=Data!$E$5,Data!$O$45,IF(O53=Data!$E$6,Data!$O$46,IF(O53=Data!$E$7,Data!$O$47,IF(O53=Data!$E$8,Data!$O$48,IF(O53=Data!$E$9,Data!$O$49,IF(O53=Data!$E$10,Data!$O$50,IF(O53=Data!$E$11,Data!$O$51,IF(O53=Data!$E$12,Data!$O$52,IF(O53=Data!$E$13,Data!$O$53,IF(O53=Data!$E$14,Data!$O$54,IF(O53=Data!$E$15,Data!$O$55,IF(O53=Data!$E$16,Data!$O$56,IF(O53=Data!$E$17,Data!$O$57,IF(O53=Data!$E$18,Data!$O$58,0)))))))))))))))))</f>
        <v>0</v>
      </c>
      <c r="BM53" s="169"/>
      <c r="BN53" s="169"/>
      <c r="BO53" s="169"/>
      <c r="BP53" s="169"/>
    </row>
    <row r="54" spans="10:68" x14ac:dyDescent="0.3">
      <c r="J54" s="36" t="s">
        <v>65</v>
      </c>
      <c r="K54" s="108"/>
      <c r="L54" s="108"/>
      <c r="M54" s="108" t="s">
        <v>3</v>
      </c>
      <c r="N54" s="108" t="s">
        <v>1</v>
      </c>
      <c r="O54" s="109" t="s">
        <v>124</v>
      </c>
      <c r="P54" s="109" t="s">
        <v>124</v>
      </c>
      <c r="Q54" s="110" t="s">
        <v>124</v>
      </c>
      <c r="R54" s="111"/>
      <c r="S54" s="111"/>
      <c r="T54" s="112"/>
      <c r="U54" s="20"/>
      <c r="V54" s="21">
        <f>IF(AZ54="No",0,IF(O54="NA",0,IF(O54=Data!$E$2,Data!$F$42,IF(O54=Data!$E$3,Data!$F$43,IF(O54=Data!$E$4,Data!$F$44,IF(O54=Data!$E$5,Data!$F$45,IF(O54=Data!$E$6,Data!$F$46,IF(O54=Data!$E$7,Data!$F$47,IF(O54=Data!$E$8,Data!$F$48,IF(O54=Data!$E$9,Data!$F$49,IF(O54=Data!$E$10,Data!$F$50,IF(O54=Data!$E$11,Data!$F$51,IF(O54=Data!E63,Data!$F$52,IF(O54=Data!E64,Data!$F$53,IF(O54=Data!E65,Data!$F$54,IF(O54=Data!E66,Data!$F$55,IF(O54=Data!E67,Data!$F$56,IF(O54=Data!E68,Data!F$57,IF(O54=Data!E69,Data!F$58,0)))))))))))))))))))*K54*$AV$3</f>
        <v>0</v>
      </c>
      <c r="W54" s="23">
        <f>IF(AZ54="No",0,IF(O54="NA",0,IF(O54=Data!$E$2,Data!$G$42,IF(O54=Data!$E$3,Data!$G$43,IF(O54=Data!$E$4,Data!$G$44,IF(O54=Data!$E$5,Data!$G$45,IF(O54=Data!$E$6,Data!$G$46,IF(O54=Data!$E$7,Data!$G$47,IF(O54=Data!$E$8,Data!$G$48,IF(O54=Data!$E$9,Data!$G$49,IF(O54=Data!$E$10,Data!$G$50,IF(O54=Data!$E$11,Data!$G$51,IF(O54=Data!$E$12,Data!$G$52,IF(O54=Data!$E$13,Data!$G$53,IF(O54=Data!$E$14,Data!$G$54,IF(O54=Data!$E$15,Data!$G$55,IF(O54=Data!$E$16,Data!$G$56,IF(O54=Data!$E$17,Data!G$57,IF(O54=Data!$E$18,Data!G$58,0)))))))))))))))))))*K54*$AV$3</f>
        <v>0</v>
      </c>
      <c r="X54" s="23">
        <f>IF(AZ54="No",0,IF(O54="NA",0,IF(O54=Data!$E$2,Data!$H$42,IF(O54=Data!$E$3,Data!$H$43,IF(O54=Data!$E$4,Data!$H$44,IF(O54=Data!$E$5,Data!$H$45,IF(O54=Data!$E$6,Data!$H$46,IF(O54=Data!$E$7,Data!$H$47,IF(O54=Data!$E$8,Data!$H$48,IF(O54=Data!$E$9,Data!$H$49,IF(O54=Data!$E$10,Data!$H$50,IF(O54=Data!$E$11,Data!$H$51,IF(O54=Data!$E$12,Data!$H$52,IF(O54=Data!$E$13,Data!$H$53,IF(O54=Data!$E$14,Data!$H$54,IF(O54=Data!$E$15,Data!$H$55,IF(O54=Data!$E$16,Data!$H$56,IF(O54=Data!$E$17,Data!H$57,IF(O54=Data!$E$18,Data!H$58,0)))))))))))))))))))*K54*$AV$3</f>
        <v>0</v>
      </c>
      <c r="Y54" s="23">
        <f>IF(R54&lt;=1,0,IF(Q54=Data!$E$12,Data!$F$52,IF(Q54=Data!$E$13,Data!$F$53,IF(Q54=Data!$E$14,Data!$F$54,IF(Q54=Data!$E$15,Data!$F$55,IF(Q54=Data!$E$16,Data!$F$56,IF(Q54=Data!$E$17,Data!$F$57,IF(Q54=Data!$E$18,Data!$F$58,0))))))))*K54*IF(R54&lt;AV54,R54,$AV$3)</f>
        <v>0</v>
      </c>
      <c r="Z54" s="23">
        <f>IF(R54&lt;=1,0,IF(Q54=Data!$E$12,Data!$G$52,IF(Q54=Data!$E$13,Data!$G$53,IF(Q54=Data!$E$14,Data!$G$54,IF(Q54=Data!$E$15,Data!$G$55,IF(Q54=Data!$E$16,Data!$G$56,IF(Q54=Data!$E$17,Data!$G$57,IF(Q54=Data!$E$18,Data!$G$58,0))))))))*K54*IF(R54&lt;AV54,R54,$AV$3)</f>
        <v>0</v>
      </c>
      <c r="AA54" s="23">
        <f>IF(R54&lt;=1,0,IF(Q54=Data!$E$12,Data!$H$52,IF(Q54=Data!$E$13,Data!$H$53,IF(Q54=Data!$E$14,Data!$H$54,IF(Q54=Data!$E$15,Data!$H$55,IF(Q54=Data!$E$16,Data!$H$56,IF(Q54=Data!$E$17,Data!$H$57,IF(Q54=Data!$E$18,Data!$H$58,0))))))))*K54*IF(R54&lt;AV54,R54,$AV$3)</f>
        <v>0</v>
      </c>
      <c r="AB54" s="22">
        <f t="shared" si="4"/>
        <v>0</v>
      </c>
      <c r="AC54" s="50">
        <f t="shared" si="5"/>
        <v>0</v>
      </c>
      <c r="AD54" s="46"/>
      <c r="AE54" s="21">
        <f t="shared" si="6"/>
        <v>0</v>
      </c>
      <c r="AF54" s="22">
        <f t="shared" si="0"/>
        <v>0</v>
      </c>
      <c r="AG54" s="50">
        <f t="shared" si="1"/>
        <v>0</v>
      </c>
      <c r="AH54" s="46"/>
      <c r="AI54" s="21">
        <f>IF(AZ54="No",0,IF(O54="NA",0,IF(Q54=O54,0,IF(O54=Data!$E$2,Data!$J$42,IF(O54=Data!$E$3,Data!$J$43,IF(O54=Data!$E$4,Data!$J$44,IF(O54=Data!$E$5,Data!$J$45,IF(O54=Data!$E$6,Data!$J$46,IF(O54=Data!$E$7,Data!$J$47,IF(O54=Data!$E$8,Data!$J$48,IF(O54=Data!$E$9,Data!$J$49,IF(O54=Data!$E$10,Data!$I$50,IF(O54=Data!$E$11,Data!$J$51,IF(O54=Data!$E$12,Data!$J$52,IF(O54=Data!$E$13,Data!$J$53,IF(O54=Data!$E$14,Data!$J$54,IF(O54=Data!$E$15,Data!$J$55,IF(O54=Data!$E$16,Data!$J$56,IF(O54=Data!$E$17,Data!$J$57,IF(O54=Data!$E$18,Data!J$58,0))))))))))))))))))))*$AV$3</f>
        <v>0</v>
      </c>
      <c r="AJ54" s="23">
        <f>IF(AZ54="No",0,IF(O54="NA",0,IF(O54=Data!$E$2,Data!$K$42,IF(O54=Data!$E$3,Data!$K$43,IF(O54=Data!$E$4,Data!$K$44,IF(O54=Data!$E$5,Data!$K$45,IF(O54=Data!$E$6,Data!$K$46,IF(O54=Data!$E$7,Data!$K$47,IF(O54=Data!$E$8,Data!$K$48,IF(O54=Data!$E$9,Data!$K$49,IF(O54=Data!$E$10,Data!$K$50,IF(O54=Data!$E$11,Data!$K$51,IF(O54=Data!$E$12,Data!$K$52,IF(O54=Data!$E$13,Data!$K$53,IF(O54=Data!$E$14,Data!$K$54,IF(O54=Data!$E$15,Data!$K$55,IF(O54=Data!$E$16,Data!$K$56,IF(O54=Data!$E$17,Data!$K$57,IF(O54=Data!$E$18,Data!K$58,0)))))))))))))))))))*$AV$3</f>
        <v>0</v>
      </c>
      <c r="AK54" s="23">
        <f t="shared" si="7"/>
        <v>0</v>
      </c>
      <c r="AL54" s="22">
        <f t="shared" si="8"/>
        <v>0</v>
      </c>
      <c r="AM54" s="22">
        <f t="shared" si="9"/>
        <v>0</v>
      </c>
      <c r="AN54" s="23"/>
      <c r="AO54" s="120"/>
      <c r="AP54" s="25"/>
      <c r="AQ54" s="25"/>
      <c r="AR54" s="9"/>
      <c r="AS54" s="9"/>
      <c r="AT54" s="5"/>
      <c r="AX54" s="168"/>
      <c r="AY54" s="143" t="str">
        <f t="shared" si="10"/>
        <v>No</v>
      </c>
      <c r="AZ54" s="144" t="str">
        <f t="shared" si="2"/>
        <v>No</v>
      </c>
      <c r="BA54" s="150"/>
      <c r="BB54" s="146">
        <f>IF(Q54="NA",0,IF(N54="No",0,IF(O54=Data!$E$2,Data!$L$42,IF(O54=Data!$E$3,Data!$L$43,IF(O54=Data!$E$4,Data!$L$44,IF(O54=Data!$E$5,Data!$L$45,IF(O54=Data!$E$6,Data!$L$46,IF(O54=Data!$E$7,Data!$L$47,IF(O54=Data!$E$8,Data!$L$48,IF(O54=Data!$E$9,Data!$L$49,IF(O54=Data!$E$10,Data!$L$50,IF(O54=Data!$E$11,Data!$L$51,IF(O54=Data!$E$12,Data!$L$52,IF(O54=Data!$E$13,Data!$L$53,IF(O54=Data!$E$14,Data!$L$54,IF(O54=Data!$E$15,Data!$L$55,IF(O54=Data!$E$16,Data!$L$56,IF(O54=Data!$E$17,Data!$L$57,IF(O54=Data!$E$18,Data!L$58,0)))))))))))))))))))</f>
        <v>0</v>
      </c>
      <c r="BC54" s="147">
        <f>IF(Q54="NA",0,IF(AY54="No",0,IF(N54="Yes",0,IF(P54=Data!$E$2,Data!$L$42,IF(P54=Data!$E$3,Data!$L$43,IF(P54=Data!$E$4,Data!$L$44,IF(P54=Data!$E$5,Data!$L$45,IF(P54=Data!$E$6,Data!$L$46,IF(P54=Data!$E$7,Data!$L$47,IF(P54=Data!$E$8,Data!$L$48,IF(P54=Data!$E$9,Data!$L$49,IF(P54=Data!$E$10,Data!$L$50,IF(P54=Data!$E$11,Data!$L$51,IF(P54=Data!$E$12,Data!$L$52*(EXP(-29.6/R54)),IF(P54=Data!$E$13,Data!$L$53,IF(P54=Data!$E$14,Data!$L$54*(EXP(-29.6/R54)),IF(P54=Data!$E$15,Data!$L$55,IF(P54=Data!$E$16,Data!$L$56,IF(P54=Data!$E$17,Data!$L$57,IF(P54=Data!$E$18,Data!L$58,0))))))))))))))))))))</f>
        <v>0</v>
      </c>
      <c r="BD54" s="148"/>
      <c r="BE54" s="146"/>
      <c r="BF54" s="148">
        <f t="shared" si="11"/>
        <v>0</v>
      </c>
      <c r="BG54" s="148">
        <v>1</v>
      </c>
      <c r="BH54" s="148">
        <v>1</v>
      </c>
      <c r="BI54" s="148">
        <f>IF(S54=0,0,IF(AND(Q54=Data!$E$12,S54-$AV$3&gt;0),(((Data!$M$52*(EXP(-29.6/S54)))-(Data!$M$52*(EXP(-29.6/(S54-$AV$3)))))),IF(AND(Q54=Data!$E$12,S54-$AV$3&lt;0.5),(Data!$M$52*(EXP(-29.6/S54))),IF(AND(Q54=Data!$E$12,S54&lt;=1),((Data!$M$52*(EXP(-29.6/S54)))),IF(Q54=Data!$E$13,(Data!$M$53),IF(AND(Q54=Data!$E$14,S54-$AV$3&gt;0),(((Data!$M$54*(EXP(-29.6/S54)))-(Data!$M$54*(EXP(-29.6/(S54-$AV$3)))))),IF(AND(Q54=Data!$E$14,S54-$AV$3&lt;1),(Data!$M$54*(EXP(-29.6/S54))),IF(AND(Q54=Data!$E$14,S54&lt;=1),((Data!$M$54*(EXP(-29.6/S54)))),IF(Q54=Data!$E$15,Data!$M$55,IF(Q54=Data!$E$16,Data!$M$56,IF(Q54=Data!$E$17,Data!$M$57,IF(Q54=Data!$E$18,Data!$M$58,0))))))))))))</f>
        <v>0</v>
      </c>
      <c r="BJ54" s="148">
        <f>IF(Q54=Data!$E$12,BI54*0.32,IF(Q54=Data!$E$13,0,IF(Q54=Data!$E$14,BI54*0.32,IF(Q54=Data!$E$15,0,IF(Q54=Data!$E$16,0,IF(Q54=Data!$E$17,0,IF(Q54=Data!$E$18,0,0)))))))</f>
        <v>0</v>
      </c>
      <c r="BK54" s="148">
        <f>IF(Q54=Data!$E$12,Data!$P$52*$AV$3,IF(Q54=Data!$E$13,Data!$P$53*$AV$3,IF(Q54=Data!$E$14,Data!$P$54*$AV$3,IF(Q54=Data!$E$15,Data!$P$55*$AV$3,IF(Q54=Data!$E$16,Data!$P$56*$AV$3,IF(Q54=Data!$E$17,Data!$P$57*$AV$3,IF(Q54=Data!$E$18,Data!$P$58*$AV$3,0)))))))</f>
        <v>0</v>
      </c>
      <c r="BL54" s="147">
        <f>IF(O54=Data!$E$2,Data!$O$42,IF(O54=Data!$E$3,Data!$O$43,IF(O54=Data!$E$4,Data!$O$44,IF(O54=Data!$E$5,Data!$O$45,IF(O54=Data!$E$6,Data!$O$46,IF(O54=Data!$E$7,Data!$O$47,IF(O54=Data!$E$8,Data!$O$48,IF(O54=Data!$E$9,Data!$O$49,IF(O54=Data!$E$10,Data!$O$50,IF(O54=Data!$E$11,Data!$O$51,IF(O54=Data!$E$12,Data!$O$52,IF(O54=Data!$E$13,Data!$O$53,IF(O54=Data!$E$14,Data!$O$54,IF(O54=Data!$E$15,Data!$O$55,IF(O54=Data!$E$16,Data!$O$56,IF(O54=Data!$E$17,Data!$O$57,IF(O54=Data!$E$18,Data!$O$58,0)))))))))))))))))</f>
        <v>0</v>
      </c>
      <c r="BM54" s="169"/>
      <c r="BN54" s="169"/>
      <c r="BO54" s="169"/>
      <c r="BP54" s="169"/>
    </row>
    <row r="55" spans="10:68" x14ac:dyDescent="0.3">
      <c r="J55" s="36" t="s">
        <v>66</v>
      </c>
      <c r="K55" s="108"/>
      <c r="L55" s="108"/>
      <c r="M55" s="108" t="s">
        <v>3</v>
      </c>
      <c r="N55" s="108" t="s">
        <v>1</v>
      </c>
      <c r="O55" s="109" t="s">
        <v>124</v>
      </c>
      <c r="P55" s="109" t="s">
        <v>124</v>
      </c>
      <c r="Q55" s="110" t="s">
        <v>124</v>
      </c>
      <c r="R55" s="111"/>
      <c r="S55" s="111"/>
      <c r="T55" s="112"/>
      <c r="U55" s="20"/>
      <c r="V55" s="21">
        <f>IF(AZ55="No",0,IF(O55="NA",0,IF(O55=Data!$E$2,Data!$F$42,IF(O55=Data!$E$3,Data!$F$43,IF(O55=Data!$E$4,Data!$F$44,IF(O55=Data!$E$5,Data!$F$45,IF(O55=Data!$E$6,Data!$F$46,IF(O55=Data!$E$7,Data!$F$47,IF(O55=Data!$E$8,Data!$F$48,IF(O55=Data!$E$9,Data!$F$49,IF(O55=Data!$E$10,Data!$F$50,IF(O55=Data!$E$11,Data!$F$51,IF(O55=Data!E64,Data!$F$52,IF(O55=Data!E65,Data!$F$53,IF(O55=Data!E66,Data!$F$54,IF(O55=Data!E67,Data!$F$55,IF(O55=Data!E68,Data!$F$56,IF(O55=Data!E69,Data!F$57,IF(O55=Data!E70,Data!F$58,0)))))))))))))))))))*K55*$AV$3</f>
        <v>0</v>
      </c>
      <c r="W55" s="23">
        <f>IF(AZ55="No",0,IF(O55="NA",0,IF(O55=Data!$E$2,Data!$G$42,IF(O55=Data!$E$3,Data!$G$43,IF(O55=Data!$E$4,Data!$G$44,IF(O55=Data!$E$5,Data!$G$45,IF(O55=Data!$E$6,Data!$G$46,IF(O55=Data!$E$7,Data!$G$47,IF(O55=Data!$E$8,Data!$G$48,IF(O55=Data!$E$9,Data!$G$49,IF(O55=Data!$E$10,Data!$G$50,IF(O55=Data!$E$11,Data!$G$51,IF(O55=Data!$E$12,Data!$G$52,IF(O55=Data!$E$13,Data!$G$53,IF(O55=Data!$E$14,Data!$G$54,IF(O55=Data!$E$15,Data!$G$55,IF(O55=Data!$E$16,Data!$G$56,IF(O55=Data!$E$17,Data!G$57,IF(O55=Data!$E$18,Data!G$58,0)))))))))))))))))))*K55*$AV$3</f>
        <v>0</v>
      </c>
      <c r="X55" s="23">
        <f>IF(AZ55="No",0,IF(O55="NA",0,IF(O55=Data!$E$2,Data!$H$42,IF(O55=Data!$E$3,Data!$H$43,IF(O55=Data!$E$4,Data!$H$44,IF(O55=Data!$E$5,Data!$H$45,IF(O55=Data!$E$6,Data!$H$46,IF(O55=Data!$E$7,Data!$H$47,IF(O55=Data!$E$8,Data!$H$48,IF(O55=Data!$E$9,Data!$H$49,IF(O55=Data!$E$10,Data!$H$50,IF(O55=Data!$E$11,Data!$H$51,IF(O55=Data!$E$12,Data!$H$52,IF(O55=Data!$E$13,Data!$H$53,IF(O55=Data!$E$14,Data!$H$54,IF(O55=Data!$E$15,Data!$H$55,IF(O55=Data!$E$16,Data!$H$56,IF(O55=Data!$E$17,Data!H$57,IF(O55=Data!$E$18,Data!H$58,0)))))))))))))))))))*K55*$AV$3</f>
        <v>0</v>
      </c>
      <c r="Y55" s="23">
        <f>IF(R55&lt;=1,0,IF(Q55=Data!$E$12,Data!$F$52,IF(Q55=Data!$E$13,Data!$F$53,IF(Q55=Data!$E$14,Data!$F$54,IF(Q55=Data!$E$15,Data!$F$55,IF(Q55=Data!$E$16,Data!$F$56,IF(Q55=Data!$E$17,Data!$F$57,IF(Q55=Data!$E$18,Data!$F$58,0))))))))*K55*IF(R55&lt;AV55,R55,$AV$3)</f>
        <v>0</v>
      </c>
      <c r="Z55" s="23">
        <f>IF(R55&lt;=1,0,IF(Q55=Data!$E$12,Data!$G$52,IF(Q55=Data!$E$13,Data!$G$53,IF(Q55=Data!$E$14,Data!$G$54,IF(Q55=Data!$E$15,Data!$G$55,IF(Q55=Data!$E$16,Data!$G$56,IF(Q55=Data!$E$17,Data!$G$57,IF(Q55=Data!$E$18,Data!$G$58,0))))))))*K55*IF(R55&lt;AV55,R55,$AV$3)</f>
        <v>0</v>
      </c>
      <c r="AA55" s="23">
        <f>IF(R55&lt;=1,0,IF(Q55=Data!$E$12,Data!$H$52,IF(Q55=Data!$E$13,Data!$H$53,IF(Q55=Data!$E$14,Data!$H$54,IF(Q55=Data!$E$15,Data!$H$55,IF(Q55=Data!$E$16,Data!$H$56,IF(Q55=Data!$E$17,Data!$H$57,IF(Q55=Data!$E$18,Data!$H$58,0))))))))*K55*IF(R55&lt;AV55,R55,$AV$3)</f>
        <v>0</v>
      </c>
      <c r="AB55" s="22">
        <f t="shared" si="4"/>
        <v>0</v>
      </c>
      <c r="AC55" s="50">
        <f t="shared" si="5"/>
        <v>0</v>
      </c>
      <c r="AD55" s="46"/>
      <c r="AE55" s="21">
        <f t="shared" si="6"/>
        <v>0</v>
      </c>
      <c r="AF55" s="22">
        <f t="shared" si="0"/>
        <v>0</v>
      </c>
      <c r="AG55" s="50">
        <f t="shared" si="1"/>
        <v>0</v>
      </c>
      <c r="AH55" s="46"/>
      <c r="AI55" s="21">
        <f>IF(AZ55="No",0,IF(O55="NA",0,IF(Q55=O55,0,IF(O55=Data!$E$2,Data!$J$42,IF(O55=Data!$E$3,Data!$J$43,IF(O55=Data!$E$4,Data!$J$44,IF(O55=Data!$E$5,Data!$J$45,IF(O55=Data!$E$6,Data!$J$46,IF(O55=Data!$E$7,Data!$J$47,IF(O55=Data!$E$8,Data!$J$48,IF(O55=Data!$E$9,Data!$J$49,IF(O55=Data!$E$10,Data!$I$50,IF(O55=Data!$E$11,Data!$J$51,IF(O55=Data!$E$12,Data!$J$52,IF(O55=Data!$E$13,Data!$J$53,IF(O55=Data!$E$14,Data!$J$54,IF(O55=Data!$E$15,Data!$J$55,IF(O55=Data!$E$16,Data!$J$56,IF(O55=Data!$E$17,Data!$J$57,IF(O55=Data!$E$18,Data!J$58,0))))))))))))))))))))*$AV$3</f>
        <v>0</v>
      </c>
      <c r="AJ55" s="23">
        <f>IF(AZ55="No",0,IF(O55="NA",0,IF(O55=Data!$E$2,Data!$K$42,IF(O55=Data!$E$3,Data!$K$43,IF(O55=Data!$E$4,Data!$K$44,IF(O55=Data!$E$5,Data!$K$45,IF(O55=Data!$E$6,Data!$K$46,IF(O55=Data!$E$7,Data!$K$47,IF(O55=Data!$E$8,Data!$K$48,IF(O55=Data!$E$9,Data!$K$49,IF(O55=Data!$E$10,Data!$K$50,IF(O55=Data!$E$11,Data!$K$51,IF(O55=Data!$E$12,Data!$K$52,IF(O55=Data!$E$13,Data!$K$53,IF(O55=Data!$E$14,Data!$K$54,IF(O55=Data!$E$15,Data!$K$55,IF(O55=Data!$E$16,Data!$K$56,IF(O55=Data!$E$17,Data!$K$57,IF(O55=Data!$E$18,Data!K$58,0)))))))))))))))))))*$AV$3</f>
        <v>0</v>
      </c>
      <c r="AK55" s="23">
        <f t="shared" si="7"/>
        <v>0</v>
      </c>
      <c r="AL55" s="22">
        <f t="shared" si="8"/>
        <v>0</v>
      </c>
      <c r="AM55" s="22">
        <f t="shared" si="9"/>
        <v>0</v>
      </c>
      <c r="AN55" s="23"/>
      <c r="AO55" s="120"/>
      <c r="AP55" s="25"/>
      <c r="AQ55" s="25"/>
      <c r="AR55" s="9"/>
      <c r="AS55" s="9"/>
      <c r="AT55" s="5"/>
      <c r="AX55" s="168"/>
      <c r="AY55" s="143" t="str">
        <f t="shared" si="10"/>
        <v>No</v>
      </c>
      <c r="AZ55" s="144" t="str">
        <f t="shared" si="2"/>
        <v>No</v>
      </c>
      <c r="BA55" s="150"/>
      <c r="BB55" s="146">
        <f>IF(Q55="NA",0,IF(N55="No",0,IF(O55=Data!$E$2,Data!$L$42,IF(O55=Data!$E$3,Data!$L$43,IF(O55=Data!$E$4,Data!$L$44,IF(O55=Data!$E$5,Data!$L$45,IF(O55=Data!$E$6,Data!$L$46,IF(O55=Data!$E$7,Data!$L$47,IF(O55=Data!$E$8,Data!$L$48,IF(O55=Data!$E$9,Data!$L$49,IF(O55=Data!$E$10,Data!$L$50,IF(O55=Data!$E$11,Data!$L$51,IF(O55=Data!$E$12,Data!$L$52,IF(O55=Data!$E$13,Data!$L$53,IF(O55=Data!$E$14,Data!$L$54,IF(O55=Data!$E$15,Data!$L$55,IF(O55=Data!$E$16,Data!$L$56,IF(O55=Data!$E$17,Data!$L$57,IF(O55=Data!$E$18,Data!L$58,0)))))))))))))))))))</f>
        <v>0</v>
      </c>
      <c r="BC55" s="147">
        <f>IF(Q55="NA",0,IF(AY55="No",0,IF(N55="Yes",0,IF(P55=Data!$E$2,Data!$L$42,IF(P55=Data!$E$3,Data!$L$43,IF(P55=Data!$E$4,Data!$L$44,IF(P55=Data!$E$5,Data!$L$45,IF(P55=Data!$E$6,Data!$L$46,IF(P55=Data!$E$7,Data!$L$47,IF(P55=Data!$E$8,Data!$L$48,IF(P55=Data!$E$9,Data!$L$49,IF(P55=Data!$E$10,Data!$L$50,IF(P55=Data!$E$11,Data!$L$51,IF(P55=Data!$E$12,Data!$L$52*(EXP(-29.6/R55)),IF(P55=Data!$E$13,Data!$L$53,IF(P55=Data!$E$14,Data!$L$54*(EXP(-29.6/R55)),IF(P55=Data!$E$15,Data!$L$55,IF(P55=Data!$E$16,Data!$L$56,IF(P55=Data!$E$17,Data!$L$57,IF(P55=Data!$E$18,Data!L$58,0))))))))))))))))))))</f>
        <v>0</v>
      </c>
      <c r="BD55" s="148"/>
      <c r="BE55" s="146"/>
      <c r="BF55" s="148">
        <f t="shared" si="11"/>
        <v>0</v>
      </c>
      <c r="BG55" s="148">
        <v>1</v>
      </c>
      <c r="BH55" s="148">
        <v>1</v>
      </c>
      <c r="BI55" s="148">
        <f>IF(S55=0,0,IF(AND(Q55=Data!$E$12,S55-$AV$3&gt;0),(((Data!$M$52*(EXP(-29.6/S55)))-(Data!$M$52*(EXP(-29.6/(S55-$AV$3)))))),IF(AND(Q55=Data!$E$12,S55-$AV$3&lt;0.5),(Data!$M$52*(EXP(-29.6/S55))),IF(AND(Q55=Data!$E$12,S55&lt;=1),((Data!$M$52*(EXP(-29.6/S55)))),IF(Q55=Data!$E$13,(Data!$M$53),IF(AND(Q55=Data!$E$14,S55-$AV$3&gt;0),(((Data!$M$54*(EXP(-29.6/S55)))-(Data!$M$54*(EXP(-29.6/(S55-$AV$3)))))),IF(AND(Q55=Data!$E$14,S55-$AV$3&lt;1),(Data!$M$54*(EXP(-29.6/S55))),IF(AND(Q55=Data!$E$14,S55&lt;=1),((Data!$M$54*(EXP(-29.6/S55)))),IF(Q55=Data!$E$15,Data!$M$55,IF(Q55=Data!$E$16,Data!$M$56,IF(Q55=Data!$E$17,Data!$M$57,IF(Q55=Data!$E$18,Data!$M$58,0))))))))))))</f>
        <v>0</v>
      </c>
      <c r="BJ55" s="148">
        <f>IF(Q55=Data!$E$12,BI55*0.32,IF(Q55=Data!$E$13,0,IF(Q55=Data!$E$14,BI55*0.32,IF(Q55=Data!$E$15,0,IF(Q55=Data!$E$16,0,IF(Q55=Data!$E$17,0,IF(Q55=Data!$E$18,0,0)))))))</f>
        <v>0</v>
      </c>
      <c r="BK55" s="148">
        <f>IF(Q55=Data!$E$12,Data!$P$52*$AV$3,IF(Q55=Data!$E$13,Data!$P$53*$AV$3,IF(Q55=Data!$E$14,Data!$P$54*$AV$3,IF(Q55=Data!$E$15,Data!$P$55*$AV$3,IF(Q55=Data!$E$16,Data!$P$56*$AV$3,IF(Q55=Data!$E$17,Data!$P$57*$AV$3,IF(Q55=Data!$E$18,Data!$P$58*$AV$3,0)))))))</f>
        <v>0</v>
      </c>
      <c r="BL55" s="147">
        <f>IF(O55=Data!$E$2,Data!$O$42,IF(O55=Data!$E$3,Data!$O$43,IF(O55=Data!$E$4,Data!$O$44,IF(O55=Data!$E$5,Data!$O$45,IF(O55=Data!$E$6,Data!$O$46,IF(O55=Data!$E$7,Data!$O$47,IF(O55=Data!$E$8,Data!$O$48,IF(O55=Data!$E$9,Data!$O$49,IF(O55=Data!$E$10,Data!$O$50,IF(O55=Data!$E$11,Data!$O$51,IF(O55=Data!$E$12,Data!$O$52,IF(O55=Data!$E$13,Data!$O$53,IF(O55=Data!$E$14,Data!$O$54,IF(O55=Data!$E$15,Data!$O$55,IF(O55=Data!$E$16,Data!$O$56,IF(O55=Data!$E$17,Data!$O$57,IF(O55=Data!$E$18,Data!$O$58,0)))))))))))))))))</f>
        <v>0</v>
      </c>
      <c r="BM55" s="169"/>
      <c r="BN55" s="169"/>
      <c r="BO55" s="169"/>
      <c r="BP55" s="169"/>
    </row>
    <row r="56" spans="10:68" x14ac:dyDescent="0.3">
      <c r="J56" s="36" t="s">
        <v>67</v>
      </c>
      <c r="K56" s="108"/>
      <c r="L56" s="108"/>
      <c r="M56" s="108" t="s">
        <v>3</v>
      </c>
      <c r="N56" s="108" t="s">
        <v>1</v>
      </c>
      <c r="O56" s="109" t="s">
        <v>124</v>
      </c>
      <c r="P56" s="109" t="s">
        <v>124</v>
      </c>
      <c r="Q56" s="110" t="s">
        <v>124</v>
      </c>
      <c r="R56" s="111"/>
      <c r="S56" s="111"/>
      <c r="T56" s="112"/>
      <c r="U56" s="20"/>
      <c r="V56" s="21">
        <f>IF(AZ56="No",0,IF(O56="NA",0,IF(O56=Data!$E$2,Data!$F$42,IF(O56=Data!$E$3,Data!$F$43,IF(O56=Data!$E$4,Data!$F$44,IF(O56=Data!$E$5,Data!$F$45,IF(O56=Data!$E$6,Data!$F$46,IF(O56=Data!$E$7,Data!$F$47,IF(O56=Data!$E$8,Data!$F$48,IF(O56=Data!$E$9,Data!$F$49,IF(O56=Data!$E$10,Data!$F$50,IF(O56=Data!$E$11,Data!$F$51,IF(O56=Data!E65,Data!$F$52,IF(O56=Data!E66,Data!$F$53,IF(O56=Data!E67,Data!$F$54,IF(O56=Data!E68,Data!$F$55,IF(O56=Data!E69,Data!$F$56,IF(O56=Data!E70,Data!F$57,IF(O56=Data!E71,Data!F$58,0)))))))))))))))))))*K56*$AV$3</f>
        <v>0</v>
      </c>
      <c r="W56" s="23">
        <f>IF(AZ56="No",0,IF(O56="NA",0,IF(O56=Data!$E$2,Data!$G$42,IF(O56=Data!$E$3,Data!$G$43,IF(O56=Data!$E$4,Data!$G$44,IF(O56=Data!$E$5,Data!$G$45,IF(O56=Data!$E$6,Data!$G$46,IF(O56=Data!$E$7,Data!$G$47,IF(O56=Data!$E$8,Data!$G$48,IF(O56=Data!$E$9,Data!$G$49,IF(O56=Data!$E$10,Data!$G$50,IF(O56=Data!$E$11,Data!$G$51,IF(O56=Data!$E$12,Data!$G$52,IF(O56=Data!$E$13,Data!$G$53,IF(O56=Data!$E$14,Data!$G$54,IF(O56=Data!$E$15,Data!$G$55,IF(O56=Data!$E$16,Data!$G$56,IF(O56=Data!$E$17,Data!G$57,IF(O56=Data!$E$18,Data!G$58,0)))))))))))))))))))*K56*$AV$3</f>
        <v>0</v>
      </c>
      <c r="X56" s="23">
        <f>IF(AZ56="No",0,IF(O56="NA",0,IF(O56=Data!$E$2,Data!$H$42,IF(O56=Data!$E$3,Data!$H$43,IF(O56=Data!$E$4,Data!$H$44,IF(O56=Data!$E$5,Data!$H$45,IF(O56=Data!$E$6,Data!$H$46,IF(O56=Data!$E$7,Data!$H$47,IF(O56=Data!$E$8,Data!$H$48,IF(O56=Data!$E$9,Data!$H$49,IF(O56=Data!$E$10,Data!$H$50,IF(O56=Data!$E$11,Data!$H$51,IF(O56=Data!$E$12,Data!$H$52,IF(O56=Data!$E$13,Data!$H$53,IF(O56=Data!$E$14,Data!$H$54,IF(O56=Data!$E$15,Data!$H$55,IF(O56=Data!$E$16,Data!$H$56,IF(O56=Data!$E$17,Data!H$57,IF(O56=Data!$E$18,Data!H$58,0)))))))))))))))))))*K56*$AV$3</f>
        <v>0</v>
      </c>
      <c r="Y56" s="23">
        <f>IF(R56&lt;=1,0,IF(Q56=Data!$E$12,Data!$F$52,IF(Q56=Data!$E$13,Data!$F$53,IF(Q56=Data!$E$14,Data!$F$54,IF(Q56=Data!$E$15,Data!$F$55,IF(Q56=Data!$E$16,Data!$F$56,IF(Q56=Data!$E$17,Data!$F$57,IF(Q56=Data!$E$18,Data!$F$58,0))))))))*K56*IF(R56&lt;AV56,R56,$AV$3)</f>
        <v>0</v>
      </c>
      <c r="Z56" s="23">
        <f>IF(R56&lt;=1,0,IF(Q56=Data!$E$12,Data!$G$52,IF(Q56=Data!$E$13,Data!$G$53,IF(Q56=Data!$E$14,Data!$G$54,IF(Q56=Data!$E$15,Data!$G$55,IF(Q56=Data!$E$16,Data!$G$56,IF(Q56=Data!$E$17,Data!$G$57,IF(Q56=Data!$E$18,Data!$G$58,0))))))))*K56*IF(R56&lt;AV56,R56,$AV$3)</f>
        <v>0</v>
      </c>
      <c r="AA56" s="23">
        <f>IF(R56&lt;=1,0,IF(Q56=Data!$E$12,Data!$H$52,IF(Q56=Data!$E$13,Data!$H$53,IF(Q56=Data!$E$14,Data!$H$54,IF(Q56=Data!$E$15,Data!$H$55,IF(Q56=Data!$E$16,Data!$H$56,IF(Q56=Data!$E$17,Data!$H$57,IF(Q56=Data!$E$18,Data!$H$58,0))))))))*K56*IF(R56&lt;AV56,R56,$AV$3)</f>
        <v>0</v>
      </c>
      <c r="AB56" s="22">
        <f t="shared" si="4"/>
        <v>0</v>
      </c>
      <c r="AC56" s="50">
        <f t="shared" si="5"/>
        <v>0</v>
      </c>
      <c r="AD56" s="46"/>
      <c r="AE56" s="21">
        <f t="shared" si="6"/>
        <v>0</v>
      </c>
      <c r="AF56" s="22">
        <f t="shared" si="0"/>
        <v>0</v>
      </c>
      <c r="AG56" s="50">
        <f t="shared" si="1"/>
        <v>0</v>
      </c>
      <c r="AH56" s="46"/>
      <c r="AI56" s="21">
        <f>IF(AZ56="No",0,IF(O56="NA",0,IF(Q56=O56,0,IF(O56=Data!$E$2,Data!$J$42,IF(O56=Data!$E$3,Data!$J$43,IF(O56=Data!$E$4,Data!$J$44,IF(O56=Data!$E$5,Data!$J$45,IF(O56=Data!$E$6,Data!$J$46,IF(O56=Data!$E$7,Data!$J$47,IF(O56=Data!$E$8,Data!$J$48,IF(O56=Data!$E$9,Data!$J$49,IF(O56=Data!$E$10,Data!$I$50,IF(O56=Data!$E$11,Data!$J$51,IF(O56=Data!$E$12,Data!$J$52,IF(O56=Data!$E$13,Data!$J$53,IF(O56=Data!$E$14,Data!$J$54,IF(O56=Data!$E$15,Data!$J$55,IF(O56=Data!$E$16,Data!$J$56,IF(O56=Data!$E$17,Data!$J$57,IF(O56=Data!$E$18,Data!J$58,0))))))))))))))))))))*$AV$3</f>
        <v>0</v>
      </c>
      <c r="AJ56" s="23">
        <f>IF(AZ56="No",0,IF(O56="NA",0,IF(O56=Data!$E$2,Data!$K$42,IF(O56=Data!$E$3,Data!$K$43,IF(O56=Data!$E$4,Data!$K$44,IF(O56=Data!$E$5,Data!$K$45,IF(O56=Data!$E$6,Data!$K$46,IF(O56=Data!$E$7,Data!$K$47,IF(O56=Data!$E$8,Data!$K$48,IF(O56=Data!$E$9,Data!$K$49,IF(O56=Data!$E$10,Data!$K$50,IF(O56=Data!$E$11,Data!$K$51,IF(O56=Data!$E$12,Data!$K$52,IF(O56=Data!$E$13,Data!$K$53,IF(O56=Data!$E$14,Data!$K$54,IF(O56=Data!$E$15,Data!$K$55,IF(O56=Data!$E$16,Data!$K$56,IF(O56=Data!$E$17,Data!$K$57,IF(O56=Data!$E$18,Data!K$58,0)))))))))))))))))))*$AV$3</f>
        <v>0</v>
      </c>
      <c r="AK56" s="23">
        <f t="shared" si="7"/>
        <v>0</v>
      </c>
      <c r="AL56" s="22">
        <f t="shared" si="8"/>
        <v>0</v>
      </c>
      <c r="AM56" s="22">
        <f t="shared" si="9"/>
        <v>0</v>
      </c>
      <c r="AN56" s="23"/>
      <c r="AO56" s="120"/>
      <c r="AP56" s="25"/>
      <c r="AQ56" s="25"/>
      <c r="AR56" s="9"/>
      <c r="AS56" s="9"/>
      <c r="AT56" s="5"/>
      <c r="AX56" s="168"/>
      <c r="AY56" s="143" t="str">
        <f t="shared" si="10"/>
        <v>No</v>
      </c>
      <c r="AZ56" s="144" t="str">
        <f t="shared" si="2"/>
        <v>No</v>
      </c>
      <c r="BA56" s="150"/>
      <c r="BB56" s="146">
        <f>IF(Q56="NA",0,IF(N56="No",0,IF(O56=Data!$E$2,Data!$L$42,IF(O56=Data!$E$3,Data!$L$43,IF(O56=Data!$E$4,Data!$L$44,IF(O56=Data!$E$5,Data!$L$45,IF(O56=Data!$E$6,Data!$L$46,IF(O56=Data!$E$7,Data!$L$47,IF(O56=Data!$E$8,Data!$L$48,IF(O56=Data!$E$9,Data!$L$49,IF(O56=Data!$E$10,Data!$L$50,IF(O56=Data!$E$11,Data!$L$51,IF(O56=Data!$E$12,Data!$L$52,IF(O56=Data!$E$13,Data!$L$53,IF(O56=Data!$E$14,Data!$L$54,IF(O56=Data!$E$15,Data!$L$55,IF(O56=Data!$E$16,Data!$L$56,IF(O56=Data!$E$17,Data!$L$57,IF(O56=Data!$E$18,Data!L$58,0)))))))))))))))))))</f>
        <v>0</v>
      </c>
      <c r="BC56" s="147">
        <f>IF(Q56="NA",0,IF(AY56="No",0,IF(N56="Yes",0,IF(P56=Data!$E$2,Data!$L$42,IF(P56=Data!$E$3,Data!$L$43,IF(P56=Data!$E$4,Data!$L$44,IF(P56=Data!$E$5,Data!$L$45,IF(P56=Data!$E$6,Data!$L$46,IF(P56=Data!$E$7,Data!$L$47,IF(P56=Data!$E$8,Data!$L$48,IF(P56=Data!$E$9,Data!$L$49,IF(P56=Data!$E$10,Data!$L$50,IF(P56=Data!$E$11,Data!$L$51,IF(P56=Data!$E$12,Data!$L$52*(EXP(-29.6/R56)),IF(P56=Data!$E$13,Data!$L$53,IF(P56=Data!$E$14,Data!$L$54*(EXP(-29.6/R56)),IF(P56=Data!$E$15,Data!$L$55,IF(P56=Data!$E$16,Data!$L$56,IF(P56=Data!$E$17,Data!$L$57,IF(P56=Data!$E$18,Data!L$58,0))))))))))))))))))))</f>
        <v>0</v>
      </c>
      <c r="BD56" s="148"/>
      <c r="BE56" s="146"/>
      <c r="BF56" s="148">
        <f t="shared" si="11"/>
        <v>0</v>
      </c>
      <c r="BG56" s="148">
        <v>1</v>
      </c>
      <c r="BH56" s="148">
        <v>1</v>
      </c>
      <c r="BI56" s="148">
        <f>IF(S56=0,0,IF(AND(Q56=Data!$E$12,S56-$AV$3&gt;0),(((Data!$M$52*(EXP(-29.6/S56)))-(Data!$M$52*(EXP(-29.6/(S56-$AV$3)))))),IF(AND(Q56=Data!$E$12,S56-$AV$3&lt;0.5),(Data!$M$52*(EXP(-29.6/S56))),IF(AND(Q56=Data!$E$12,S56&lt;=1),((Data!$M$52*(EXP(-29.6/S56)))),IF(Q56=Data!$E$13,(Data!$M$53),IF(AND(Q56=Data!$E$14,S56-$AV$3&gt;0),(((Data!$M$54*(EXP(-29.6/S56)))-(Data!$M$54*(EXP(-29.6/(S56-$AV$3)))))),IF(AND(Q56=Data!$E$14,S56-$AV$3&lt;1),(Data!$M$54*(EXP(-29.6/S56))),IF(AND(Q56=Data!$E$14,S56&lt;=1),((Data!$M$54*(EXP(-29.6/S56)))),IF(Q56=Data!$E$15,Data!$M$55,IF(Q56=Data!$E$16,Data!$M$56,IF(Q56=Data!$E$17,Data!$M$57,IF(Q56=Data!$E$18,Data!$M$58,0))))))))))))</f>
        <v>0</v>
      </c>
      <c r="BJ56" s="148">
        <f>IF(Q56=Data!$E$12,BI56*0.32,IF(Q56=Data!$E$13,0,IF(Q56=Data!$E$14,BI56*0.32,IF(Q56=Data!$E$15,0,IF(Q56=Data!$E$16,0,IF(Q56=Data!$E$17,0,IF(Q56=Data!$E$18,0,0)))))))</f>
        <v>0</v>
      </c>
      <c r="BK56" s="148">
        <f>IF(Q56=Data!$E$12,Data!$P$52*$AV$3,IF(Q56=Data!$E$13,Data!$P$53*$AV$3,IF(Q56=Data!$E$14,Data!$P$54*$AV$3,IF(Q56=Data!$E$15,Data!$P$55*$AV$3,IF(Q56=Data!$E$16,Data!$P$56*$AV$3,IF(Q56=Data!$E$17,Data!$P$57*$AV$3,IF(Q56=Data!$E$18,Data!$P$58*$AV$3,0)))))))</f>
        <v>0</v>
      </c>
      <c r="BL56" s="147">
        <f>IF(O56=Data!$E$2,Data!$O$42,IF(O56=Data!$E$3,Data!$O$43,IF(O56=Data!$E$4,Data!$O$44,IF(O56=Data!$E$5,Data!$O$45,IF(O56=Data!$E$6,Data!$O$46,IF(O56=Data!$E$7,Data!$O$47,IF(O56=Data!$E$8,Data!$O$48,IF(O56=Data!$E$9,Data!$O$49,IF(O56=Data!$E$10,Data!$O$50,IF(O56=Data!$E$11,Data!$O$51,IF(O56=Data!$E$12,Data!$O$52,IF(O56=Data!$E$13,Data!$O$53,IF(O56=Data!$E$14,Data!$O$54,IF(O56=Data!$E$15,Data!$O$55,IF(O56=Data!$E$16,Data!$O$56,IF(O56=Data!$E$17,Data!$O$57,IF(O56=Data!$E$18,Data!$O$58,0)))))))))))))))))</f>
        <v>0</v>
      </c>
      <c r="BM56" s="169"/>
      <c r="BN56" s="169"/>
      <c r="BO56" s="169"/>
      <c r="BP56" s="169"/>
    </row>
    <row r="57" spans="10:68" x14ac:dyDescent="0.3">
      <c r="J57" s="36" t="s">
        <v>68</v>
      </c>
      <c r="K57" s="108"/>
      <c r="L57" s="108"/>
      <c r="M57" s="108" t="s">
        <v>3</v>
      </c>
      <c r="N57" s="108" t="s">
        <v>1</v>
      </c>
      <c r="O57" s="109" t="s">
        <v>124</v>
      </c>
      <c r="P57" s="109" t="s">
        <v>124</v>
      </c>
      <c r="Q57" s="110" t="s">
        <v>124</v>
      </c>
      <c r="R57" s="111"/>
      <c r="S57" s="111"/>
      <c r="T57" s="112"/>
      <c r="U57" s="20"/>
      <c r="V57" s="21">
        <f>IF(AZ57="No",0,IF(O57="NA",0,IF(O57=Data!$E$2,Data!$F$42,IF(O57=Data!$E$3,Data!$F$43,IF(O57=Data!$E$4,Data!$F$44,IF(O57=Data!$E$5,Data!$F$45,IF(O57=Data!$E$6,Data!$F$46,IF(O57=Data!$E$7,Data!$F$47,IF(O57=Data!$E$8,Data!$F$48,IF(O57=Data!$E$9,Data!$F$49,IF(O57=Data!$E$10,Data!$F$50,IF(O57=Data!$E$11,Data!$F$51,IF(O57=Data!E66,Data!$F$52,IF(O57=Data!E67,Data!$F$53,IF(O57=Data!E68,Data!$F$54,IF(O57=Data!E69,Data!$F$55,IF(O57=Data!E70,Data!$F$56,IF(O57=Data!E71,Data!F$57,IF(O57=Data!E72,Data!F$58,0)))))))))))))))))))*K57*$AV$3</f>
        <v>0</v>
      </c>
      <c r="W57" s="23">
        <f>IF(AZ57="No",0,IF(O57="NA",0,IF(O57=Data!$E$2,Data!$G$42,IF(O57=Data!$E$3,Data!$G$43,IF(O57=Data!$E$4,Data!$G$44,IF(O57=Data!$E$5,Data!$G$45,IF(O57=Data!$E$6,Data!$G$46,IF(O57=Data!$E$7,Data!$G$47,IF(O57=Data!$E$8,Data!$G$48,IF(O57=Data!$E$9,Data!$G$49,IF(O57=Data!$E$10,Data!$G$50,IF(O57=Data!$E$11,Data!$G$51,IF(O57=Data!$E$12,Data!$G$52,IF(O57=Data!$E$13,Data!$G$53,IF(O57=Data!$E$14,Data!$G$54,IF(O57=Data!$E$15,Data!$G$55,IF(O57=Data!$E$16,Data!$G$56,IF(O57=Data!$E$17,Data!G$57,IF(O57=Data!$E$18,Data!G$58,0)))))))))))))))))))*K57*$AV$3</f>
        <v>0</v>
      </c>
      <c r="X57" s="23">
        <f>IF(AZ57="No",0,IF(O57="NA",0,IF(O57=Data!$E$2,Data!$H$42,IF(O57=Data!$E$3,Data!$H$43,IF(O57=Data!$E$4,Data!$H$44,IF(O57=Data!$E$5,Data!$H$45,IF(O57=Data!$E$6,Data!$H$46,IF(O57=Data!$E$7,Data!$H$47,IF(O57=Data!$E$8,Data!$H$48,IF(O57=Data!$E$9,Data!$H$49,IF(O57=Data!$E$10,Data!$H$50,IF(O57=Data!$E$11,Data!$H$51,IF(O57=Data!$E$12,Data!$H$52,IF(O57=Data!$E$13,Data!$H$53,IF(O57=Data!$E$14,Data!$H$54,IF(O57=Data!$E$15,Data!$H$55,IF(O57=Data!$E$16,Data!$H$56,IF(O57=Data!$E$17,Data!H$57,IF(O57=Data!$E$18,Data!H$58,0)))))))))))))))))))*K57*$AV$3</f>
        <v>0</v>
      </c>
      <c r="Y57" s="23">
        <f>IF(R57&lt;=1,0,IF(Q57=Data!$E$12,Data!$F$52,IF(Q57=Data!$E$13,Data!$F$53,IF(Q57=Data!$E$14,Data!$F$54,IF(Q57=Data!$E$15,Data!$F$55,IF(Q57=Data!$E$16,Data!$F$56,IF(Q57=Data!$E$17,Data!$F$57,IF(Q57=Data!$E$18,Data!$F$58,0))))))))*K57*IF(R57&lt;AV57,R57,$AV$3)</f>
        <v>0</v>
      </c>
      <c r="Z57" s="23">
        <f>IF(R57&lt;=1,0,IF(Q57=Data!$E$12,Data!$G$52,IF(Q57=Data!$E$13,Data!$G$53,IF(Q57=Data!$E$14,Data!$G$54,IF(Q57=Data!$E$15,Data!$G$55,IF(Q57=Data!$E$16,Data!$G$56,IF(Q57=Data!$E$17,Data!$G$57,IF(Q57=Data!$E$18,Data!$G$58,0))))))))*K57*IF(R57&lt;AV57,R57,$AV$3)</f>
        <v>0</v>
      </c>
      <c r="AA57" s="23">
        <f>IF(R57&lt;=1,0,IF(Q57=Data!$E$12,Data!$H$52,IF(Q57=Data!$E$13,Data!$H$53,IF(Q57=Data!$E$14,Data!$H$54,IF(Q57=Data!$E$15,Data!$H$55,IF(Q57=Data!$E$16,Data!$H$56,IF(Q57=Data!$E$17,Data!$H$57,IF(Q57=Data!$E$18,Data!$H$58,0))))))))*K57*IF(R57&lt;AV57,R57,$AV$3)</f>
        <v>0</v>
      </c>
      <c r="AB57" s="22">
        <f t="shared" si="4"/>
        <v>0</v>
      </c>
      <c r="AC57" s="50">
        <f t="shared" si="5"/>
        <v>0</v>
      </c>
      <c r="AD57" s="46"/>
      <c r="AE57" s="21">
        <f t="shared" si="6"/>
        <v>0</v>
      </c>
      <c r="AF57" s="22">
        <f t="shared" si="0"/>
        <v>0</v>
      </c>
      <c r="AG57" s="50">
        <f t="shared" si="1"/>
        <v>0</v>
      </c>
      <c r="AH57" s="46"/>
      <c r="AI57" s="21">
        <f>IF(AZ57="No",0,IF(O57="NA",0,IF(Q57=O57,0,IF(O57=Data!$E$2,Data!$J$42,IF(O57=Data!$E$3,Data!$J$43,IF(O57=Data!$E$4,Data!$J$44,IF(O57=Data!$E$5,Data!$J$45,IF(O57=Data!$E$6,Data!$J$46,IF(O57=Data!$E$7,Data!$J$47,IF(O57=Data!$E$8,Data!$J$48,IF(O57=Data!$E$9,Data!$J$49,IF(O57=Data!$E$10,Data!$I$50,IF(O57=Data!$E$11,Data!$J$51,IF(O57=Data!$E$12,Data!$J$52,IF(O57=Data!$E$13,Data!$J$53,IF(O57=Data!$E$14,Data!$J$54,IF(O57=Data!$E$15,Data!$J$55,IF(O57=Data!$E$16,Data!$J$56,IF(O57=Data!$E$17,Data!$J$57,IF(O57=Data!$E$18,Data!J$58,0))))))))))))))))))))*$AV$3</f>
        <v>0</v>
      </c>
      <c r="AJ57" s="23">
        <f>IF(AZ57="No",0,IF(O57="NA",0,IF(O57=Data!$E$2,Data!$K$42,IF(O57=Data!$E$3,Data!$K$43,IF(O57=Data!$E$4,Data!$K$44,IF(O57=Data!$E$5,Data!$K$45,IF(O57=Data!$E$6,Data!$K$46,IF(O57=Data!$E$7,Data!$K$47,IF(O57=Data!$E$8,Data!$K$48,IF(O57=Data!$E$9,Data!$K$49,IF(O57=Data!$E$10,Data!$K$50,IF(O57=Data!$E$11,Data!$K$51,IF(O57=Data!$E$12,Data!$K$52,IF(O57=Data!$E$13,Data!$K$53,IF(O57=Data!$E$14,Data!$K$54,IF(O57=Data!$E$15,Data!$K$55,IF(O57=Data!$E$16,Data!$K$56,IF(O57=Data!$E$17,Data!$K$57,IF(O57=Data!$E$18,Data!K$58,0)))))))))))))))))))*$AV$3</f>
        <v>0</v>
      </c>
      <c r="AK57" s="23">
        <f t="shared" si="7"/>
        <v>0</v>
      </c>
      <c r="AL57" s="22">
        <f t="shared" si="8"/>
        <v>0</v>
      </c>
      <c r="AM57" s="22">
        <f t="shared" si="9"/>
        <v>0</v>
      </c>
      <c r="AN57" s="23"/>
      <c r="AO57" s="120"/>
      <c r="AP57" s="25"/>
      <c r="AQ57" s="25"/>
      <c r="AR57" s="9"/>
      <c r="AS57" s="9"/>
      <c r="AT57" s="5"/>
      <c r="AX57" s="168"/>
      <c r="AY57" s="143" t="str">
        <f t="shared" si="10"/>
        <v>No</v>
      </c>
      <c r="AZ57" s="144" t="str">
        <f t="shared" si="2"/>
        <v>No</v>
      </c>
      <c r="BA57" s="150"/>
      <c r="BB57" s="146">
        <f>IF(Q57="NA",0,IF(N57="No",0,IF(O57=Data!$E$2,Data!$L$42,IF(O57=Data!$E$3,Data!$L$43,IF(O57=Data!$E$4,Data!$L$44,IF(O57=Data!$E$5,Data!$L$45,IF(O57=Data!$E$6,Data!$L$46,IF(O57=Data!$E$7,Data!$L$47,IF(O57=Data!$E$8,Data!$L$48,IF(O57=Data!$E$9,Data!$L$49,IF(O57=Data!$E$10,Data!$L$50,IF(O57=Data!$E$11,Data!$L$51,IF(O57=Data!$E$12,Data!$L$52,IF(O57=Data!$E$13,Data!$L$53,IF(O57=Data!$E$14,Data!$L$54,IF(O57=Data!$E$15,Data!$L$55,IF(O57=Data!$E$16,Data!$L$56,IF(O57=Data!$E$17,Data!$L$57,IF(O57=Data!$E$18,Data!L$58,0)))))))))))))))))))</f>
        <v>0</v>
      </c>
      <c r="BC57" s="147">
        <f>IF(Q57="NA",0,IF(AY57="No",0,IF(N57="Yes",0,IF(P57=Data!$E$2,Data!$L$42,IF(P57=Data!$E$3,Data!$L$43,IF(P57=Data!$E$4,Data!$L$44,IF(P57=Data!$E$5,Data!$L$45,IF(P57=Data!$E$6,Data!$L$46,IF(P57=Data!$E$7,Data!$L$47,IF(P57=Data!$E$8,Data!$L$48,IF(P57=Data!$E$9,Data!$L$49,IF(P57=Data!$E$10,Data!$L$50,IF(P57=Data!$E$11,Data!$L$51,IF(P57=Data!$E$12,Data!$L$52*(EXP(-29.6/R57)),IF(P57=Data!$E$13,Data!$L$53,IF(P57=Data!$E$14,Data!$L$54*(EXP(-29.6/R57)),IF(P57=Data!$E$15,Data!$L$55,IF(P57=Data!$E$16,Data!$L$56,IF(P57=Data!$E$17,Data!$L$57,IF(P57=Data!$E$18,Data!L$58,0))))))))))))))))))))</f>
        <v>0</v>
      </c>
      <c r="BD57" s="148"/>
      <c r="BE57" s="146"/>
      <c r="BF57" s="148">
        <f t="shared" si="11"/>
        <v>0</v>
      </c>
      <c r="BG57" s="148">
        <v>1</v>
      </c>
      <c r="BH57" s="148">
        <v>1</v>
      </c>
      <c r="BI57" s="148">
        <f>IF(S57=0,0,IF(AND(Q57=Data!$E$12,S57-$AV$3&gt;0),(((Data!$M$52*(EXP(-29.6/S57)))-(Data!$M$52*(EXP(-29.6/(S57-$AV$3)))))),IF(AND(Q57=Data!$E$12,S57-$AV$3&lt;0.5),(Data!$M$52*(EXP(-29.6/S57))),IF(AND(Q57=Data!$E$12,S57&lt;=1),((Data!$M$52*(EXP(-29.6/S57)))),IF(Q57=Data!$E$13,(Data!$M$53),IF(AND(Q57=Data!$E$14,S57-$AV$3&gt;0),(((Data!$M$54*(EXP(-29.6/S57)))-(Data!$M$54*(EXP(-29.6/(S57-$AV$3)))))),IF(AND(Q57=Data!$E$14,S57-$AV$3&lt;1),(Data!$M$54*(EXP(-29.6/S57))),IF(AND(Q57=Data!$E$14,S57&lt;=1),((Data!$M$54*(EXP(-29.6/S57)))),IF(Q57=Data!$E$15,Data!$M$55,IF(Q57=Data!$E$16,Data!$M$56,IF(Q57=Data!$E$17,Data!$M$57,IF(Q57=Data!$E$18,Data!$M$58,0))))))))))))</f>
        <v>0</v>
      </c>
      <c r="BJ57" s="148">
        <f>IF(Q57=Data!$E$12,BI57*0.32,IF(Q57=Data!$E$13,0,IF(Q57=Data!$E$14,BI57*0.32,IF(Q57=Data!$E$15,0,IF(Q57=Data!$E$16,0,IF(Q57=Data!$E$17,0,IF(Q57=Data!$E$18,0,0)))))))</f>
        <v>0</v>
      </c>
      <c r="BK57" s="148">
        <f>IF(Q57=Data!$E$12,Data!$P$52*$AV$3,IF(Q57=Data!$E$13,Data!$P$53*$AV$3,IF(Q57=Data!$E$14,Data!$P$54*$AV$3,IF(Q57=Data!$E$15,Data!$P$55*$AV$3,IF(Q57=Data!$E$16,Data!$P$56*$AV$3,IF(Q57=Data!$E$17,Data!$P$57*$AV$3,IF(Q57=Data!$E$18,Data!$P$58*$AV$3,0)))))))</f>
        <v>0</v>
      </c>
      <c r="BL57" s="147">
        <f>IF(O57=Data!$E$2,Data!$O$42,IF(O57=Data!$E$3,Data!$O$43,IF(O57=Data!$E$4,Data!$O$44,IF(O57=Data!$E$5,Data!$O$45,IF(O57=Data!$E$6,Data!$O$46,IF(O57=Data!$E$7,Data!$O$47,IF(O57=Data!$E$8,Data!$O$48,IF(O57=Data!$E$9,Data!$O$49,IF(O57=Data!$E$10,Data!$O$50,IF(O57=Data!$E$11,Data!$O$51,IF(O57=Data!$E$12,Data!$O$52,IF(O57=Data!$E$13,Data!$O$53,IF(O57=Data!$E$14,Data!$O$54,IF(O57=Data!$E$15,Data!$O$55,IF(O57=Data!$E$16,Data!$O$56,IF(O57=Data!$E$17,Data!$O$57,IF(O57=Data!$E$18,Data!$O$58,0)))))))))))))))))</f>
        <v>0</v>
      </c>
      <c r="BM57" s="169"/>
      <c r="BN57" s="169"/>
      <c r="BO57" s="169"/>
      <c r="BP57" s="169"/>
    </row>
    <row r="58" spans="10:68" x14ac:dyDescent="0.3">
      <c r="J58" s="36" t="s">
        <v>69</v>
      </c>
      <c r="K58" s="108"/>
      <c r="L58" s="108"/>
      <c r="M58" s="108" t="s">
        <v>3</v>
      </c>
      <c r="N58" s="108" t="s">
        <v>1</v>
      </c>
      <c r="O58" s="109" t="s">
        <v>124</v>
      </c>
      <c r="P58" s="109" t="s">
        <v>124</v>
      </c>
      <c r="Q58" s="110" t="s">
        <v>124</v>
      </c>
      <c r="R58" s="111"/>
      <c r="S58" s="111"/>
      <c r="T58" s="112"/>
      <c r="U58" s="20"/>
      <c r="V58" s="21">
        <f>IF(AZ58="No",0,IF(O58="NA",0,IF(O58=Data!$E$2,Data!$F$42,IF(O58=Data!$E$3,Data!$F$43,IF(O58=Data!$E$4,Data!$F$44,IF(O58=Data!$E$5,Data!$F$45,IF(O58=Data!$E$6,Data!$F$46,IF(O58=Data!$E$7,Data!$F$47,IF(O58=Data!$E$8,Data!$F$48,IF(O58=Data!$E$9,Data!$F$49,IF(O58=Data!$E$10,Data!$F$50,IF(O58=Data!$E$11,Data!$F$51,IF(O58=Data!E67,Data!$F$52,IF(O58=Data!E68,Data!$F$53,IF(O58=Data!E69,Data!$F$54,IF(O58=Data!E70,Data!$F$55,IF(O58=Data!E71,Data!$F$56,IF(O58=Data!E72,Data!F$57,IF(O58=Data!E73,Data!F$58,0)))))))))))))))))))*K58*$AV$3</f>
        <v>0</v>
      </c>
      <c r="W58" s="23">
        <f>IF(AZ58="No",0,IF(O58="NA",0,IF(O58=Data!$E$2,Data!$G$42,IF(O58=Data!$E$3,Data!$G$43,IF(O58=Data!$E$4,Data!$G$44,IF(O58=Data!$E$5,Data!$G$45,IF(O58=Data!$E$6,Data!$G$46,IF(O58=Data!$E$7,Data!$G$47,IF(O58=Data!$E$8,Data!$G$48,IF(O58=Data!$E$9,Data!$G$49,IF(O58=Data!$E$10,Data!$G$50,IF(O58=Data!$E$11,Data!$G$51,IF(O58=Data!$E$12,Data!$G$52,IF(O58=Data!$E$13,Data!$G$53,IF(O58=Data!$E$14,Data!$G$54,IF(O58=Data!$E$15,Data!$G$55,IF(O58=Data!$E$16,Data!$G$56,IF(O58=Data!$E$17,Data!G$57,IF(O58=Data!$E$18,Data!G$58,0)))))))))))))))))))*K58*$AV$3</f>
        <v>0</v>
      </c>
      <c r="X58" s="23">
        <f>IF(AZ58="No",0,IF(O58="NA",0,IF(O58=Data!$E$2,Data!$H$42,IF(O58=Data!$E$3,Data!$H$43,IF(O58=Data!$E$4,Data!$H$44,IF(O58=Data!$E$5,Data!$H$45,IF(O58=Data!$E$6,Data!$H$46,IF(O58=Data!$E$7,Data!$H$47,IF(O58=Data!$E$8,Data!$H$48,IF(O58=Data!$E$9,Data!$H$49,IF(O58=Data!$E$10,Data!$H$50,IF(O58=Data!$E$11,Data!$H$51,IF(O58=Data!$E$12,Data!$H$52,IF(O58=Data!$E$13,Data!$H$53,IF(O58=Data!$E$14,Data!$H$54,IF(O58=Data!$E$15,Data!$H$55,IF(O58=Data!$E$16,Data!$H$56,IF(O58=Data!$E$17,Data!H$57,IF(O58=Data!$E$18,Data!H$58,0)))))))))))))))))))*K58*$AV$3</f>
        <v>0</v>
      </c>
      <c r="Y58" s="23">
        <f>IF(R58&lt;=1,0,IF(Q58=Data!$E$12,Data!$F$52,IF(Q58=Data!$E$13,Data!$F$53,IF(Q58=Data!$E$14,Data!$F$54,IF(Q58=Data!$E$15,Data!$F$55,IF(Q58=Data!$E$16,Data!$F$56,IF(Q58=Data!$E$17,Data!$F$57,IF(Q58=Data!$E$18,Data!$F$58,0))))))))*K58*IF(R58&lt;AV58,R58,$AV$3)</f>
        <v>0</v>
      </c>
      <c r="Z58" s="23">
        <f>IF(R58&lt;=1,0,IF(Q58=Data!$E$12,Data!$G$52,IF(Q58=Data!$E$13,Data!$G$53,IF(Q58=Data!$E$14,Data!$G$54,IF(Q58=Data!$E$15,Data!$G$55,IF(Q58=Data!$E$16,Data!$G$56,IF(Q58=Data!$E$17,Data!$G$57,IF(Q58=Data!$E$18,Data!$G$58,0))))))))*K58*IF(R58&lt;AV58,R58,$AV$3)</f>
        <v>0</v>
      </c>
      <c r="AA58" s="23">
        <f>IF(R58&lt;=1,0,IF(Q58=Data!$E$12,Data!$H$52,IF(Q58=Data!$E$13,Data!$H$53,IF(Q58=Data!$E$14,Data!$H$54,IF(Q58=Data!$E$15,Data!$H$55,IF(Q58=Data!$E$16,Data!$H$56,IF(Q58=Data!$E$17,Data!$H$57,IF(Q58=Data!$E$18,Data!$H$58,0))))))))*K58*IF(R58&lt;AV58,R58,$AV$3)</f>
        <v>0</v>
      </c>
      <c r="AB58" s="22">
        <f t="shared" si="4"/>
        <v>0</v>
      </c>
      <c r="AC58" s="50">
        <f t="shared" si="5"/>
        <v>0</v>
      </c>
      <c r="AD58" s="46"/>
      <c r="AE58" s="21">
        <f t="shared" si="6"/>
        <v>0</v>
      </c>
      <c r="AF58" s="22">
        <f t="shared" si="0"/>
        <v>0</v>
      </c>
      <c r="AG58" s="50">
        <f t="shared" si="1"/>
        <v>0</v>
      </c>
      <c r="AH58" s="46"/>
      <c r="AI58" s="21">
        <f>IF(AZ58="No",0,IF(O58="NA",0,IF(Q58=O58,0,IF(O58=Data!$E$2,Data!$J$42,IF(O58=Data!$E$3,Data!$J$43,IF(O58=Data!$E$4,Data!$J$44,IF(O58=Data!$E$5,Data!$J$45,IF(O58=Data!$E$6,Data!$J$46,IF(O58=Data!$E$7,Data!$J$47,IF(O58=Data!$E$8,Data!$J$48,IF(O58=Data!$E$9,Data!$J$49,IF(O58=Data!$E$10,Data!$I$50,IF(O58=Data!$E$11,Data!$J$51,IF(O58=Data!$E$12,Data!$J$52,IF(O58=Data!$E$13,Data!$J$53,IF(O58=Data!$E$14,Data!$J$54,IF(O58=Data!$E$15,Data!$J$55,IF(O58=Data!$E$16,Data!$J$56,IF(O58=Data!$E$17,Data!$J$57,IF(O58=Data!$E$18,Data!J$58,0))))))))))))))))))))*$AV$3</f>
        <v>0</v>
      </c>
      <c r="AJ58" s="23">
        <f>IF(AZ58="No",0,IF(O58="NA",0,IF(O58=Data!$E$2,Data!$K$42,IF(O58=Data!$E$3,Data!$K$43,IF(O58=Data!$E$4,Data!$K$44,IF(O58=Data!$E$5,Data!$K$45,IF(O58=Data!$E$6,Data!$K$46,IF(O58=Data!$E$7,Data!$K$47,IF(O58=Data!$E$8,Data!$K$48,IF(O58=Data!$E$9,Data!$K$49,IF(O58=Data!$E$10,Data!$K$50,IF(O58=Data!$E$11,Data!$K$51,IF(O58=Data!$E$12,Data!$K$52,IF(O58=Data!$E$13,Data!$K$53,IF(O58=Data!$E$14,Data!$K$54,IF(O58=Data!$E$15,Data!$K$55,IF(O58=Data!$E$16,Data!$K$56,IF(O58=Data!$E$17,Data!$K$57,IF(O58=Data!$E$18,Data!K$58,0)))))))))))))))))))*$AV$3</f>
        <v>0</v>
      </c>
      <c r="AK58" s="23">
        <f t="shared" si="7"/>
        <v>0</v>
      </c>
      <c r="AL58" s="22">
        <f t="shared" si="8"/>
        <v>0</v>
      </c>
      <c r="AM58" s="22">
        <f t="shared" si="9"/>
        <v>0</v>
      </c>
      <c r="AN58" s="23"/>
      <c r="AO58" s="120"/>
      <c r="AP58" s="25"/>
      <c r="AQ58" s="25"/>
      <c r="AR58" s="9"/>
      <c r="AS58" s="9"/>
      <c r="AT58" s="5"/>
      <c r="AX58" s="168"/>
      <c r="AY58" s="143" t="str">
        <f t="shared" si="10"/>
        <v>No</v>
      </c>
      <c r="AZ58" s="144" t="str">
        <f t="shared" si="2"/>
        <v>No</v>
      </c>
      <c r="BA58" s="150"/>
      <c r="BB58" s="146">
        <f>IF(Q58="NA",0,IF(N58="No",0,IF(O58=Data!$E$2,Data!$L$42,IF(O58=Data!$E$3,Data!$L$43,IF(O58=Data!$E$4,Data!$L$44,IF(O58=Data!$E$5,Data!$L$45,IF(O58=Data!$E$6,Data!$L$46,IF(O58=Data!$E$7,Data!$L$47,IF(O58=Data!$E$8,Data!$L$48,IF(O58=Data!$E$9,Data!$L$49,IF(O58=Data!$E$10,Data!$L$50,IF(O58=Data!$E$11,Data!$L$51,IF(O58=Data!$E$12,Data!$L$52,IF(O58=Data!$E$13,Data!$L$53,IF(O58=Data!$E$14,Data!$L$54,IF(O58=Data!$E$15,Data!$L$55,IF(O58=Data!$E$16,Data!$L$56,IF(O58=Data!$E$17,Data!$L$57,IF(O58=Data!$E$18,Data!L$58,0)))))))))))))))))))</f>
        <v>0</v>
      </c>
      <c r="BC58" s="147">
        <f>IF(Q58="NA",0,IF(AY58="No",0,IF(N58="Yes",0,IF(P58=Data!$E$2,Data!$L$42,IF(P58=Data!$E$3,Data!$L$43,IF(P58=Data!$E$4,Data!$L$44,IF(P58=Data!$E$5,Data!$L$45,IF(P58=Data!$E$6,Data!$L$46,IF(P58=Data!$E$7,Data!$L$47,IF(P58=Data!$E$8,Data!$L$48,IF(P58=Data!$E$9,Data!$L$49,IF(P58=Data!$E$10,Data!$L$50,IF(P58=Data!$E$11,Data!$L$51,IF(P58=Data!$E$12,Data!$L$52*(EXP(-29.6/R58)),IF(P58=Data!$E$13,Data!$L$53,IF(P58=Data!$E$14,Data!$L$54*(EXP(-29.6/R58)),IF(P58=Data!$E$15,Data!$L$55,IF(P58=Data!$E$16,Data!$L$56,IF(P58=Data!$E$17,Data!$L$57,IF(P58=Data!$E$18,Data!L$58,0))))))))))))))))))))</f>
        <v>0</v>
      </c>
      <c r="BD58" s="148"/>
      <c r="BE58" s="146"/>
      <c r="BF58" s="148">
        <f t="shared" si="11"/>
        <v>0</v>
      </c>
      <c r="BG58" s="148">
        <v>1</v>
      </c>
      <c r="BH58" s="148">
        <v>1</v>
      </c>
      <c r="BI58" s="148">
        <f>IF(S58=0,0,IF(AND(Q58=Data!$E$12,S58-$AV$3&gt;0),(((Data!$M$52*(EXP(-29.6/S58)))-(Data!$M$52*(EXP(-29.6/(S58-$AV$3)))))),IF(AND(Q58=Data!$E$12,S58-$AV$3&lt;0.5),(Data!$M$52*(EXP(-29.6/S58))),IF(AND(Q58=Data!$E$12,S58&lt;=1),((Data!$M$52*(EXP(-29.6/S58)))),IF(Q58=Data!$E$13,(Data!$M$53),IF(AND(Q58=Data!$E$14,S58-$AV$3&gt;0),(((Data!$M$54*(EXP(-29.6/S58)))-(Data!$M$54*(EXP(-29.6/(S58-$AV$3)))))),IF(AND(Q58=Data!$E$14,S58-$AV$3&lt;1),(Data!$M$54*(EXP(-29.6/S58))),IF(AND(Q58=Data!$E$14,S58&lt;=1),((Data!$M$54*(EXP(-29.6/S58)))),IF(Q58=Data!$E$15,Data!$M$55,IF(Q58=Data!$E$16,Data!$M$56,IF(Q58=Data!$E$17,Data!$M$57,IF(Q58=Data!$E$18,Data!$M$58,0))))))))))))</f>
        <v>0</v>
      </c>
      <c r="BJ58" s="148">
        <f>IF(Q58=Data!$E$12,BI58*0.32,IF(Q58=Data!$E$13,0,IF(Q58=Data!$E$14,BI58*0.32,IF(Q58=Data!$E$15,0,IF(Q58=Data!$E$16,0,IF(Q58=Data!$E$17,0,IF(Q58=Data!$E$18,0,0)))))))</f>
        <v>0</v>
      </c>
      <c r="BK58" s="148">
        <f>IF(Q58=Data!$E$12,Data!$P$52*$AV$3,IF(Q58=Data!$E$13,Data!$P$53*$AV$3,IF(Q58=Data!$E$14,Data!$P$54*$AV$3,IF(Q58=Data!$E$15,Data!$P$55*$AV$3,IF(Q58=Data!$E$16,Data!$P$56*$AV$3,IF(Q58=Data!$E$17,Data!$P$57*$AV$3,IF(Q58=Data!$E$18,Data!$P$58*$AV$3,0)))))))</f>
        <v>0</v>
      </c>
      <c r="BL58" s="147">
        <f>IF(O58=Data!$E$2,Data!$O$42,IF(O58=Data!$E$3,Data!$O$43,IF(O58=Data!$E$4,Data!$O$44,IF(O58=Data!$E$5,Data!$O$45,IF(O58=Data!$E$6,Data!$O$46,IF(O58=Data!$E$7,Data!$O$47,IF(O58=Data!$E$8,Data!$O$48,IF(O58=Data!$E$9,Data!$O$49,IF(O58=Data!$E$10,Data!$O$50,IF(O58=Data!$E$11,Data!$O$51,IF(O58=Data!$E$12,Data!$O$52,IF(O58=Data!$E$13,Data!$O$53,IF(O58=Data!$E$14,Data!$O$54,IF(O58=Data!$E$15,Data!$O$55,IF(O58=Data!$E$16,Data!$O$56,IF(O58=Data!$E$17,Data!$O$57,IF(O58=Data!$E$18,Data!$O$58,0)))))))))))))))))</f>
        <v>0</v>
      </c>
      <c r="BM58" s="169"/>
      <c r="BN58" s="169"/>
      <c r="BO58" s="169"/>
      <c r="BP58" s="169"/>
    </row>
    <row r="59" spans="10:68" x14ac:dyDescent="0.3">
      <c r="J59" s="36" t="s">
        <v>70</v>
      </c>
      <c r="K59" s="108"/>
      <c r="L59" s="108"/>
      <c r="M59" s="108" t="s">
        <v>3</v>
      </c>
      <c r="N59" s="108" t="s">
        <v>1</v>
      </c>
      <c r="O59" s="109" t="s">
        <v>124</v>
      </c>
      <c r="P59" s="109" t="s">
        <v>124</v>
      </c>
      <c r="Q59" s="110" t="s">
        <v>124</v>
      </c>
      <c r="R59" s="111"/>
      <c r="S59" s="111"/>
      <c r="T59" s="112"/>
      <c r="U59" s="20"/>
      <c r="V59" s="21">
        <f>IF(AZ59="No",0,IF(O59="NA",0,IF(O59=Data!$E$2,Data!$F$42,IF(O59=Data!$E$3,Data!$F$43,IF(O59=Data!$E$4,Data!$F$44,IF(O59=Data!$E$5,Data!$F$45,IF(O59=Data!$E$6,Data!$F$46,IF(O59=Data!$E$7,Data!$F$47,IF(O59=Data!$E$8,Data!$F$48,IF(O59=Data!$E$9,Data!$F$49,IF(O59=Data!$E$10,Data!$F$50,IF(O59=Data!$E$11,Data!$F$51,IF(O59=Data!E68,Data!$F$52,IF(O59=Data!E69,Data!$F$53,IF(O59=Data!E70,Data!$F$54,IF(O59=Data!E71,Data!$F$55,IF(O59=Data!E72,Data!$F$56,IF(O59=Data!E73,Data!F$57,IF(O59=Data!E74,Data!F$58,0)))))))))))))))))))*K59*$AV$3</f>
        <v>0</v>
      </c>
      <c r="W59" s="23">
        <f>IF(AZ59="No",0,IF(O59="NA",0,IF(O59=Data!$E$2,Data!$G$42,IF(O59=Data!$E$3,Data!$G$43,IF(O59=Data!$E$4,Data!$G$44,IF(O59=Data!$E$5,Data!$G$45,IF(O59=Data!$E$6,Data!$G$46,IF(O59=Data!$E$7,Data!$G$47,IF(O59=Data!$E$8,Data!$G$48,IF(O59=Data!$E$9,Data!$G$49,IF(O59=Data!$E$10,Data!$G$50,IF(O59=Data!$E$11,Data!$G$51,IF(O59=Data!$E$12,Data!$G$52,IF(O59=Data!$E$13,Data!$G$53,IF(O59=Data!$E$14,Data!$G$54,IF(O59=Data!$E$15,Data!$G$55,IF(O59=Data!$E$16,Data!$G$56,IF(O59=Data!$E$17,Data!G$57,IF(O59=Data!$E$18,Data!G$58,0)))))))))))))))))))*K59*$AV$3</f>
        <v>0</v>
      </c>
      <c r="X59" s="23">
        <f>IF(AZ59="No",0,IF(O59="NA",0,IF(O59=Data!$E$2,Data!$H$42,IF(O59=Data!$E$3,Data!$H$43,IF(O59=Data!$E$4,Data!$H$44,IF(O59=Data!$E$5,Data!$H$45,IF(O59=Data!$E$6,Data!$H$46,IF(O59=Data!$E$7,Data!$H$47,IF(O59=Data!$E$8,Data!$H$48,IF(O59=Data!$E$9,Data!$H$49,IF(O59=Data!$E$10,Data!$H$50,IF(O59=Data!$E$11,Data!$H$51,IF(O59=Data!$E$12,Data!$H$52,IF(O59=Data!$E$13,Data!$H$53,IF(O59=Data!$E$14,Data!$H$54,IF(O59=Data!$E$15,Data!$H$55,IF(O59=Data!$E$16,Data!$H$56,IF(O59=Data!$E$17,Data!H$57,IF(O59=Data!$E$18,Data!H$58,0)))))))))))))))))))*K59*$AV$3</f>
        <v>0</v>
      </c>
      <c r="Y59" s="23">
        <f>IF(R59&lt;=1,0,IF(Q59=Data!$E$12,Data!$F$52,IF(Q59=Data!$E$13,Data!$F$53,IF(Q59=Data!$E$14,Data!$F$54,IF(Q59=Data!$E$15,Data!$F$55,IF(Q59=Data!$E$16,Data!$F$56,IF(Q59=Data!$E$17,Data!$F$57,IF(Q59=Data!$E$18,Data!$F$58,0))))))))*K59*IF(R59&lt;AV59,R59,$AV$3)</f>
        <v>0</v>
      </c>
      <c r="Z59" s="23">
        <f>IF(R59&lt;=1,0,IF(Q59=Data!$E$12,Data!$G$52,IF(Q59=Data!$E$13,Data!$G$53,IF(Q59=Data!$E$14,Data!$G$54,IF(Q59=Data!$E$15,Data!$G$55,IF(Q59=Data!$E$16,Data!$G$56,IF(Q59=Data!$E$17,Data!$G$57,IF(Q59=Data!$E$18,Data!$G$58,0))))))))*K59*IF(R59&lt;AV59,R59,$AV$3)</f>
        <v>0</v>
      </c>
      <c r="AA59" s="23">
        <f>IF(R59&lt;=1,0,IF(Q59=Data!$E$12,Data!$H$52,IF(Q59=Data!$E$13,Data!$H$53,IF(Q59=Data!$E$14,Data!$H$54,IF(Q59=Data!$E$15,Data!$H$55,IF(Q59=Data!$E$16,Data!$H$56,IF(Q59=Data!$E$17,Data!$H$57,IF(Q59=Data!$E$18,Data!$H$58,0))))))))*K59*IF(R59&lt;AV59,R59,$AV$3)</f>
        <v>0</v>
      </c>
      <c r="AB59" s="22">
        <f t="shared" si="4"/>
        <v>0</v>
      </c>
      <c r="AC59" s="50">
        <f t="shared" si="5"/>
        <v>0</v>
      </c>
      <c r="AD59" s="46"/>
      <c r="AE59" s="21">
        <f t="shared" si="6"/>
        <v>0</v>
      </c>
      <c r="AF59" s="22">
        <f t="shared" si="0"/>
        <v>0</v>
      </c>
      <c r="AG59" s="50">
        <f t="shared" si="1"/>
        <v>0</v>
      </c>
      <c r="AH59" s="46"/>
      <c r="AI59" s="21">
        <f>IF(AZ59="No",0,IF(O59="NA",0,IF(Q59=O59,0,IF(O59=Data!$E$2,Data!$J$42,IF(O59=Data!$E$3,Data!$J$43,IF(O59=Data!$E$4,Data!$J$44,IF(O59=Data!$E$5,Data!$J$45,IF(O59=Data!$E$6,Data!$J$46,IF(O59=Data!$E$7,Data!$J$47,IF(O59=Data!$E$8,Data!$J$48,IF(O59=Data!$E$9,Data!$J$49,IF(O59=Data!$E$10,Data!$I$50,IF(O59=Data!$E$11,Data!$J$51,IF(O59=Data!$E$12,Data!$J$52,IF(O59=Data!$E$13,Data!$J$53,IF(O59=Data!$E$14,Data!$J$54,IF(O59=Data!$E$15,Data!$J$55,IF(O59=Data!$E$16,Data!$J$56,IF(O59=Data!$E$17,Data!$J$57,IF(O59=Data!$E$18,Data!J$58,0))))))))))))))))))))*$AV$3</f>
        <v>0</v>
      </c>
      <c r="AJ59" s="23">
        <f>IF(AZ59="No",0,IF(O59="NA",0,IF(O59=Data!$E$2,Data!$K$42,IF(O59=Data!$E$3,Data!$K$43,IF(O59=Data!$E$4,Data!$K$44,IF(O59=Data!$E$5,Data!$K$45,IF(O59=Data!$E$6,Data!$K$46,IF(O59=Data!$E$7,Data!$K$47,IF(O59=Data!$E$8,Data!$K$48,IF(O59=Data!$E$9,Data!$K$49,IF(O59=Data!$E$10,Data!$K$50,IF(O59=Data!$E$11,Data!$K$51,IF(O59=Data!$E$12,Data!$K$52,IF(O59=Data!$E$13,Data!$K$53,IF(O59=Data!$E$14,Data!$K$54,IF(O59=Data!$E$15,Data!$K$55,IF(O59=Data!$E$16,Data!$K$56,IF(O59=Data!$E$17,Data!$K$57,IF(O59=Data!$E$18,Data!K$58,0)))))))))))))))))))*$AV$3</f>
        <v>0</v>
      </c>
      <c r="AK59" s="23">
        <f t="shared" si="7"/>
        <v>0</v>
      </c>
      <c r="AL59" s="22">
        <f t="shared" si="8"/>
        <v>0</v>
      </c>
      <c r="AM59" s="22">
        <f t="shared" si="9"/>
        <v>0</v>
      </c>
      <c r="AN59" s="23"/>
      <c r="AO59" s="120"/>
      <c r="AP59" s="25"/>
      <c r="AQ59" s="25"/>
      <c r="AR59" s="9"/>
      <c r="AS59" s="9"/>
      <c r="AT59" s="5"/>
      <c r="AX59" s="168"/>
      <c r="AY59" s="143" t="str">
        <f t="shared" si="10"/>
        <v>No</v>
      </c>
      <c r="AZ59" s="144" t="str">
        <f t="shared" si="2"/>
        <v>No</v>
      </c>
      <c r="BA59" s="150"/>
      <c r="BB59" s="146">
        <f>IF(Q59="NA",0,IF(N59="No",0,IF(O59=Data!$E$2,Data!$L$42,IF(O59=Data!$E$3,Data!$L$43,IF(O59=Data!$E$4,Data!$L$44,IF(O59=Data!$E$5,Data!$L$45,IF(O59=Data!$E$6,Data!$L$46,IF(O59=Data!$E$7,Data!$L$47,IF(O59=Data!$E$8,Data!$L$48,IF(O59=Data!$E$9,Data!$L$49,IF(O59=Data!$E$10,Data!$L$50,IF(O59=Data!$E$11,Data!$L$51,IF(O59=Data!$E$12,Data!$L$52,IF(O59=Data!$E$13,Data!$L$53,IF(O59=Data!$E$14,Data!$L$54,IF(O59=Data!$E$15,Data!$L$55,IF(O59=Data!$E$16,Data!$L$56,IF(O59=Data!$E$17,Data!$L$57,IF(O59=Data!$E$18,Data!L$58,0)))))))))))))))))))</f>
        <v>0</v>
      </c>
      <c r="BC59" s="147">
        <f>IF(Q59="NA",0,IF(AY59="No",0,IF(N59="Yes",0,IF(P59=Data!$E$2,Data!$L$42,IF(P59=Data!$E$3,Data!$L$43,IF(P59=Data!$E$4,Data!$L$44,IF(P59=Data!$E$5,Data!$L$45,IF(P59=Data!$E$6,Data!$L$46,IF(P59=Data!$E$7,Data!$L$47,IF(P59=Data!$E$8,Data!$L$48,IF(P59=Data!$E$9,Data!$L$49,IF(P59=Data!$E$10,Data!$L$50,IF(P59=Data!$E$11,Data!$L$51,IF(P59=Data!$E$12,Data!$L$52*(EXP(-29.6/R59)),IF(P59=Data!$E$13,Data!$L$53,IF(P59=Data!$E$14,Data!$L$54*(EXP(-29.6/R59)),IF(P59=Data!$E$15,Data!$L$55,IF(P59=Data!$E$16,Data!$L$56,IF(P59=Data!$E$17,Data!$L$57,IF(P59=Data!$E$18,Data!L$58,0))))))))))))))))))))</f>
        <v>0</v>
      </c>
      <c r="BD59" s="148"/>
      <c r="BE59" s="146"/>
      <c r="BF59" s="148">
        <f t="shared" si="11"/>
        <v>0</v>
      </c>
      <c r="BG59" s="148">
        <v>1</v>
      </c>
      <c r="BH59" s="148">
        <v>1</v>
      </c>
      <c r="BI59" s="148">
        <f>IF(S59=0,0,IF(AND(Q59=Data!$E$12,S59-$AV$3&gt;0),(((Data!$M$52*(EXP(-29.6/S59)))-(Data!$M$52*(EXP(-29.6/(S59-$AV$3)))))),IF(AND(Q59=Data!$E$12,S59-$AV$3&lt;0.5),(Data!$M$52*(EXP(-29.6/S59))),IF(AND(Q59=Data!$E$12,S59&lt;=1),((Data!$M$52*(EXP(-29.6/S59)))),IF(Q59=Data!$E$13,(Data!$M$53),IF(AND(Q59=Data!$E$14,S59-$AV$3&gt;0),(((Data!$M$54*(EXP(-29.6/S59)))-(Data!$M$54*(EXP(-29.6/(S59-$AV$3)))))),IF(AND(Q59=Data!$E$14,S59-$AV$3&lt;1),(Data!$M$54*(EXP(-29.6/S59))),IF(AND(Q59=Data!$E$14,S59&lt;=1),((Data!$M$54*(EXP(-29.6/S59)))),IF(Q59=Data!$E$15,Data!$M$55,IF(Q59=Data!$E$16,Data!$M$56,IF(Q59=Data!$E$17,Data!$M$57,IF(Q59=Data!$E$18,Data!$M$58,0))))))))))))</f>
        <v>0</v>
      </c>
      <c r="BJ59" s="148">
        <f>IF(Q59=Data!$E$12,BI59*0.32,IF(Q59=Data!$E$13,0,IF(Q59=Data!$E$14,BI59*0.32,IF(Q59=Data!$E$15,0,IF(Q59=Data!$E$16,0,IF(Q59=Data!$E$17,0,IF(Q59=Data!$E$18,0,0)))))))</f>
        <v>0</v>
      </c>
      <c r="BK59" s="148">
        <f>IF(Q59=Data!$E$12,Data!$P$52*$AV$3,IF(Q59=Data!$E$13,Data!$P$53*$AV$3,IF(Q59=Data!$E$14,Data!$P$54*$AV$3,IF(Q59=Data!$E$15,Data!$P$55*$AV$3,IF(Q59=Data!$E$16,Data!$P$56*$AV$3,IF(Q59=Data!$E$17,Data!$P$57*$AV$3,IF(Q59=Data!$E$18,Data!$P$58*$AV$3,0)))))))</f>
        <v>0</v>
      </c>
      <c r="BL59" s="147">
        <f>IF(O59=Data!$E$2,Data!$O$42,IF(O59=Data!$E$3,Data!$O$43,IF(O59=Data!$E$4,Data!$O$44,IF(O59=Data!$E$5,Data!$O$45,IF(O59=Data!$E$6,Data!$O$46,IF(O59=Data!$E$7,Data!$O$47,IF(O59=Data!$E$8,Data!$O$48,IF(O59=Data!$E$9,Data!$O$49,IF(O59=Data!$E$10,Data!$O$50,IF(O59=Data!$E$11,Data!$O$51,IF(O59=Data!$E$12,Data!$O$52,IF(O59=Data!$E$13,Data!$O$53,IF(O59=Data!$E$14,Data!$O$54,IF(O59=Data!$E$15,Data!$O$55,IF(O59=Data!$E$16,Data!$O$56,IF(O59=Data!$E$17,Data!$O$57,IF(O59=Data!$E$18,Data!$O$58,0)))))))))))))))))</f>
        <v>0</v>
      </c>
      <c r="BM59" s="169"/>
      <c r="BN59" s="169"/>
      <c r="BO59" s="169"/>
      <c r="BP59" s="169"/>
    </row>
    <row r="60" spans="10:68" x14ac:dyDescent="0.3">
      <c r="J60" s="36" t="s">
        <v>71</v>
      </c>
      <c r="K60" s="108"/>
      <c r="L60" s="108"/>
      <c r="M60" s="108" t="s">
        <v>3</v>
      </c>
      <c r="N60" s="108" t="s">
        <v>1</v>
      </c>
      <c r="O60" s="109" t="s">
        <v>124</v>
      </c>
      <c r="P60" s="109" t="s">
        <v>124</v>
      </c>
      <c r="Q60" s="110" t="s">
        <v>124</v>
      </c>
      <c r="R60" s="111"/>
      <c r="S60" s="111"/>
      <c r="T60" s="112"/>
      <c r="U60" s="20"/>
      <c r="V60" s="21">
        <f>IF(AZ60="No",0,IF(O60="NA",0,IF(O60=Data!$E$2,Data!$F$42,IF(O60=Data!$E$3,Data!$F$43,IF(O60=Data!$E$4,Data!$F$44,IF(O60=Data!$E$5,Data!$F$45,IF(O60=Data!$E$6,Data!$F$46,IF(O60=Data!$E$7,Data!$F$47,IF(O60=Data!$E$8,Data!$F$48,IF(O60=Data!$E$9,Data!$F$49,IF(O60=Data!$E$10,Data!$F$50,IF(O60=Data!$E$11,Data!$F$51,IF(O60=Data!E69,Data!$F$52,IF(O60=Data!E70,Data!$F$53,IF(O60=Data!E71,Data!$F$54,IF(O60=Data!E72,Data!$F$55,IF(O60=Data!E73,Data!$F$56,IF(O60=Data!E74,Data!F$57,IF(O60=Data!E75,Data!F$58,0)))))))))))))))))))*K60*$AV$3</f>
        <v>0</v>
      </c>
      <c r="W60" s="23">
        <f>IF(AZ60="No",0,IF(O60="NA",0,IF(O60=Data!$E$2,Data!$G$42,IF(O60=Data!$E$3,Data!$G$43,IF(O60=Data!$E$4,Data!$G$44,IF(O60=Data!$E$5,Data!$G$45,IF(O60=Data!$E$6,Data!$G$46,IF(O60=Data!$E$7,Data!$G$47,IF(O60=Data!$E$8,Data!$G$48,IF(O60=Data!$E$9,Data!$G$49,IF(O60=Data!$E$10,Data!$G$50,IF(O60=Data!$E$11,Data!$G$51,IF(O60=Data!$E$12,Data!$G$52,IF(O60=Data!$E$13,Data!$G$53,IF(O60=Data!$E$14,Data!$G$54,IF(O60=Data!$E$15,Data!$G$55,IF(O60=Data!$E$16,Data!$G$56,IF(O60=Data!$E$17,Data!G$57,IF(O60=Data!$E$18,Data!G$58,0)))))))))))))))))))*K60*$AV$3</f>
        <v>0</v>
      </c>
      <c r="X60" s="23">
        <f>IF(AZ60="No",0,IF(O60="NA",0,IF(O60=Data!$E$2,Data!$H$42,IF(O60=Data!$E$3,Data!$H$43,IF(O60=Data!$E$4,Data!$H$44,IF(O60=Data!$E$5,Data!$H$45,IF(O60=Data!$E$6,Data!$H$46,IF(O60=Data!$E$7,Data!$H$47,IF(O60=Data!$E$8,Data!$H$48,IF(O60=Data!$E$9,Data!$H$49,IF(O60=Data!$E$10,Data!$H$50,IF(O60=Data!$E$11,Data!$H$51,IF(O60=Data!$E$12,Data!$H$52,IF(O60=Data!$E$13,Data!$H$53,IF(O60=Data!$E$14,Data!$H$54,IF(O60=Data!$E$15,Data!$H$55,IF(O60=Data!$E$16,Data!$H$56,IF(O60=Data!$E$17,Data!H$57,IF(O60=Data!$E$18,Data!H$58,0)))))))))))))))))))*K60*$AV$3</f>
        <v>0</v>
      </c>
      <c r="Y60" s="23">
        <f>IF(R60&lt;=1,0,IF(Q60=Data!$E$12,Data!$F$52,IF(Q60=Data!$E$13,Data!$F$53,IF(Q60=Data!$E$14,Data!$F$54,IF(Q60=Data!$E$15,Data!$F$55,IF(Q60=Data!$E$16,Data!$F$56,IF(Q60=Data!$E$17,Data!$F$57,IF(Q60=Data!$E$18,Data!$F$58,0))))))))*K60*IF(R60&lt;AV60,R60,$AV$3)</f>
        <v>0</v>
      </c>
      <c r="Z60" s="23">
        <f>IF(R60&lt;=1,0,IF(Q60=Data!$E$12,Data!$G$52,IF(Q60=Data!$E$13,Data!$G$53,IF(Q60=Data!$E$14,Data!$G$54,IF(Q60=Data!$E$15,Data!$G$55,IF(Q60=Data!$E$16,Data!$G$56,IF(Q60=Data!$E$17,Data!$G$57,IF(Q60=Data!$E$18,Data!$G$58,0))))))))*K60*IF(R60&lt;AV60,R60,$AV$3)</f>
        <v>0</v>
      </c>
      <c r="AA60" s="23">
        <f>IF(R60&lt;=1,0,IF(Q60=Data!$E$12,Data!$H$52,IF(Q60=Data!$E$13,Data!$H$53,IF(Q60=Data!$E$14,Data!$H$54,IF(Q60=Data!$E$15,Data!$H$55,IF(Q60=Data!$E$16,Data!$H$56,IF(Q60=Data!$E$17,Data!$H$57,IF(Q60=Data!$E$18,Data!$H$58,0))))))))*K60*IF(R60&lt;AV60,R60,$AV$3)</f>
        <v>0</v>
      </c>
      <c r="AB60" s="22">
        <f t="shared" si="4"/>
        <v>0</v>
      </c>
      <c r="AC60" s="50">
        <f t="shared" si="5"/>
        <v>0</v>
      </c>
      <c r="AD60" s="46"/>
      <c r="AE60" s="21">
        <f t="shared" si="6"/>
        <v>0</v>
      </c>
      <c r="AF60" s="22">
        <f t="shared" si="0"/>
        <v>0</v>
      </c>
      <c r="AG60" s="50">
        <f t="shared" si="1"/>
        <v>0</v>
      </c>
      <c r="AH60" s="46"/>
      <c r="AI60" s="21">
        <f>IF(AZ60="No",0,IF(O60="NA",0,IF(Q60=O60,0,IF(O60=Data!$E$2,Data!$J$42,IF(O60=Data!$E$3,Data!$J$43,IF(O60=Data!$E$4,Data!$J$44,IF(O60=Data!$E$5,Data!$J$45,IF(O60=Data!$E$6,Data!$J$46,IF(O60=Data!$E$7,Data!$J$47,IF(O60=Data!$E$8,Data!$J$48,IF(O60=Data!$E$9,Data!$J$49,IF(O60=Data!$E$10,Data!$I$50,IF(O60=Data!$E$11,Data!$J$51,IF(O60=Data!$E$12,Data!$J$52,IF(O60=Data!$E$13,Data!$J$53,IF(O60=Data!$E$14,Data!$J$54,IF(O60=Data!$E$15,Data!$J$55,IF(O60=Data!$E$16,Data!$J$56,IF(O60=Data!$E$17,Data!$J$57,IF(O60=Data!$E$18,Data!J$58,0))))))))))))))))))))*$AV$3</f>
        <v>0</v>
      </c>
      <c r="AJ60" s="23">
        <f>IF(AZ60="No",0,IF(O60="NA",0,IF(O60=Data!$E$2,Data!$K$42,IF(O60=Data!$E$3,Data!$K$43,IF(O60=Data!$E$4,Data!$K$44,IF(O60=Data!$E$5,Data!$K$45,IF(O60=Data!$E$6,Data!$K$46,IF(O60=Data!$E$7,Data!$K$47,IF(O60=Data!$E$8,Data!$K$48,IF(O60=Data!$E$9,Data!$K$49,IF(O60=Data!$E$10,Data!$K$50,IF(O60=Data!$E$11,Data!$K$51,IF(O60=Data!$E$12,Data!$K$52,IF(O60=Data!$E$13,Data!$K$53,IF(O60=Data!$E$14,Data!$K$54,IF(O60=Data!$E$15,Data!$K$55,IF(O60=Data!$E$16,Data!$K$56,IF(O60=Data!$E$17,Data!$K$57,IF(O60=Data!$E$18,Data!K$58,0)))))))))))))))))))*$AV$3</f>
        <v>0</v>
      </c>
      <c r="AK60" s="23">
        <f t="shared" si="7"/>
        <v>0</v>
      </c>
      <c r="AL60" s="22">
        <f t="shared" si="8"/>
        <v>0</v>
      </c>
      <c r="AM60" s="22">
        <f t="shared" si="9"/>
        <v>0</v>
      </c>
      <c r="AN60" s="23"/>
      <c r="AO60" s="120"/>
      <c r="AP60" s="25"/>
      <c r="AQ60" s="25"/>
      <c r="AR60" s="9"/>
      <c r="AS60" s="9"/>
      <c r="AT60" s="5"/>
      <c r="AX60" s="168"/>
      <c r="AY60" s="143" t="str">
        <f t="shared" si="10"/>
        <v>No</v>
      </c>
      <c r="AZ60" s="144" t="str">
        <f t="shared" si="2"/>
        <v>No</v>
      </c>
      <c r="BA60" s="150"/>
      <c r="BB60" s="146">
        <f>IF(Q60="NA",0,IF(N60="No",0,IF(O60=Data!$E$2,Data!$L$42,IF(O60=Data!$E$3,Data!$L$43,IF(O60=Data!$E$4,Data!$L$44,IF(O60=Data!$E$5,Data!$L$45,IF(O60=Data!$E$6,Data!$L$46,IF(O60=Data!$E$7,Data!$L$47,IF(O60=Data!$E$8,Data!$L$48,IF(O60=Data!$E$9,Data!$L$49,IF(O60=Data!$E$10,Data!$L$50,IF(O60=Data!$E$11,Data!$L$51,IF(O60=Data!$E$12,Data!$L$52,IF(O60=Data!$E$13,Data!$L$53,IF(O60=Data!$E$14,Data!$L$54,IF(O60=Data!$E$15,Data!$L$55,IF(O60=Data!$E$16,Data!$L$56,IF(O60=Data!$E$17,Data!$L$57,IF(O60=Data!$E$18,Data!L$58,0)))))))))))))))))))</f>
        <v>0</v>
      </c>
      <c r="BC60" s="147">
        <f>IF(Q60="NA",0,IF(AY60="No",0,IF(N60="Yes",0,IF(P60=Data!$E$2,Data!$L$42,IF(P60=Data!$E$3,Data!$L$43,IF(P60=Data!$E$4,Data!$L$44,IF(P60=Data!$E$5,Data!$L$45,IF(P60=Data!$E$6,Data!$L$46,IF(P60=Data!$E$7,Data!$L$47,IF(P60=Data!$E$8,Data!$L$48,IF(P60=Data!$E$9,Data!$L$49,IF(P60=Data!$E$10,Data!$L$50,IF(P60=Data!$E$11,Data!$L$51,IF(P60=Data!$E$12,Data!$L$52*(EXP(-29.6/R60)),IF(P60=Data!$E$13,Data!$L$53,IF(P60=Data!$E$14,Data!$L$54*(EXP(-29.6/R60)),IF(P60=Data!$E$15,Data!$L$55,IF(P60=Data!$E$16,Data!$L$56,IF(P60=Data!$E$17,Data!$L$57,IF(P60=Data!$E$18,Data!L$58,0))))))))))))))))))))</f>
        <v>0</v>
      </c>
      <c r="BD60" s="148"/>
      <c r="BE60" s="146"/>
      <c r="BF60" s="148">
        <f t="shared" si="11"/>
        <v>0</v>
      </c>
      <c r="BG60" s="148">
        <v>1</v>
      </c>
      <c r="BH60" s="148">
        <v>1</v>
      </c>
      <c r="BI60" s="148">
        <f>IF(S60=0,0,IF(AND(Q60=Data!$E$12,S60-$AV$3&gt;0),(((Data!$M$52*(EXP(-29.6/S60)))-(Data!$M$52*(EXP(-29.6/(S60-$AV$3)))))),IF(AND(Q60=Data!$E$12,S60-$AV$3&lt;0.5),(Data!$M$52*(EXP(-29.6/S60))),IF(AND(Q60=Data!$E$12,S60&lt;=1),((Data!$M$52*(EXP(-29.6/S60)))),IF(Q60=Data!$E$13,(Data!$M$53),IF(AND(Q60=Data!$E$14,S60-$AV$3&gt;0),(((Data!$M$54*(EXP(-29.6/S60)))-(Data!$M$54*(EXP(-29.6/(S60-$AV$3)))))),IF(AND(Q60=Data!$E$14,S60-$AV$3&lt;1),(Data!$M$54*(EXP(-29.6/S60))),IF(AND(Q60=Data!$E$14,S60&lt;=1),((Data!$M$54*(EXP(-29.6/S60)))),IF(Q60=Data!$E$15,Data!$M$55,IF(Q60=Data!$E$16,Data!$M$56,IF(Q60=Data!$E$17,Data!$M$57,IF(Q60=Data!$E$18,Data!$M$58,0))))))))))))</f>
        <v>0</v>
      </c>
      <c r="BJ60" s="148">
        <f>IF(Q60=Data!$E$12,BI60*0.32,IF(Q60=Data!$E$13,0,IF(Q60=Data!$E$14,BI60*0.32,IF(Q60=Data!$E$15,0,IF(Q60=Data!$E$16,0,IF(Q60=Data!$E$17,0,IF(Q60=Data!$E$18,0,0)))))))</f>
        <v>0</v>
      </c>
      <c r="BK60" s="148">
        <f>IF(Q60=Data!$E$12,Data!$P$52*$AV$3,IF(Q60=Data!$E$13,Data!$P$53*$AV$3,IF(Q60=Data!$E$14,Data!$P$54*$AV$3,IF(Q60=Data!$E$15,Data!$P$55*$AV$3,IF(Q60=Data!$E$16,Data!$P$56*$AV$3,IF(Q60=Data!$E$17,Data!$P$57*$AV$3,IF(Q60=Data!$E$18,Data!$P$58*$AV$3,0)))))))</f>
        <v>0</v>
      </c>
      <c r="BL60" s="147">
        <f>IF(O60=Data!$E$2,Data!$O$42,IF(O60=Data!$E$3,Data!$O$43,IF(O60=Data!$E$4,Data!$O$44,IF(O60=Data!$E$5,Data!$O$45,IF(O60=Data!$E$6,Data!$O$46,IF(O60=Data!$E$7,Data!$O$47,IF(O60=Data!$E$8,Data!$O$48,IF(O60=Data!$E$9,Data!$O$49,IF(O60=Data!$E$10,Data!$O$50,IF(O60=Data!$E$11,Data!$O$51,IF(O60=Data!$E$12,Data!$O$52,IF(O60=Data!$E$13,Data!$O$53,IF(O60=Data!$E$14,Data!$O$54,IF(O60=Data!$E$15,Data!$O$55,IF(O60=Data!$E$16,Data!$O$56,IF(O60=Data!$E$17,Data!$O$57,IF(O60=Data!$E$18,Data!$O$58,0)))))))))))))))))</f>
        <v>0</v>
      </c>
      <c r="BM60" s="169"/>
      <c r="BN60" s="169"/>
      <c r="BO60" s="169"/>
      <c r="BP60" s="169"/>
    </row>
    <row r="61" spans="10:68" x14ac:dyDescent="0.3">
      <c r="J61" s="36" t="s">
        <v>72</v>
      </c>
      <c r="K61" s="108"/>
      <c r="L61" s="108"/>
      <c r="M61" s="108" t="s">
        <v>3</v>
      </c>
      <c r="N61" s="108" t="s">
        <v>1</v>
      </c>
      <c r="O61" s="109" t="s">
        <v>124</v>
      </c>
      <c r="P61" s="109" t="s">
        <v>124</v>
      </c>
      <c r="Q61" s="110" t="s">
        <v>124</v>
      </c>
      <c r="R61" s="111"/>
      <c r="S61" s="111"/>
      <c r="T61" s="112"/>
      <c r="U61" s="20"/>
      <c r="V61" s="21">
        <f>IF(AZ61="No",0,IF(O61="NA",0,IF(O61=Data!$E$2,Data!$F$42,IF(O61=Data!$E$3,Data!$F$43,IF(O61=Data!$E$4,Data!$F$44,IF(O61=Data!$E$5,Data!$F$45,IF(O61=Data!$E$6,Data!$F$46,IF(O61=Data!$E$7,Data!$F$47,IF(O61=Data!$E$8,Data!$F$48,IF(O61=Data!$E$9,Data!$F$49,IF(O61=Data!$E$10,Data!$F$50,IF(O61=Data!$E$11,Data!$F$51,IF(O61=Data!E70,Data!$F$52,IF(O61=Data!E71,Data!$F$53,IF(O61=Data!E72,Data!$F$54,IF(O61=Data!E73,Data!$F$55,IF(O61=Data!E74,Data!$F$56,IF(O61=Data!E75,Data!F$57,IF(O61=Data!E76,Data!F$58,0)))))))))))))))))))*K61*$AV$3</f>
        <v>0</v>
      </c>
      <c r="W61" s="23">
        <f>IF(AZ61="No",0,IF(O61="NA",0,IF(O61=Data!$E$2,Data!$G$42,IF(O61=Data!$E$3,Data!$G$43,IF(O61=Data!$E$4,Data!$G$44,IF(O61=Data!$E$5,Data!$G$45,IF(O61=Data!$E$6,Data!$G$46,IF(O61=Data!$E$7,Data!$G$47,IF(O61=Data!$E$8,Data!$G$48,IF(O61=Data!$E$9,Data!$G$49,IF(O61=Data!$E$10,Data!$G$50,IF(O61=Data!$E$11,Data!$G$51,IF(O61=Data!$E$12,Data!$G$52,IF(O61=Data!$E$13,Data!$G$53,IF(O61=Data!$E$14,Data!$G$54,IF(O61=Data!$E$15,Data!$G$55,IF(O61=Data!$E$16,Data!$G$56,IF(O61=Data!$E$17,Data!G$57,IF(O61=Data!$E$18,Data!G$58,0)))))))))))))))))))*K61*$AV$3</f>
        <v>0</v>
      </c>
      <c r="X61" s="23">
        <f>IF(AZ61="No",0,IF(O61="NA",0,IF(O61=Data!$E$2,Data!$H$42,IF(O61=Data!$E$3,Data!$H$43,IF(O61=Data!$E$4,Data!$H$44,IF(O61=Data!$E$5,Data!$H$45,IF(O61=Data!$E$6,Data!$H$46,IF(O61=Data!$E$7,Data!$H$47,IF(O61=Data!$E$8,Data!$H$48,IF(O61=Data!$E$9,Data!$H$49,IF(O61=Data!$E$10,Data!$H$50,IF(O61=Data!$E$11,Data!$H$51,IF(O61=Data!$E$12,Data!$H$52,IF(O61=Data!$E$13,Data!$H$53,IF(O61=Data!$E$14,Data!$H$54,IF(O61=Data!$E$15,Data!$H$55,IF(O61=Data!$E$16,Data!$H$56,IF(O61=Data!$E$17,Data!H$57,IF(O61=Data!$E$18,Data!H$58,0)))))))))))))))))))*K61*$AV$3</f>
        <v>0</v>
      </c>
      <c r="Y61" s="23">
        <f>IF(R61&lt;=1,0,IF(Q61=Data!$E$12,Data!$F$52,IF(Q61=Data!$E$13,Data!$F$53,IF(Q61=Data!$E$14,Data!$F$54,IF(Q61=Data!$E$15,Data!$F$55,IF(Q61=Data!$E$16,Data!$F$56,IF(Q61=Data!$E$17,Data!$F$57,IF(Q61=Data!$E$18,Data!$F$58,0))))))))*K61*IF(R61&lt;AV61,R61,$AV$3)</f>
        <v>0</v>
      </c>
      <c r="Z61" s="23">
        <f>IF(R61&lt;=1,0,IF(Q61=Data!$E$12,Data!$G$52,IF(Q61=Data!$E$13,Data!$G$53,IF(Q61=Data!$E$14,Data!$G$54,IF(Q61=Data!$E$15,Data!$G$55,IF(Q61=Data!$E$16,Data!$G$56,IF(Q61=Data!$E$17,Data!$G$57,IF(Q61=Data!$E$18,Data!$G$58,0))))))))*K61*IF(R61&lt;AV61,R61,$AV$3)</f>
        <v>0</v>
      </c>
      <c r="AA61" s="23">
        <f>IF(R61&lt;=1,0,IF(Q61=Data!$E$12,Data!$H$52,IF(Q61=Data!$E$13,Data!$H$53,IF(Q61=Data!$E$14,Data!$H$54,IF(Q61=Data!$E$15,Data!$H$55,IF(Q61=Data!$E$16,Data!$H$56,IF(Q61=Data!$E$17,Data!$H$57,IF(Q61=Data!$E$18,Data!$H$58,0))))))))*K61*IF(R61&lt;AV61,R61,$AV$3)</f>
        <v>0</v>
      </c>
      <c r="AB61" s="22">
        <f t="shared" si="4"/>
        <v>0</v>
      </c>
      <c r="AC61" s="50">
        <f t="shared" si="5"/>
        <v>0</v>
      </c>
      <c r="AD61" s="46"/>
      <c r="AE61" s="21">
        <f t="shared" si="6"/>
        <v>0</v>
      </c>
      <c r="AF61" s="22">
        <f t="shared" si="0"/>
        <v>0</v>
      </c>
      <c r="AG61" s="50">
        <f t="shared" si="1"/>
        <v>0</v>
      </c>
      <c r="AH61" s="46"/>
      <c r="AI61" s="21">
        <f>IF(AZ61="No",0,IF(O61="NA",0,IF(Q61=O61,0,IF(O61=Data!$E$2,Data!$J$42,IF(O61=Data!$E$3,Data!$J$43,IF(O61=Data!$E$4,Data!$J$44,IF(O61=Data!$E$5,Data!$J$45,IF(O61=Data!$E$6,Data!$J$46,IF(O61=Data!$E$7,Data!$J$47,IF(O61=Data!$E$8,Data!$J$48,IF(O61=Data!$E$9,Data!$J$49,IF(O61=Data!$E$10,Data!$I$50,IF(O61=Data!$E$11,Data!$J$51,IF(O61=Data!$E$12,Data!$J$52,IF(O61=Data!$E$13,Data!$J$53,IF(O61=Data!$E$14,Data!$J$54,IF(O61=Data!$E$15,Data!$J$55,IF(O61=Data!$E$16,Data!$J$56,IF(O61=Data!$E$17,Data!$J$57,IF(O61=Data!$E$18,Data!J$58,0))))))))))))))))))))*$AV$3</f>
        <v>0</v>
      </c>
      <c r="AJ61" s="23">
        <f>IF(AZ61="No",0,IF(O61="NA",0,IF(O61=Data!$E$2,Data!$K$42,IF(O61=Data!$E$3,Data!$K$43,IF(O61=Data!$E$4,Data!$K$44,IF(O61=Data!$E$5,Data!$K$45,IF(O61=Data!$E$6,Data!$K$46,IF(O61=Data!$E$7,Data!$K$47,IF(O61=Data!$E$8,Data!$K$48,IF(O61=Data!$E$9,Data!$K$49,IF(O61=Data!$E$10,Data!$K$50,IF(O61=Data!$E$11,Data!$K$51,IF(O61=Data!$E$12,Data!$K$52,IF(O61=Data!$E$13,Data!$K$53,IF(O61=Data!$E$14,Data!$K$54,IF(O61=Data!$E$15,Data!$K$55,IF(O61=Data!$E$16,Data!$K$56,IF(O61=Data!$E$17,Data!$K$57,IF(O61=Data!$E$18,Data!K$58,0)))))))))))))))))))*$AV$3</f>
        <v>0</v>
      </c>
      <c r="AK61" s="23">
        <f t="shared" si="7"/>
        <v>0</v>
      </c>
      <c r="AL61" s="22">
        <f t="shared" si="8"/>
        <v>0</v>
      </c>
      <c r="AM61" s="22">
        <f t="shared" si="9"/>
        <v>0</v>
      </c>
      <c r="AN61" s="23"/>
      <c r="AO61" s="120"/>
      <c r="AP61" s="25"/>
      <c r="AQ61" s="25"/>
      <c r="AR61" s="9"/>
      <c r="AS61" s="9"/>
      <c r="AT61" s="5"/>
      <c r="AX61" s="168"/>
      <c r="AY61" s="143" t="str">
        <f t="shared" si="10"/>
        <v>No</v>
      </c>
      <c r="AZ61" s="144" t="str">
        <f t="shared" si="2"/>
        <v>No</v>
      </c>
      <c r="BA61" s="150"/>
      <c r="BB61" s="146">
        <f>IF(Q61="NA",0,IF(N61="No",0,IF(O61=Data!$E$2,Data!$L$42,IF(O61=Data!$E$3,Data!$L$43,IF(O61=Data!$E$4,Data!$L$44,IF(O61=Data!$E$5,Data!$L$45,IF(O61=Data!$E$6,Data!$L$46,IF(O61=Data!$E$7,Data!$L$47,IF(O61=Data!$E$8,Data!$L$48,IF(O61=Data!$E$9,Data!$L$49,IF(O61=Data!$E$10,Data!$L$50,IF(O61=Data!$E$11,Data!$L$51,IF(O61=Data!$E$12,Data!$L$52,IF(O61=Data!$E$13,Data!$L$53,IF(O61=Data!$E$14,Data!$L$54,IF(O61=Data!$E$15,Data!$L$55,IF(O61=Data!$E$16,Data!$L$56,IF(O61=Data!$E$17,Data!$L$57,IF(O61=Data!$E$18,Data!L$58,0)))))))))))))))))))</f>
        <v>0</v>
      </c>
      <c r="BC61" s="147">
        <f>IF(Q61="NA",0,IF(AY61="No",0,IF(N61="Yes",0,IF(P61=Data!$E$2,Data!$L$42,IF(P61=Data!$E$3,Data!$L$43,IF(P61=Data!$E$4,Data!$L$44,IF(P61=Data!$E$5,Data!$L$45,IF(P61=Data!$E$6,Data!$L$46,IF(P61=Data!$E$7,Data!$L$47,IF(P61=Data!$E$8,Data!$L$48,IF(P61=Data!$E$9,Data!$L$49,IF(P61=Data!$E$10,Data!$L$50,IF(P61=Data!$E$11,Data!$L$51,IF(P61=Data!$E$12,Data!$L$52*(EXP(-29.6/R61)),IF(P61=Data!$E$13,Data!$L$53,IF(P61=Data!$E$14,Data!$L$54*(EXP(-29.6/R61)),IF(P61=Data!$E$15,Data!$L$55,IF(P61=Data!$E$16,Data!$L$56,IF(P61=Data!$E$17,Data!$L$57,IF(P61=Data!$E$18,Data!L$58,0))))))))))))))))))))</f>
        <v>0</v>
      </c>
      <c r="BD61" s="148"/>
      <c r="BE61" s="146"/>
      <c r="BF61" s="148">
        <f t="shared" si="11"/>
        <v>0</v>
      </c>
      <c r="BG61" s="148">
        <v>1</v>
      </c>
      <c r="BH61" s="148">
        <v>1</v>
      </c>
      <c r="BI61" s="148">
        <f>IF(S61=0,0,IF(AND(Q61=Data!$E$12,S61-$AV$3&gt;0),(((Data!$M$52*(EXP(-29.6/S61)))-(Data!$M$52*(EXP(-29.6/(S61-$AV$3)))))),IF(AND(Q61=Data!$E$12,S61-$AV$3&lt;0.5),(Data!$M$52*(EXP(-29.6/S61))),IF(AND(Q61=Data!$E$12,S61&lt;=1),((Data!$M$52*(EXP(-29.6/S61)))),IF(Q61=Data!$E$13,(Data!$M$53),IF(AND(Q61=Data!$E$14,S61-$AV$3&gt;0),(((Data!$M$54*(EXP(-29.6/S61)))-(Data!$M$54*(EXP(-29.6/(S61-$AV$3)))))),IF(AND(Q61=Data!$E$14,S61-$AV$3&lt;1),(Data!$M$54*(EXP(-29.6/S61))),IF(AND(Q61=Data!$E$14,S61&lt;=1),((Data!$M$54*(EXP(-29.6/S61)))),IF(Q61=Data!$E$15,Data!$M$55,IF(Q61=Data!$E$16,Data!$M$56,IF(Q61=Data!$E$17,Data!$M$57,IF(Q61=Data!$E$18,Data!$M$58,0))))))))))))</f>
        <v>0</v>
      </c>
      <c r="BJ61" s="148">
        <f>IF(Q61=Data!$E$12,BI61*0.32,IF(Q61=Data!$E$13,0,IF(Q61=Data!$E$14,BI61*0.32,IF(Q61=Data!$E$15,0,IF(Q61=Data!$E$16,0,IF(Q61=Data!$E$17,0,IF(Q61=Data!$E$18,0,0)))))))</f>
        <v>0</v>
      </c>
      <c r="BK61" s="148">
        <f>IF(Q61=Data!$E$12,Data!$P$52*$AV$3,IF(Q61=Data!$E$13,Data!$P$53*$AV$3,IF(Q61=Data!$E$14,Data!$P$54*$AV$3,IF(Q61=Data!$E$15,Data!$P$55*$AV$3,IF(Q61=Data!$E$16,Data!$P$56*$AV$3,IF(Q61=Data!$E$17,Data!$P$57*$AV$3,IF(Q61=Data!$E$18,Data!$P$58*$AV$3,0)))))))</f>
        <v>0</v>
      </c>
      <c r="BL61" s="147">
        <f>IF(O61=Data!$E$2,Data!$O$42,IF(O61=Data!$E$3,Data!$O$43,IF(O61=Data!$E$4,Data!$O$44,IF(O61=Data!$E$5,Data!$O$45,IF(O61=Data!$E$6,Data!$O$46,IF(O61=Data!$E$7,Data!$O$47,IF(O61=Data!$E$8,Data!$O$48,IF(O61=Data!$E$9,Data!$O$49,IF(O61=Data!$E$10,Data!$O$50,IF(O61=Data!$E$11,Data!$O$51,IF(O61=Data!$E$12,Data!$O$52,IF(O61=Data!$E$13,Data!$O$53,IF(O61=Data!$E$14,Data!$O$54,IF(O61=Data!$E$15,Data!$O$55,IF(O61=Data!$E$16,Data!$O$56,IF(O61=Data!$E$17,Data!$O$57,IF(O61=Data!$E$18,Data!$O$58,0)))))))))))))))))</f>
        <v>0</v>
      </c>
      <c r="BM61" s="169"/>
      <c r="BN61" s="169"/>
      <c r="BO61" s="169"/>
      <c r="BP61" s="169"/>
    </row>
    <row r="62" spans="10:68" x14ac:dyDescent="0.3">
      <c r="J62" s="36" t="s">
        <v>73</v>
      </c>
      <c r="K62" s="108"/>
      <c r="L62" s="108"/>
      <c r="M62" s="108" t="s">
        <v>3</v>
      </c>
      <c r="N62" s="108" t="s">
        <v>1</v>
      </c>
      <c r="O62" s="109" t="s">
        <v>124</v>
      </c>
      <c r="P62" s="109" t="s">
        <v>124</v>
      </c>
      <c r="Q62" s="110" t="s">
        <v>124</v>
      </c>
      <c r="R62" s="111"/>
      <c r="S62" s="111"/>
      <c r="T62" s="112"/>
      <c r="U62" s="20"/>
      <c r="V62" s="21">
        <f>IF(AZ62="No",0,IF(O62="NA",0,IF(O62=Data!$E$2,Data!$F$42,IF(O62=Data!$E$3,Data!$F$43,IF(O62=Data!$E$4,Data!$F$44,IF(O62=Data!$E$5,Data!$F$45,IF(O62=Data!$E$6,Data!$F$46,IF(O62=Data!$E$7,Data!$F$47,IF(O62=Data!$E$8,Data!$F$48,IF(O62=Data!$E$9,Data!$F$49,IF(O62=Data!$E$10,Data!$F$50,IF(O62=Data!$E$11,Data!$F$51,IF(O62=Data!E71,Data!$F$52,IF(O62=Data!E72,Data!$F$53,IF(O62=Data!E73,Data!$F$54,IF(O62=Data!E74,Data!$F$55,IF(O62=Data!E75,Data!$F$56,IF(O62=Data!E76,Data!F$57,IF(O62=Data!E77,Data!F$58,0)))))))))))))))))))*K62*$AV$3</f>
        <v>0</v>
      </c>
      <c r="W62" s="23">
        <f>IF(AZ62="No",0,IF(O62="NA",0,IF(O62=Data!$E$2,Data!$G$42,IF(O62=Data!$E$3,Data!$G$43,IF(O62=Data!$E$4,Data!$G$44,IF(O62=Data!$E$5,Data!$G$45,IF(O62=Data!$E$6,Data!$G$46,IF(O62=Data!$E$7,Data!$G$47,IF(O62=Data!$E$8,Data!$G$48,IF(O62=Data!$E$9,Data!$G$49,IF(O62=Data!$E$10,Data!$G$50,IF(O62=Data!$E$11,Data!$G$51,IF(O62=Data!$E$12,Data!$G$52,IF(O62=Data!$E$13,Data!$G$53,IF(O62=Data!$E$14,Data!$G$54,IF(O62=Data!$E$15,Data!$G$55,IF(O62=Data!$E$16,Data!$G$56,IF(O62=Data!$E$17,Data!G$57,IF(O62=Data!$E$18,Data!G$58,0)))))))))))))))))))*K62*$AV$3</f>
        <v>0</v>
      </c>
      <c r="X62" s="23">
        <f>IF(AZ62="No",0,IF(O62="NA",0,IF(O62=Data!$E$2,Data!$H$42,IF(O62=Data!$E$3,Data!$H$43,IF(O62=Data!$E$4,Data!$H$44,IF(O62=Data!$E$5,Data!$H$45,IF(O62=Data!$E$6,Data!$H$46,IF(O62=Data!$E$7,Data!$H$47,IF(O62=Data!$E$8,Data!$H$48,IF(O62=Data!$E$9,Data!$H$49,IF(O62=Data!$E$10,Data!$H$50,IF(O62=Data!$E$11,Data!$H$51,IF(O62=Data!$E$12,Data!$H$52,IF(O62=Data!$E$13,Data!$H$53,IF(O62=Data!$E$14,Data!$H$54,IF(O62=Data!$E$15,Data!$H$55,IF(O62=Data!$E$16,Data!$H$56,IF(O62=Data!$E$17,Data!H$57,IF(O62=Data!$E$18,Data!H$58,0)))))))))))))))))))*K62*$AV$3</f>
        <v>0</v>
      </c>
      <c r="Y62" s="23">
        <f>IF(R62&lt;=1,0,IF(Q62=Data!$E$12,Data!$F$52,IF(Q62=Data!$E$13,Data!$F$53,IF(Q62=Data!$E$14,Data!$F$54,IF(Q62=Data!$E$15,Data!$F$55,IF(Q62=Data!$E$16,Data!$F$56,IF(Q62=Data!$E$17,Data!$F$57,IF(Q62=Data!$E$18,Data!$F$58,0))))))))*K62*IF(R62&lt;AV62,R62,$AV$3)</f>
        <v>0</v>
      </c>
      <c r="Z62" s="23">
        <f>IF(R62&lt;=1,0,IF(Q62=Data!$E$12,Data!$G$52,IF(Q62=Data!$E$13,Data!$G$53,IF(Q62=Data!$E$14,Data!$G$54,IF(Q62=Data!$E$15,Data!$G$55,IF(Q62=Data!$E$16,Data!$G$56,IF(Q62=Data!$E$17,Data!$G$57,IF(Q62=Data!$E$18,Data!$G$58,0))))))))*K62*IF(R62&lt;AV62,R62,$AV$3)</f>
        <v>0</v>
      </c>
      <c r="AA62" s="23">
        <f>IF(R62&lt;=1,0,IF(Q62=Data!$E$12,Data!$H$52,IF(Q62=Data!$E$13,Data!$H$53,IF(Q62=Data!$E$14,Data!$H$54,IF(Q62=Data!$E$15,Data!$H$55,IF(Q62=Data!$E$16,Data!$H$56,IF(Q62=Data!$E$17,Data!$H$57,IF(Q62=Data!$E$18,Data!$H$58,0))))))))*K62*IF(R62&lt;AV62,R62,$AV$3)</f>
        <v>0</v>
      </c>
      <c r="AB62" s="22">
        <f t="shared" si="4"/>
        <v>0</v>
      </c>
      <c r="AC62" s="50">
        <f t="shared" si="5"/>
        <v>0</v>
      </c>
      <c r="AD62" s="46"/>
      <c r="AE62" s="21">
        <f t="shared" si="6"/>
        <v>0</v>
      </c>
      <c r="AF62" s="22">
        <f t="shared" si="0"/>
        <v>0</v>
      </c>
      <c r="AG62" s="50">
        <f t="shared" si="1"/>
        <v>0</v>
      </c>
      <c r="AH62" s="46"/>
      <c r="AI62" s="21">
        <f>IF(AZ62="No",0,IF(O62="NA",0,IF(Q62=O62,0,IF(O62=Data!$E$2,Data!$J$42,IF(O62=Data!$E$3,Data!$J$43,IF(O62=Data!$E$4,Data!$J$44,IF(O62=Data!$E$5,Data!$J$45,IF(O62=Data!$E$6,Data!$J$46,IF(O62=Data!$E$7,Data!$J$47,IF(O62=Data!$E$8,Data!$J$48,IF(O62=Data!$E$9,Data!$J$49,IF(O62=Data!$E$10,Data!$I$50,IF(O62=Data!$E$11,Data!$J$51,IF(O62=Data!$E$12,Data!$J$52,IF(O62=Data!$E$13,Data!$J$53,IF(O62=Data!$E$14,Data!$J$54,IF(O62=Data!$E$15,Data!$J$55,IF(O62=Data!$E$16,Data!$J$56,IF(O62=Data!$E$17,Data!$J$57,IF(O62=Data!$E$18,Data!J$58,0))))))))))))))))))))*$AV$3</f>
        <v>0</v>
      </c>
      <c r="AJ62" s="23">
        <f>IF(AZ62="No",0,IF(O62="NA",0,IF(O62=Data!$E$2,Data!$K$42,IF(O62=Data!$E$3,Data!$K$43,IF(O62=Data!$E$4,Data!$K$44,IF(O62=Data!$E$5,Data!$K$45,IF(O62=Data!$E$6,Data!$K$46,IF(O62=Data!$E$7,Data!$K$47,IF(O62=Data!$E$8,Data!$K$48,IF(O62=Data!$E$9,Data!$K$49,IF(O62=Data!$E$10,Data!$K$50,IF(O62=Data!$E$11,Data!$K$51,IF(O62=Data!$E$12,Data!$K$52,IF(O62=Data!$E$13,Data!$K$53,IF(O62=Data!$E$14,Data!$K$54,IF(O62=Data!$E$15,Data!$K$55,IF(O62=Data!$E$16,Data!$K$56,IF(O62=Data!$E$17,Data!$K$57,IF(O62=Data!$E$18,Data!K$58,0)))))))))))))))))))*$AV$3</f>
        <v>0</v>
      </c>
      <c r="AK62" s="23">
        <f t="shared" si="7"/>
        <v>0</v>
      </c>
      <c r="AL62" s="22">
        <f t="shared" si="8"/>
        <v>0</v>
      </c>
      <c r="AM62" s="22">
        <f t="shared" si="9"/>
        <v>0</v>
      </c>
      <c r="AN62" s="23"/>
      <c r="AO62" s="120"/>
      <c r="AP62" s="25"/>
      <c r="AQ62" s="25"/>
      <c r="AR62" s="9"/>
      <c r="AS62" s="9"/>
      <c r="AT62" s="5"/>
      <c r="AX62" s="168"/>
      <c r="AY62" s="143" t="str">
        <f t="shared" si="10"/>
        <v>No</v>
      </c>
      <c r="AZ62" s="144" t="str">
        <f t="shared" si="2"/>
        <v>No</v>
      </c>
      <c r="BA62" s="150"/>
      <c r="BB62" s="146">
        <f>IF(Q62="NA",0,IF(N62="No",0,IF(O62=Data!$E$2,Data!$L$42,IF(O62=Data!$E$3,Data!$L$43,IF(O62=Data!$E$4,Data!$L$44,IF(O62=Data!$E$5,Data!$L$45,IF(O62=Data!$E$6,Data!$L$46,IF(O62=Data!$E$7,Data!$L$47,IF(O62=Data!$E$8,Data!$L$48,IF(O62=Data!$E$9,Data!$L$49,IF(O62=Data!$E$10,Data!$L$50,IF(O62=Data!$E$11,Data!$L$51,IF(O62=Data!$E$12,Data!$L$52,IF(O62=Data!$E$13,Data!$L$53,IF(O62=Data!$E$14,Data!$L$54,IF(O62=Data!$E$15,Data!$L$55,IF(O62=Data!$E$16,Data!$L$56,IF(O62=Data!$E$17,Data!$L$57,IF(O62=Data!$E$18,Data!L$58,0)))))))))))))))))))</f>
        <v>0</v>
      </c>
      <c r="BC62" s="147">
        <f>IF(Q62="NA",0,IF(AY62="No",0,IF(N62="Yes",0,IF(P62=Data!$E$2,Data!$L$42,IF(P62=Data!$E$3,Data!$L$43,IF(P62=Data!$E$4,Data!$L$44,IF(P62=Data!$E$5,Data!$L$45,IF(P62=Data!$E$6,Data!$L$46,IF(P62=Data!$E$7,Data!$L$47,IF(P62=Data!$E$8,Data!$L$48,IF(P62=Data!$E$9,Data!$L$49,IF(P62=Data!$E$10,Data!$L$50,IF(P62=Data!$E$11,Data!$L$51,IF(P62=Data!$E$12,Data!$L$52*(EXP(-29.6/R62)),IF(P62=Data!$E$13,Data!$L$53,IF(P62=Data!$E$14,Data!$L$54*(EXP(-29.6/R62)),IF(P62=Data!$E$15,Data!$L$55,IF(P62=Data!$E$16,Data!$L$56,IF(P62=Data!$E$17,Data!$L$57,IF(P62=Data!$E$18,Data!L$58,0))))))))))))))))))))</f>
        <v>0</v>
      </c>
      <c r="BD62" s="148"/>
      <c r="BE62" s="146"/>
      <c r="BF62" s="148">
        <f t="shared" si="11"/>
        <v>0</v>
      </c>
      <c r="BG62" s="148">
        <v>1</v>
      </c>
      <c r="BH62" s="148">
        <v>1</v>
      </c>
      <c r="BI62" s="148">
        <f>IF(S62=0,0,IF(AND(Q62=Data!$E$12,S62-$AV$3&gt;0),(((Data!$M$52*(EXP(-29.6/S62)))-(Data!$M$52*(EXP(-29.6/(S62-$AV$3)))))),IF(AND(Q62=Data!$E$12,S62-$AV$3&lt;0.5),(Data!$M$52*(EXP(-29.6/S62))),IF(AND(Q62=Data!$E$12,S62&lt;=1),((Data!$M$52*(EXP(-29.6/S62)))),IF(Q62=Data!$E$13,(Data!$M$53),IF(AND(Q62=Data!$E$14,S62-$AV$3&gt;0),(((Data!$M$54*(EXP(-29.6/S62)))-(Data!$M$54*(EXP(-29.6/(S62-$AV$3)))))),IF(AND(Q62=Data!$E$14,S62-$AV$3&lt;1),(Data!$M$54*(EXP(-29.6/S62))),IF(AND(Q62=Data!$E$14,S62&lt;=1),((Data!$M$54*(EXP(-29.6/S62)))),IF(Q62=Data!$E$15,Data!$M$55,IF(Q62=Data!$E$16,Data!$M$56,IF(Q62=Data!$E$17,Data!$M$57,IF(Q62=Data!$E$18,Data!$M$58,0))))))))))))</f>
        <v>0</v>
      </c>
      <c r="BJ62" s="148">
        <f>IF(Q62=Data!$E$12,BI62*0.32,IF(Q62=Data!$E$13,0,IF(Q62=Data!$E$14,BI62*0.32,IF(Q62=Data!$E$15,0,IF(Q62=Data!$E$16,0,IF(Q62=Data!$E$17,0,IF(Q62=Data!$E$18,0,0)))))))</f>
        <v>0</v>
      </c>
      <c r="BK62" s="148">
        <f>IF(Q62=Data!$E$12,Data!$P$52*$AV$3,IF(Q62=Data!$E$13,Data!$P$53*$AV$3,IF(Q62=Data!$E$14,Data!$P$54*$AV$3,IF(Q62=Data!$E$15,Data!$P$55*$AV$3,IF(Q62=Data!$E$16,Data!$P$56*$AV$3,IF(Q62=Data!$E$17,Data!$P$57*$AV$3,IF(Q62=Data!$E$18,Data!$P$58*$AV$3,0)))))))</f>
        <v>0</v>
      </c>
      <c r="BL62" s="147">
        <f>IF(O62=Data!$E$2,Data!$O$42,IF(O62=Data!$E$3,Data!$O$43,IF(O62=Data!$E$4,Data!$O$44,IF(O62=Data!$E$5,Data!$O$45,IF(O62=Data!$E$6,Data!$O$46,IF(O62=Data!$E$7,Data!$O$47,IF(O62=Data!$E$8,Data!$O$48,IF(O62=Data!$E$9,Data!$O$49,IF(O62=Data!$E$10,Data!$O$50,IF(O62=Data!$E$11,Data!$O$51,IF(O62=Data!$E$12,Data!$O$52,IF(O62=Data!$E$13,Data!$O$53,IF(O62=Data!$E$14,Data!$O$54,IF(O62=Data!$E$15,Data!$O$55,IF(O62=Data!$E$16,Data!$O$56,IF(O62=Data!$E$17,Data!$O$57,IF(O62=Data!$E$18,Data!$O$58,0)))))))))))))))))</f>
        <v>0</v>
      </c>
      <c r="BM62" s="169"/>
      <c r="BN62" s="169"/>
      <c r="BO62" s="169"/>
      <c r="BP62" s="169"/>
    </row>
    <row r="63" spans="10:68" x14ac:dyDescent="0.3">
      <c r="J63" s="36" t="s">
        <v>74</v>
      </c>
      <c r="K63" s="108"/>
      <c r="L63" s="108"/>
      <c r="M63" s="108" t="s">
        <v>3</v>
      </c>
      <c r="N63" s="108" t="s">
        <v>1</v>
      </c>
      <c r="O63" s="109" t="s">
        <v>124</v>
      </c>
      <c r="P63" s="109" t="s">
        <v>124</v>
      </c>
      <c r="Q63" s="110" t="s">
        <v>124</v>
      </c>
      <c r="R63" s="111"/>
      <c r="S63" s="111"/>
      <c r="T63" s="112"/>
      <c r="U63" s="20"/>
      <c r="V63" s="21">
        <f>IF(AZ63="No",0,IF(O63="NA",0,IF(O63=Data!$E$2,Data!$F$42,IF(O63=Data!$E$3,Data!$F$43,IF(O63=Data!$E$4,Data!$F$44,IF(O63=Data!$E$5,Data!$F$45,IF(O63=Data!$E$6,Data!$F$46,IF(O63=Data!$E$7,Data!$F$47,IF(O63=Data!$E$8,Data!$F$48,IF(O63=Data!$E$9,Data!$F$49,IF(O63=Data!$E$10,Data!$F$50,IF(O63=Data!$E$11,Data!$F$51,IF(O63=Data!E72,Data!$F$52,IF(O63=Data!E73,Data!$F$53,IF(O63=Data!E74,Data!$F$54,IF(O63=Data!E75,Data!$F$55,IF(O63=Data!E76,Data!$F$56,IF(O63=Data!E77,Data!F$57,IF(O63=Data!E78,Data!F$58,0)))))))))))))))))))*K63*$AV$3</f>
        <v>0</v>
      </c>
      <c r="W63" s="23">
        <f>IF(AZ63="No",0,IF(O63="NA",0,IF(O63=Data!$E$2,Data!$G$42,IF(O63=Data!$E$3,Data!$G$43,IF(O63=Data!$E$4,Data!$G$44,IF(O63=Data!$E$5,Data!$G$45,IF(O63=Data!$E$6,Data!$G$46,IF(O63=Data!$E$7,Data!$G$47,IF(O63=Data!$E$8,Data!$G$48,IF(O63=Data!$E$9,Data!$G$49,IF(O63=Data!$E$10,Data!$G$50,IF(O63=Data!$E$11,Data!$G$51,IF(O63=Data!$E$12,Data!$G$52,IF(O63=Data!$E$13,Data!$G$53,IF(O63=Data!$E$14,Data!$G$54,IF(O63=Data!$E$15,Data!$G$55,IF(O63=Data!$E$16,Data!$G$56,IF(O63=Data!$E$17,Data!G$57,IF(O63=Data!$E$18,Data!G$58,0)))))))))))))))))))*K63*$AV$3</f>
        <v>0</v>
      </c>
      <c r="X63" s="23">
        <f>IF(AZ63="No",0,IF(O63="NA",0,IF(O63=Data!$E$2,Data!$H$42,IF(O63=Data!$E$3,Data!$H$43,IF(O63=Data!$E$4,Data!$H$44,IF(O63=Data!$E$5,Data!$H$45,IF(O63=Data!$E$6,Data!$H$46,IF(O63=Data!$E$7,Data!$H$47,IF(O63=Data!$E$8,Data!$H$48,IF(O63=Data!$E$9,Data!$H$49,IF(O63=Data!$E$10,Data!$H$50,IF(O63=Data!$E$11,Data!$H$51,IF(O63=Data!$E$12,Data!$H$52,IF(O63=Data!$E$13,Data!$H$53,IF(O63=Data!$E$14,Data!$H$54,IF(O63=Data!$E$15,Data!$H$55,IF(O63=Data!$E$16,Data!$H$56,IF(O63=Data!$E$17,Data!H$57,IF(O63=Data!$E$18,Data!H$58,0)))))))))))))))))))*K63*$AV$3</f>
        <v>0</v>
      </c>
      <c r="Y63" s="23">
        <f>IF(R63&lt;=1,0,IF(Q63=Data!$E$12,Data!$F$52,IF(Q63=Data!$E$13,Data!$F$53,IF(Q63=Data!$E$14,Data!$F$54,IF(Q63=Data!$E$15,Data!$F$55,IF(Q63=Data!$E$16,Data!$F$56,IF(Q63=Data!$E$17,Data!$F$57,IF(Q63=Data!$E$18,Data!$F$58,0))))))))*K63*IF(R63&lt;AV63,R63,$AV$3)</f>
        <v>0</v>
      </c>
      <c r="Z63" s="23">
        <f>IF(R63&lt;=1,0,IF(Q63=Data!$E$12,Data!$G$52,IF(Q63=Data!$E$13,Data!$G$53,IF(Q63=Data!$E$14,Data!$G$54,IF(Q63=Data!$E$15,Data!$G$55,IF(Q63=Data!$E$16,Data!$G$56,IF(Q63=Data!$E$17,Data!$G$57,IF(Q63=Data!$E$18,Data!$G$58,0))))))))*K63*IF(R63&lt;AV63,R63,$AV$3)</f>
        <v>0</v>
      </c>
      <c r="AA63" s="23">
        <f>IF(R63&lt;=1,0,IF(Q63=Data!$E$12,Data!$H$52,IF(Q63=Data!$E$13,Data!$H$53,IF(Q63=Data!$E$14,Data!$H$54,IF(Q63=Data!$E$15,Data!$H$55,IF(Q63=Data!$E$16,Data!$H$56,IF(Q63=Data!$E$17,Data!$H$57,IF(Q63=Data!$E$18,Data!$H$58,0))))))))*K63*IF(R63&lt;AV63,R63,$AV$3)</f>
        <v>0</v>
      </c>
      <c r="AB63" s="22">
        <f t="shared" si="4"/>
        <v>0</v>
      </c>
      <c r="AC63" s="50">
        <f t="shared" si="5"/>
        <v>0</v>
      </c>
      <c r="AD63" s="46"/>
      <c r="AE63" s="21">
        <f t="shared" si="6"/>
        <v>0</v>
      </c>
      <c r="AF63" s="22">
        <f t="shared" si="0"/>
        <v>0</v>
      </c>
      <c r="AG63" s="50">
        <f t="shared" si="1"/>
        <v>0</v>
      </c>
      <c r="AH63" s="46"/>
      <c r="AI63" s="21">
        <f>IF(AZ63="No",0,IF(O63="NA",0,IF(Q63=O63,0,IF(O63=Data!$E$2,Data!$J$42,IF(O63=Data!$E$3,Data!$J$43,IF(O63=Data!$E$4,Data!$J$44,IF(O63=Data!$E$5,Data!$J$45,IF(O63=Data!$E$6,Data!$J$46,IF(O63=Data!$E$7,Data!$J$47,IF(O63=Data!$E$8,Data!$J$48,IF(O63=Data!$E$9,Data!$J$49,IF(O63=Data!$E$10,Data!$I$50,IF(O63=Data!$E$11,Data!$J$51,IF(O63=Data!$E$12,Data!$J$52,IF(O63=Data!$E$13,Data!$J$53,IF(O63=Data!$E$14,Data!$J$54,IF(O63=Data!$E$15,Data!$J$55,IF(O63=Data!$E$16,Data!$J$56,IF(O63=Data!$E$17,Data!$J$57,IF(O63=Data!$E$18,Data!J$58,0))))))))))))))))))))*$AV$3</f>
        <v>0</v>
      </c>
      <c r="AJ63" s="23">
        <f>IF(AZ63="No",0,IF(O63="NA",0,IF(O63=Data!$E$2,Data!$K$42,IF(O63=Data!$E$3,Data!$K$43,IF(O63=Data!$E$4,Data!$K$44,IF(O63=Data!$E$5,Data!$K$45,IF(O63=Data!$E$6,Data!$K$46,IF(O63=Data!$E$7,Data!$K$47,IF(O63=Data!$E$8,Data!$K$48,IF(O63=Data!$E$9,Data!$K$49,IF(O63=Data!$E$10,Data!$K$50,IF(O63=Data!$E$11,Data!$K$51,IF(O63=Data!$E$12,Data!$K$52,IF(O63=Data!$E$13,Data!$K$53,IF(O63=Data!$E$14,Data!$K$54,IF(O63=Data!$E$15,Data!$K$55,IF(O63=Data!$E$16,Data!$K$56,IF(O63=Data!$E$17,Data!$K$57,IF(O63=Data!$E$18,Data!K$58,0)))))))))))))))))))*$AV$3</f>
        <v>0</v>
      </c>
      <c r="AK63" s="23">
        <f t="shared" si="7"/>
        <v>0</v>
      </c>
      <c r="AL63" s="22">
        <f t="shared" si="8"/>
        <v>0</v>
      </c>
      <c r="AM63" s="22">
        <f t="shared" si="9"/>
        <v>0</v>
      </c>
      <c r="AN63" s="23"/>
      <c r="AO63" s="120"/>
      <c r="AP63" s="25"/>
      <c r="AQ63" s="25"/>
      <c r="AR63" s="9"/>
      <c r="AS63" s="9"/>
      <c r="AT63" s="5"/>
      <c r="AX63" s="168"/>
      <c r="AY63" s="143" t="str">
        <f t="shared" si="10"/>
        <v>No</v>
      </c>
      <c r="AZ63" s="144" t="str">
        <f t="shared" si="2"/>
        <v>No</v>
      </c>
      <c r="BA63" s="150"/>
      <c r="BB63" s="146">
        <f>IF(Q63="NA",0,IF(N63="No",0,IF(O63=Data!$E$2,Data!$L$42,IF(O63=Data!$E$3,Data!$L$43,IF(O63=Data!$E$4,Data!$L$44,IF(O63=Data!$E$5,Data!$L$45,IF(O63=Data!$E$6,Data!$L$46,IF(O63=Data!$E$7,Data!$L$47,IF(O63=Data!$E$8,Data!$L$48,IF(O63=Data!$E$9,Data!$L$49,IF(O63=Data!$E$10,Data!$L$50,IF(O63=Data!$E$11,Data!$L$51,IF(O63=Data!$E$12,Data!$L$52,IF(O63=Data!$E$13,Data!$L$53,IF(O63=Data!$E$14,Data!$L$54,IF(O63=Data!$E$15,Data!$L$55,IF(O63=Data!$E$16,Data!$L$56,IF(O63=Data!$E$17,Data!$L$57,IF(O63=Data!$E$18,Data!L$58,0)))))))))))))))))))</f>
        <v>0</v>
      </c>
      <c r="BC63" s="147">
        <f>IF(Q63="NA",0,IF(AY63="No",0,IF(N63="Yes",0,IF(P63=Data!$E$2,Data!$L$42,IF(P63=Data!$E$3,Data!$L$43,IF(P63=Data!$E$4,Data!$L$44,IF(P63=Data!$E$5,Data!$L$45,IF(P63=Data!$E$6,Data!$L$46,IF(P63=Data!$E$7,Data!$L$47,IF(P63=Data!$E$8,Data!$L$48,IF(P63=Data!$E$9,Data!$L$49,IF(P63=Data!$E$10,Data!$L$50,IF(P63=Data!$E$11,Data!$L$51,IF(P63=Data!$E$12,Data!$L$52*(EXP(-29.6/R63)),IF(P63=Data!$E$13,Data!$L$53,IF(P63=Data!$E$14,Data!$L$54*(EXP(-29.6/R63)),IF(P63=Data!$E$15,Data!$L$55,IF(P63=Data!$E$16,Data!$L$56,IF(P63=Data!$E$17,Data!$L$57,IF(P63=Data!$E$18,Data!L$58,0))))))))))))))))))))</f>
        <v>0</v>
      </c>
      <c r="BD63" s="148"/>
      <c r="BE63" s="146"/>
      <c r="BF63" s="148">
        <f t="shared" si="11"/>
        <v>0</v>
      </c>
      <c r="BG63" s="148">
        <v>1</v>
      </c>
      <c r="BH63" s="148">
        <v>1</v>
      </c>
      <c r="BI63" s="148">
        <f>IF(S63=0,0,IF(AND(Q63=Data!$E$12,S63-$AV$3&gt;0),(((Data!$M$52*(EXP(-29.6/S63)))-(Data!$M$52*(EXP(-29.6/(S63-$AV$3)))))),IF(AND(Q63=Data!$E$12,S63-$AV$3&lt;0.5),(Data!$M$52*(EXP(-29.6/S63))),IF(AND(Q63=Data!$E$12,S63&lt;=1),((Data!$M$52*(EXP(-29.6/S63)))),IF(Q63=Data!$E$13,(Data!$M$53),IF(AND(Q63=Data!$E$14,S63-$AV$3&gt;0),(((Data!$M$54*(EXP(-29.6/S63)))-(Data!$M$54*(EXP(-29.6/(S63-$AV$3)))))),IF(AND(Q63=Data!$E$14,S63-$AV$3&lt;1),(Data!$M$54*(EXP(-29.6/S63))),IF(AND(Q63=Data!$E$14,S63&lt;=1),((Data!$M$54*(EXP(-29.6/S63)))),IF(Q63=Data!$E$15,Data!$M$55,IF(Q63=Data!$E$16,Data!$M$56,IF(Q63=Data!$E$17,Data!$M$57,IF(Q63=Data!$E$18,Data!$M$58,0))))))))))))</f>
        <v>0</v>
      </c>
      <c r="BJ63" s="148">
        <f>IF(Q63=Data!$E$12,BI63*0.32,IF(Q63=Data!$E$13,0,IF(Q63=Data!$E$14,BI63*0.32,IF(Q63=Data!$E$15,0,IF(Q63=Data!$E$16,0,IF(Q63=Data!$E$17,0,IF(Q63=Data!$E$18,0,0)))))))</f>
        <v>0</v>
      </c>
      <c r="BK63" s="148">
        <f>IF(Q63=Data!$E$12,Data!$P$52*$AV$3,IF(Q63=Data!$E$13,Data!$P$53*$AV$3,IF(Q63=Data!$E$14,Data!$P$54*$AV$3,IF(Q63=Data!$E$15,Data!$P$55*$AV$3,IF(Q63=Data!$E$16,Data!$P$56*$AV$3,IF(Q63=Data!$E$17,Data!$P$57*$AV$3,IF(Q63=Data!$E$18,Data!$P$58*$AV$3,0)))))))</f>
        <v>0</v>
      </c>
      <c r="BL63" s="147">
        <f>IF(O63=Data!$E$2,Data!$O$42,IF(O63=Data!$E$3,Data!$O$43,IF(O63=Data!$E$4,Data!$O$44,IF(O63=Data!$E$5,Data!$O$45,IF(O63=Data!$E$6,Data!$O$46,IF(O63=Data!$E$7,Data!$O$47,IF(O63=Data!$E$8,Data!$O$48,IF(O63=Data!$E$9,Data!$O$49,IF(O63=Data!$E$10,Data!$O$50,IF(O63=Data!$E$11,Data!$O$51,IF(O63=Data!$E$12,Data!$O$52,IF(O63=Data!$E$13,Data!$O$53,IF(O63=Data!$E$14,Data!$O$54,IF(O63=Data!$E$15,Data!$O$55,IF(O63=Data!$E$16,Data!$O$56,IF(O63=Data!$E$17,Data!$O$57,IF(O63=Data!$E$18,Data!$O$58,0)))))))))))))))))</f>
        <v>0</v>
      </c>
      <c r="BM63" s="169"/>
      <c r="BN63" s="169"/>
      <c r="BO63" s="169"/>
      <c r="BP63" s="169"/>
    </row>
    <row r="64" spans="10:68" x14ac:dyDescent="0.3">
      <c r="J64" s="36" t="s">
        <v>75</v>
      </c>
      <c r="K64" s="108"/>
      <c r="L64" s="108"/>
      <c r="M64" s="108" t="s">
        <v>3</v>
      </c>
      <c r="N64" s="108" t="s">
        <v>1</v>
      </c>
      <c r="O64" s="109" t="s">
        <v>124</v>
      </c>
      <c r="P64" s="109" t="s">
        <v>124</v>
      </c>
      <c r="Q64" s="110" t="s">
        <v>124</v>
      </c>
      <c r="R64" s="111"/>
      <c r="S64" s="111"/>
      <c r="T64" s="112"/>
      <c r="U64" s="20"/>
      <c r="V64" s="21">
        <f>IF(AZ64="No",0,IF(O64="NA",0,IF(O64=Data!$E$2,Data!$F$42,IF(O64=Data!$E$3,Data!$F$43,IF(O64=Data!$E$4,Data!$F$44,IF(O64=Data!$E$5,Data!$F$45,IF(O64=Data!$E$6,Data!$F$46,IF(O64=Data!$E$7,Data!$F$47,IF(O64=Data!$E$8,Data!$F$48,IF(O64=Data!$E$9,Data!$F$49,IF(O64=Data!$E$10,Data!$F$50,IF(O64=Data!$E$11,Data!$F$51,IF(O64=Data!E73,Data!$F$52,IF(O64=Data!E74,Data!$F$53,IF(O64=Data!E75,Data!$F$54,IF(O64=Data!E76,Data!$F$55,IF(O64=Data!E77,Data!$F$56,IF(O64=Data!E78,Data!F$57,IF(O64=Data!E79,Data!F$58,0)))))))))))))))))))*K64*$AV$3</f>
        <v>0</v>
      </c>
      <c r="W64" s="23">
        <f>IF(AZ64="No",0,IF(O64="NA",0,IF(O64=Data!$E$2,Data!$G$42,IF(O64=Data!$E$3,Data!$G$43,IF(O64=Data!$E$4,Data!$G$44,IF(O64=Data!$E$5,Data!$G$45,IF(O64=Data!$E$6,Data!$G$46,IF(O64=Data!$E$7,Data!$G$47,IF(O64=Data!$E$8,Data!$G$48,IF(O64=Data!$E$9,Data!$G$49,IF(O64=Data!$E$10,Data!$G$50,IF(O64=Data!$E$11,Data!$G$51,IF(O64=Data!$E$12,Data!$G$52,IF(O64=Data!$E$13,Data!$G$53,IF(O64=Data!$E$14,Data!$G$54,IF(O64=Data!$E$15,Data!$G$55,IF(O64=Data!$E$16,Data!$G$56,IF(O64=Data!$E$17,Data!G$57,IF(O64=Data!$E$18,Data!G$58,0)))))))))))))))))))*K64*$AV$3</f>
        <v>0</v>
      </c>
      <c r="X64" s="23">
        <f>IF(AZ64="No",0,IF(O64="NA",0,IF(O64=Data!$E$2,Data!$H$42,IF(O64=Data!$E$3,Data!$H$43,IF(O64=Data!$E$4,Data!$H$44,IF(O64=Data!$E$5,Data!$H$45,IF(O64=Data!$E$6,Data!$H$46,IF(O64=Data!$E$7,Data!$H$47,IF(O64=Data!$E$8,Data!$H$48,IF(O64=Data!$E$9,Data!$H$49,IF(O64=Data!$E$10,Data!$H$50,IF(O64=Data!$E$11,Data!$H$51,IF(O64=Data!$E$12,Data!$H$52,IF(O64=Data!$E$13,Data!$H$53,IF(O64=Data!$E$14,Data!$H$54,IF(O64=Data!$E$15,Data!$H$55,IF(O64=Data!$E$16,Data!$H$56,IF(O64=Data!$E$17,Data!H$57,IF(O64=Data!$E$18,Data!H$58,0)))))))))))))))))))*K64*$AV$3</f>
        <v>0</v>
      </c>
      <c r="Y64" s="23">
        <f>IF(R64&lt;=1,0,IF(Q64=Data!$E$12,Data!$F$52,IF(Q64=Data!$E$13,Data!$F$53,IF(Q64=Data!$E$14,Data!$F$54,IF(Q64=Data!$E$15,Data!$F$55,IF(Q64=Data!$E$16,Data!$F$56,IF(Q64=Data!$E$17,Data!$F$57,IF(Q64=Data!$E$18,Data!$F$58,0))))))))*K64*IF(R64&lt;AV64,R64,$AV$3)</f>
        <v>0</v>
      </c>
      <c r="Z64" s="23">
        <f>IF(R64&lt;=1,0,IF(Q64=Data!$E$12,Data!$G$52,IF(Q64=Data!$E$13,Data!$G$53,IF(Q64=Data!$E$14,Data!$G$54,IF(Q64=Data!$E$15,Data!$G$55,IF(Q64=Data!$E$16,Data!$G$56,IF(Q64=Data!$E$17,Data!$G$57,IF(Q64=Data!$E$18,Data!$G$58,0))))))))*K64*IF(R64&lt;AV64,R64,$AV$3)</f>
        <v>0</v>
      </c>
      <c r="AA64" s="23">
        <f>IF(R64&lt;=1,0,IF(Q64=Data!$E$12,Data!$H$52,IF(Q64=Data!$E$13,Data!$H$53,IF(Q64=Data!$E$14,Data!$H$54,IF(Q64=Data!$E$15,Data!$H$55,IF(Q64=Data!$E$16,Data!$H$56,IF(Q64=Data!$E$17,Data!$H$57,IF(Q64=Data!$E$18,Data!$H$58,0))))))))*K64*IF(R64&lt;AV64,R64,$AV$3)</f>
        <v>0</v>
      </c>
      <c r="AB64" s="22">
        <f t="shared" si="4"/>
        <v>0</v>
      </c>
      <c r="AC64" s="50">
        <f t="shared" si="5"/>
        <v>0</v>
      </c>
      <c r="AD64" s="46"/>
      <c r="AE64" s="21">
        <f t="shared" si="6"/>
        <v>0</v>
      </c>
      <c r="AF64" s="22">
        <f t="shared" si="0"/>
        <v>0</v>
      </c>
      <c r="AG64" s="50">
        <f t="shared" si="1"/>
        <v>0</v>
      </c>
      <c r="AH64" s="46"/>
      <c r="AI64" s="21">
        <f>IF(AZ64="No",0,IF(O64="NA",0,IF(Q64=O64,0,IF(O64=Data!$E$2,Data!$J$42,IF(O64=Data!$E$3,Data!$J$43,IF(O64=Data!$E$4,Data!$J$44,IF(O64=Data!$E$5,Data!$J$45,IF(O64=Data!$E$6,Data!$J$46,IF(O64=Data!$E$7,Data!$J$47,IF(O64=Data!$E$8,Data!$J$48,IF(O64=Data!$E$9,Data!$J$49,IF(O64=Data!$E$10,Data!$I$50,IF(O64=Data!$E$11,Data!$J$51,IF(O64=Data!$E$12,Data!$J$52,IF(O64=Data!$E$13,Data!$J$53,IF(O64=Data!$E$14,Data!$J$54,IF(O64=Data!$E$15,Data!$J$55,IF(O64=Data!$E$16,Data!$J$56,IF(O64=Data!$E$17,Data!$J$57,IF(O64=Data!$E$18,Data!J$58,0))))))))))))))))))))*$AV$3</f>
        <v>0</v>
      </c>
      <c r="AJ64" s="23">
        <f>IF(AZ64="No",0,IF(O64="NA",0,IF(O64=Data!$E$2,Data!$K$42,IF(O64=Data!$E$3,Data!$K$43,IF(O64=Data!$E$4,Data!$K$44,IF(O64=Data!$E$5,Data!$K$45,IF(O64=Data!$E$6,Data!$K$46,IF(O64=Data!$E$7,Data!$K$47,IF(O64=Data!$E$8,Data!$K$48,IF(O64=Data!$E$9,Data!$K$49,IF(O64=Data!$E$10,Data!$K$50,IF(O64=Data!$E$11,Data!$K$51,IF(O64=Data!$E$12,Data!$K$52,IF(O64=Data!$E$13,Data!$K$53,IF(O64=Data!$E$14,Data!$K$54,IF(O64=Data!$E$15,Data!$K$55,IF(O64=Data!$E$16,Data!$K$56,IF(O64=Data!$E$17,Data!$K$57,IF(O64=Data!$E$18,Data!K$58,0)))))))))))))))))))*$AV$3</f>
        <v>0</v>
      </c>
      <c r="AK64" s="23">
        <f t="shared" si="7"/>
        <v>0</v>
      </c>
      <c r="AL64" s="22">
        <f t="shared" si="8"/>
        <v>0</v>
      </c>
      <c r="AM64" s="22">
        <f t="shared" si="9"/>
        <v>0</v>
      </c>
      <c r="AN64" s="23"/>
      <c r="AO64" s="120"/>
      <c r="AP64" s="25"/>
      <c r="AQ64" s="25"/>
      <c r="AR64" s="9"/>
      <c r="AS64" s="9"/>
      <c r="AT64" s="5"/>
      <c r="AX64" s="168"/>
      <c r="AY64" s="143" t="str">
        <f t="shared" si="10"/>
        <v>No</v>
      </c>
      <c r="AZ64" s="144" t="str">
        <f t="shared" si="2"/>
        <v>No</v>
      </c>
      <c r="BA64" s="150"/>
      <c r="BB64" s="146">
        <f>IF(Q64="NA",0,IF(N64="No",0,IF(O64=Data!$E$2,Data!$L$42,IF(O64=Data!$E$3,Data!$L$43,IF(O64=Data!$E$4,Data!$L$44,IF(O64=Data!$E$5,Data!$L$45,IF(O64=Data!$E$6,Data!$L$46,IF(O64=Data!$E$7,Data!$L$47,IF(O64=Data!$E$8,Data!$L$48,IF(O64=Data!$E$9,Data!$L$49,IF(O64=Data!$E$10,Data!$L$50,IF(O64=Data!$E$11,Data!$L$51,IF(O64=Data!$E$12,Data!$L$52,IF(O64=Data!$E$13,Data!$L$53,IF(O64=Data!$E$14,Data!$L$54,IF(O64=Data!$E$15,Data!$L$55,IF(O64=Data!$E$16,Data!$L$56,IF(O64=Data!$E$17,Data!$L$57,IF(O64=Data!$E$18,Data!L$58,0)))))))))))))))))))</f>
        <v>0</v>
      </c>
      <c r="BC64" s="147">
        <f>IF(Q64="NA",0,IF(AY64="No",0,IF(N64="Yes",0,IF(P64=Data!$E$2,Data!$L$42,IF(P64=Data!$E$3,Data!$L$43,IF(P64=Data!$E$4,Data!$L$44,IF(P64=Data!$E$5,Data!$L$45,IF(P64=Data!$E$6,Data!$L$46,IF(P64=Data!$E$7,Data!$L$47,IF(P64=Data!$E$8,Data!$L$48,IF(P64=Data!$E$9,Data!$L$49,IF(P64=Data!$E$10,Data!$L$50,IF(P64=Data!$E$11,Data!$L$51,IF(P64=Data!$E$12,Data!$L$52*(EXP(-29.6/R64)),IF(P64=Data!$E$13,Data!$L$53,IF(P64=Data!$E$14,Data!$L$54*(EXP(-29.6/R64)),IF(P64=Data!$E$15,Data!$L$55,IF(P64=Data!$E$16,Data!$L$56,IF(P64=Data!$E$17,Data!$L$57,IF(P64=Data!$E$18,Data!L$58,0))))))))))))))))))))</f>
        <v>0</v>
      </c>
      <c r="BD64" s="148"/>
      <c r="BE64" s="146"/>
      <c r="BF64" s="148">
        <f t="shared" si="11"/>
        <v>0</v>
      </c>
      <c r="BG64" s="148">
        <v>1</v>
      </c>
      <c r="BH64" s="148">
        <v>1</v>
      </c>
      <c r="BI64" s="148">
        <f>IF(S64=0,0,IF(AND(Q64=Data!$E$12,S64-$AV$3&gt;0),(((Data!$M$52*(EXP(-29.6/S64)))-(Data!$M$52*(EXP(-29.6/(S64-$AV$3)))))),IF(AND(Q64=Data!$E$12,S64-$AV$3&lt;0.5),(Data!$M$52*(EXP(-29.6/S64))),IF(AND(Q64=Data!$E$12,S64&lt;=1),((Data!$M$52*(EXP(-29.6/S64)))),IF(Q64=Data!$E$13,(Data!$M$53),IF(AND(Q64=Data!$E$14,S64-$AV$3&gt;0),(((Data!$M$54*(EXP(-29.6/S64)))-(Data!$M$54*(EXP(-29.6/(S64-$AV$3)))))),IF(AND(Q64=Data!$E$14,S64-$AV$3&lt;1),(Data!$M$54*(EXP(-29.6/S64))),IF(AND(Q64=Data!$E$14,S64&lt;=1),((Data!$M$54*(EXP(-29.6/S64)))),IF(Q64=Data!$E$15,Data!$M$55,IF(Q64=Data!$E$16,Data!$M$56,IF(Q64=Data!$E$17,Data!$M$57,IF(Q64=Data!$E$18,Data!$M$58,0))))))))))))</f>
        <v>0</v>
      </c>
      <c r="BJ64" s="148">
        <f>IF(Q64=Data!$E$12,BI64*0.32,IF(Q64=Data!$E$13,0,IF(Q64=Data!$E$14,BI64*0.32,IF(Q64=Data!$E$15,0,IF(Q64=Data!$E$16,0,IF(Q64=Data!$E$17,0,IF(Q64=Data!$E$18,0,0)))))))</f>
        <v>0</v>
      </c>
      <c r="BK64" s="148">
        <f>IF(Q64=Data!$E$12,Data!$P$52*$AV$3,IF(Q64=Data!$E$13,Data!$P$53*$AV$3,IF(Q64=Data!$E$14,Data!$P$54*$AV$3,IF(Q64=Data!$E$15,Data!$P$55*$AV$3,IF(Q64=Data!$E$16,Data!$P$56*$AV$3,IF(Q64=Data!$E$17,Data!$P$57*$AV$3,IF(Q64=Data!$E$18,Data!$P$58*$AV$3,0)))))))</f>
        <v>0</v>
      </c>
      <c r="BL64" s="147">
        <f>IF(O64=Data!$E$2,Data!$O$42,IF(O64=Data!$E$3,Data!$O$43,IF(O64=Data!$E$4,Data!$O$44,IF(O64=Data!$E$5,Data!$O$45,IF(O64=Data!$E$6,Data!$O$46,IF(O64=Data!$E$7,Data!$O$47,IF(O64=Data!$E$8,Data!$O$48,IF(O64=Data!$E$9,Data!$O$49,IF(O64=Data!$E$10,Data!$O$50,IF(O64=Data!$E$11,Data!$O$51,IF(O64=Data!$E$12,Data!$O$52,IF(O64=Data!$E$13,Data!$O$53,IF(O64=Data!$E$14,Data!$O$54,IF(O64=Data!$E$15,Data!$O$55,IF(O64=Data!$E$16,Data!$O$56,IF(O64=Data!$E$17,Data!$O$57,IF(O64=Data!$E$18,Data!$O$58,0)))))))))))))))))</f>
        <v>0</v>
      </c>
      <c r="BM64" s="169"/>
      <c r="BN64" s="169"/>
      <c r="BO64" s="169"/>
      <c r="BP64" s="169"/>
    </row>
    <row r="65" spans="10:68" x14ac:dyDescent="0.3">
      <c r="J65" s="36" t="s">
        <v>76</v>
      </c>
      <c r="K65" s="108"/>
      <c r="L65" s="108"/>
      <c r="M65" s="108" t="s">
        <v>3</v>
      </c>
      <c r="N65" s="108" t="s">
        <v>1</v>
      </c>
      <c r="O65" s="109" t="s">
        <v>124</v>
      </c>
      <c r="P65" s="109" t="s">
        <v>124</v>
      </c>
      <c r="Q65" s="110" t="s">
        <v>124</v>
      </c>
      <c r="R65" s="111"/>
      <c r="S65" s="111"/>
      <c r="T65" s="112"/>
      <c r="U65" s="20"/>
      <c r="V65" s="21">
        <f>IF(AZ65="No",0,IF(O65="NA",0,IF(O65=Data!$E$2,Data!$F$42,IF(O65=Data!$E$3,Data!$F$43,IF(O65=Data!$E$4,Data!$F$44,IF(O65=Data!$E$5,Data!$F$45,IF(O65=Data!$E$6,Data!$F$46,IF(O65=Data!$E$7,Data!$F$47,IF(O65=Data!$E$8,Data!$F$48,IF(O65=Data!$E$9,Data!$F$49,IF(O65=Data!$E$10,Data!$F$50,IF(O65=Data!$E$11,Data!$F$51,IF(O65=Data!E74,Data!$F$52,IF(O65=Data!E75,Data!$F$53,IF(O65=Data!E76,Data!$F$54,IF(O65=Data!E77,Data!$F$55,IF(O65=Data!E78,Data!$F$56,IF(O65=Data!E79,Data!F$57,IF(O65=Data!E80,Data!F$58,0)))))))))))))))))))*K65*$AV$3</f>
        <v>0</v>
      </c>
      <c r="W65" s="23">
        <f>IF(AZ65="No",0,IF(O65="NA",0,IF(O65=Data!$E$2,Data!$G$42,IF(O65=Data!$E$3,Data!$G$43,IF(O65=Data!$E$4,Data!$G$44,IF(O65=Data!$E$5,Data!$G$45,IF(O65=Data!$E$6,Data!$G$46,IF(O65=Data!$E$7,Data!$G$47,IF(O65=Data!$E$8,Data!$G$48,IF(O65=Data!$E$9,Data!$G$49,IF(O65=Data!$E$10,Data!$G$50,IF(O65=Data!$E$11,Data!$G$51,IF(O65=Data!$E$12,Data!$G$52,IF(O65=Data!$E$13,Data!$G$53,IF(O65=Data!$E$14,Data!$G$54,IF(O65=Data!$E$15,Data!$G$55,IF(O65=Data!$E$16,Data!$G$56,IF(O65=Data!$E$17,Data!G$57,IF(O65=Data!$E$18,Data!G$58,0)))))))))))))))))))*K65*$AV$3</f>
        <v>0</v>
      </c>
      <c r="X65" s="23">
        <f>IF(AZ65="No",0,IF(O65="NA",0,IF(O65=Data!$E$2,Data!$H$42,IF(O65=Data!$E$3,Data!$H$43,IF(O65=Data!$E$4,Data!$H$44,IF(O65=Data!$E$5,Data!$H$45,IF(O65=Data!$E$6,Data!$H$46,IF(O65=Data!$E$7,Data!$H$47,IF(O65=Data!$E$8,Data!$H$48,IF(O65=Data!$E$9,Data!$H$49,IF(O65=Data!$E$10,Data!$H$50,IF(O65=Data!$E$11,Data!$H$51,IF(O65=Data!$E$12,Data!$H$52,IF(O65=Data!$E$13,Data!$H$53,IF(O65=Data!$E$14,Data!$H$54,IF(O65=Data!$E$15,Data!$H$55,IF(O65=Data!$E$16,Data!$H$56,IF(O65=Data!$E$17,Data!H$57,IF(O65=Data!$E$18,Data!H$58,0)))))))))))))))))))*K65*$AV$3</f>
        <v>0</v>
      </c>
      <c r="Y65" s="23">
        <f>IF(R65&lt;=1,0,IF(Q65=Data!$E$12,Data!$F$52,IF(Q65=Data!$E$13,Data!$F$53,IF(Q65=Data!$E$14,Data!$F$54,IF(Q65=Data!$E$15,Data!$F$55,IF(Q65=Data!$E$16,Data!$F$56,IF(Q65=Data!$E$17,Data!$F$57,IF(Q65=Data!$E$18,Data!$F$58,0))))))))*K65*IF(R65&lt;AV65,R65,$AV$3)</f>
        <v>0</v>
      </c>
      <c r="Z65" s="23">
        <f>IF(R65&lt;=1,0,IF(Q65=Data!$E$12,Data!$G$52,IF(Q65=Data!$E$13,Data!$G$53,IF(Q65=Data!$E$14,Data!$G$54,IF(Q65=Data!$E$15,Data!$G$55,IF(Q65=Data!$E$16,Data!$G$56,IF(Q65=Data!$E$17,Data!$G$57,IF(Q65=Data!$E$18,Data!$G$58,0))))))))*K65*IF(R65&lt;AV65,R65,$AV$3)</f>
        <v>0</v>
      </c>
      <c r="AA65" s="23">
        <f>IF(R65&lt;=1,0,IF(Q65=Data!$E$12,Data!$H$52,IF(Q65=Data!$E$13,Data!$H$53,IF(Q65=Data!$E$14,Data!$H$54,IF(Q65=Data!$E$15,Data!$H$55,IF(Q65=Data!$E$16,Data!$H$56,IF(Q65=Data!$E$17,Data!$H$57,IF(Q65=Data!$E$18,Data!$H$58,0))))))))*K65*IF(R65&lt;AV65,R65,$AV$3)</f>
        <v>0</v>
      </c>
      <c r="AB65" s="22">
        <f t="shared" si="4"/>
        <v>0</v>
      </c>
      <c r="AC65" s="50">
        <f t="shared" si="5"/>
        <v>0</v>
      </c>
      <c r="AD65" s="46"/>
      <c r="AE65" s="21">
        <f t="shared" si="6"/>
        <v>0</v>
      </c>
      <c r="AF65" s="22">
        <f t="shared" si="0"/>
        <v>0</v>
      </c>
      <c r="AG65" s="50">
        <f t="shared" si="1"/>
        <v>0</v>
      </c>
      <c r="AH65" s="46"/>
      <c r="AI65" s="21">
        <f>IF(AZ65="No",0,IF(O65="NA",0,IF(Q65=O65,0,IF(O65=Data!$E$2,Data!$J$42,IF(O65=Data!$E$3,Data!$J$43,IF(O65=Data!$E$4,Data!$J$44,IF(O65=Data!$E$5,Data!$J$45,IF(O65=Data!$E$6,Data!$J$46,IF(O65=Data!$E$7,Data!$J$47,IF(O65=Data!$E$8,Data!$J$48,IF(O65=Data!$E$9,Data!$J$49,IF(O65=Data!$E$10,Data!$I$50,IF(O65=Data!$E$11,Data!$J$51,IF(O65=Data!$E$12,Data!$J$52,IF(O65=Data!$E$13,Data!$J$53,IF(O65=Data!$E$14,Data!$J$54,IF(O65=Data!$E$15,Data!$J$55,IF(O65=Data!$E$16,Data!$J$56,IF(O65=Data!$E$17,Data!$J$57,IF(O65=Data!$E$18,Data!J$58,0))))))))))))))))))))*$AV$3</f>
        <v>0</v>
      </c>
      <c r="AJ65" s="23">
        <f>IF(AZ65="No",0,IF(O65="NA",0,IF(O65=Data!$E$2,Data!$K$42,IF(O65=Data!$E$3,Data!$K$43,IF(O65=Data!$E$4,Data!$K$44,IF(O65=Data!$E$5,Data!$K$45,IF(O65=Data!$E$6,Data!$K$46,IF(O65=Data!$E$7,Data!$K$47,IF(O65=Data!$E$8,Data!$K$48,IF(O65=Data!$E$9,Data!$K$49,IF(O65=Data!$E$10,Data!$K$50,IF(O65=Data!$E$11,Data!$K$51,IF(O65=Data!$E$12,Data!$K$52,IF(O65=Data!$E$13,Data!$K$53,IF(O65=Data!$E$14,Data!$K$54,IF(O65=Data!$E$15,Data!$K$55,IF(O65=Data!$E$16,Data!$K$56,IF(O65=Data!$E$17,Data!$K$57,IF(O65=Data!$E$18,Data!K$58,0)))))))))))))))))))*$AV$3</f>
        <v>0</v>
      </c>
      <c r="AK65" s="23">
        <f t="shared" si="7"/>
        <v>0</v>
      </c>
      <c r="AL65" s="22">
        <f t="shared" si="8"/>
        <v>0</v>
      </c>
      <c r="AM65" s="22">
        <f t="shared" si="9"/>
        <v>0</v>
      </c>
      <c r="AN65" s="23"/>
      <c r="AO65" s="120"/>
      <c r="AP65" s="25"/>
      <c r="AQ65" s="25"/>
      <c r="AR65" s="9"/>
      <c r="AS65" s="9"/>
      <c r="AT65" s="5"/>
      <c r="AX65" s="168"/>
      <c r="AY65" s="143" t="str">
        <f t="shared" si="10"/>
        <v>No</v>
      </c>
      <c r="AZ65" s="144" t="str">
        <f t="shared" si="2"/>
        <v>No</v>
      </c>
      <c r="BA65" s="150"/>
      <c r="BB65" s="146">
        <f>IF(Q65="NA",0,IF(N65="No",0,IF(O65=Data!$E$2,Data!$L$42,IF(O65=Data!$E$3,Data!$L$43,IF(O65=Data!$E$4,Data!$L$44,IF(O65=Data!$E$5,Data!$L$45,IF(O65=Data!$E$6,Data!$L$46,IF(O65=Data!$E$7,Data!$L$47,IF(O65=Data!$E$8,Data!$L$48,IF(O65=Data!$E$9,Data!$L$49,IF(O65=Data!$E$10,Data!$L$50,IF(O65=Data!$E$11,Data!$L$51,IF(O65=Data!$E$12,Data!$L$52,IF(O65=Data!$E$13,Data!$L$53,IF(O65=Data!$E$14,Data!$L$54,IF(O65=Data!$E$15,Data!$L$55,IF(O65=Data!$E$16,Data!$L$56,IF(O65=Data!$E$17,Data!$L$57,IF(O65=Data!$E$18,Data!L$58,0)))))))))))))))))))</f>
        <v>0</v>
      </c>
      <c r="BC65" s="147">
        <f>IF(Q65="NA",0,IF(AY65="No",0,IF(N65="Yes",0,IF(P65=Data!$E$2,Data!$L$42,IF(P65=Data!$E$3,Data!$L$43,IF(P65=Data!$E$4,Data!$L$44,IF(P65=Data!$E$5,Data!$L$45,IF(P65=Data!$E$6,Data!$L$46,IF(P65=Data!$E$7,Data!$L$47,IF(P65=Data!$E$8,Data!$L$48,IF(P65=Data!$E$9,Data!$L$49,IF(P65=Data!$E$10,Data!$L$50,IF(P65=Data!$E$11,Data!$L$51,IF(P65=Data!$E$12,Data!$L$52*(EXP(-29.6/R65)),IF(P65=Data!$E$13,Data!$L$53,IF(P65=Data!$E$14,Data!$L$54*(EXP(-29.6/R65)),IF(P65=Data!$E$15,Data!$L$55,IF(P65=Data!$E$16,Data!$L$56,IF(P65=Data!$E$17,Data!$L$57,IF(P65=Data!$E$18,Data!L$58,0))))))))))))))))))))</f>
        <v>0</v>
      </c>
      <c r="BD65" s="148"/>
      <c r="BE65" s="146"/>
      <c r="BF65" s="148">
        <f t="shared" si="11"/>
        <v>0</v>
      </c>
      <c r="BG65" s="148">
        <v>1</v>
      </c>
      <c r="BH65" s="148">
        <v>1</v>
      </c>
      <c r="BI65" s="148">
        <f>IF(S65=0,0,IF(AND(Q65=Data!$E$12,S65-$AV$3&gt;0),(((Data!$M$52*(EXP(-29.6/S65)))-(Data!$M$52*(EXP(-29.6/(S65-$AV$3)))))),IF(AND(Q65=Data!$E$12,S65-$AV$3&lt;0.5),(Data!$M$52*(EXP(-29.6/S65))),IF(AND(Q65=Data!$E$12,S65&lt;=1),((Data!$M$52*(EXP(-29.6/S65)))),IF(Q65=Data!$E$13,(Data!$M$53),IF(AND(Q65=Data!$E$14,S65-$AV$3&gt;0),(((Data!$M$54*(EXP(-29.6/S65)))-(Data!$M$54*(EXP(-29.6/(S65-$AV$3)))))),IF(AND(Q65=Data!$E$14,S65-$AV$3&lt;1),(Data!$M$54*(EXP(-29.6/S65))),IF(AND(Q65=Data!$E$14,S65&lt;=1),((Data!$M$54*(EXP(-29.6/S65)))),IF(Q65=Data!$E$15,Data!$M$55,IF(Q65=Data!$E$16,Data!$M$56,IF(Q65=Data!$E$17,Data!$M$57,IF(Q65=Data!$E$18,Data!$M$58,0))))))))))))</f>
        <v>0</v>
      </c>
      <c r="BJ65" s="148">
        <f>IF(Q65=Data!$E$12,BI65*0.32,IF(Q65=Data!$E$13,0,IF(Q65=Data!$E$14,BI65*0.32,IF(Q65=Data!$E$15,0,IF(Q65=Data!$E$16,0,IF(Q65=Data!$E$17,0,IF(Q65=Data!$E$18,0,0)))))))</f>
        <v>0</v>
      </c>
      <c r="BK65" s="148">
        <f>IF(Q65=Data!$E$12,Data!$P$52*$AV$3,IF(Q65=Data!$E$13,Data!$P$53*$AV$3,IF(Q65=Data!$E$14,Data!$P$54*$AV$3,IF(Q65=Data!$E$15,Data!$P$55*$AV$3,IF(Q65=Data!$E$16,Data!$P$56*$AV$3,IF(Q65=Data!$E$17,Data!$P$57*$AV$3,IF(Q65=Data!$E$18,Data!$P$58*$AV$3,0)))))))</f>
        <v>0</v>
      </c>
      <c r="BL65" s="147">
        <f>IF(O65=Data!$E$2,Data!$O$42,IF(O65=Data!$E$3,Data!$O$43,IF(O65=Data!$E$4,Data!$O$44,IF(O65=Data!$E$5,Data!$O$45,IF(O65=Data!$E$6,Data!$O$46,IF(O65=Data!$E$7,Data!$O$47,IF(O65=Data!$E$8,Data!$O$48,IF(O65=Data!$E$9,Data!$O$49,IF(O65=Data!$E$10,Data!$O$50,IF(O65=Data!$E$11,Data!$O$51,IF(O65=Data!$E$12,Data!$O$52,IF(O65=Data!$E$13,Data!$O$53,IF(O65=Data!$E$14,Data!$O$54,IF(O65=Data!$E$15,Data!$O$55,IF(O65=Data!$E$16,Data!$O$56,IF(O65=Data!$E$17,Data!$O$57,IF(O65=Data!$E$18,Data!$O$58,0)))))))))))))))))</f>
        <v>0</v>
      </c>
      <c r="BM65" s="169"/>
      <c r="BN65" s="169"/>
      <c r="BO65" s="169"/>
      <c r="BP65" s="169"/>
    </row>
    <row r="66" spans="10:68" x14ac:dyDescent="0.3">
      <c r="J66" s="36" t="s">
        <v>77</v>
      </c>
      <c r="K66" s="108"/>
      <c r="L66" s="108"/>
      <c r="M66" s="108" t="s">
        <v>3</v>
      </c>
      <c r="N66" s="108" t="s">
        <v>1</v>
      </c>
      <c r="O66" s="109" t="s">
        <v>124</v>
      </c>
      <c r="P66" s="109" t="s">
        <v>124</v>
      </c>
      <c r="Q66" s="110" t="s">
        <v>124</v>
      </c>
      <c r="R66" s="111"/>
      <c r="S66" s="111"/>
      <c r="T66" s="112"/>
      <c r="U66" s="20"/>
      <c r="V66" s="21">
        <f>IF(AZ66="No",0,IF(O66="NA",0,IF(O66=Data!$E$2,Data!$F$42,IF(O66=Data!$E$3,Data!$F$43,IF(O66=Data!$E$4,Data!$F$44,IF(O66=Data!$E$5,Data!$F$45,IF(O66=Data!$E$6,Data!$F$46,IF(O66=Data!$E$7,Data!$F$47,IF(O66=Data!$E$8,Data!$F$48,IF(O66=Data!$E$9,Data!$F$49,IF(O66=Data!$E$10,Data!$F$50,IF(O66=Data!$E$11,Data!$F$51,IF(O66=Data!E75,Data!$F$52,IF(O66=Data!E76,Data!$F$53,IF(O66=Data!E77,Data!$F$54,IF(O66=Data!E78,Data!$F$55,IF(O66=Data!E79,Data!$F$56,IF(O66=Data!E80,Data!F$57,IF(O66=Data!E81,Data!F$58,0)))))))))))))))))))*K66*$AV$3</f>
        <v>0</v>
      </c>
      <c r="W66" s="23">
        <f>IF(AZ66="No",0,IF(O66="NA",0,IF(O66=Data!$E$2,Data!$G$42,IF(O66=Data!$E$3,Data!$G$43,IF(O66=Data!$E$4,Data!$G$44,IF(O66=Data!$E$5,Data!$G$45,IF(O66=Data!$E$6,Data!$G$46,IF(O66=Data!$E$7,Data!$G$47,IF(O66=Data!$E$8,Data!$G$48,IF(O66=Data!$E$9,Data!$G$49,IF(O66=Data!$E$10,Data!$G$50,IF(O66=Data!$E$11,Data!$G$51,IF(O66=Data!$E$12,Data!$G$52,IF(O66=Data!$E$13,Data!$G$53,IF(O66=Data!$E$14,Data!$G$54,IF(O66=Data!$E$15,Data!$G$55,IF(O66=Data!$E$16,Data!$G$56,IF(O66=Data!$E$17,Data!G$57,IF(O66=Data!$E$18,Data!G$58,0)))))))))))))))))))*K66*$AV$3</f>
        <v>0</v>
      </c>
      <c r="X66" s="23">
        <f>IF(AZ66="No",0,IF(O66="NA",0,IF(O66=Data!$E$2,Data!$H$42,IF(O66=Data!$E$3,Data!$H$43,IF(O66=Data!$E$4,Data!$H$44,IF(O66=Data!$E$5,Data!$H$45,IF(O66=Data!$E$6,Data!$H$46,IF(O66=Data!$E$7,Data!$H$47,IF(O66=Data!$E$8,Data!$H$48,IF(O66=Data!$E$9,Data!$H$49,IF(O66=Data!$E$10,Data!$H$50,IF(O66=Data!$E$11,Data!$H$51,IF(O66=Data!$E$12,Data!$H$52,IF(O66=Data!$E$13,Data!$H$53,IF(O66=Data!$E$14,Data!$H$54,IF(O66=Data!$E$15,Data!$H$55,IF(O66=Data!$E$16,Data!$H$56,IF(O66=Data!$E$17,Data!H$57,IF(O66=Data!$E$18,Data!H$58,0)))))))))))))))))))*K66*$AV$3</f>
        <v>0</v>
      </c>
      <c r="Y66" s="23">
        <f>IF(R66&lt;=1,0,IF(Q66=Data!$E$12,Data!$F$52,IF(Q66=Data!$E$13,Data!$F$53,IF(Q66=Data!$E$14,Data!$F$54,IF(Q66=Data!$E$15,Data!$F$55,IF(Q66=Data!$E$16,Data!$F$56,IF(Q66=Data!$E$17,Data!$F$57,IF(Q66=Data!$E$18,Data!$F$58,0))))))))*K66*IF(R66&lt;AV66,R66,$AV$3)</f>
        <v>0</v>
      </c>
      <c r="Z66" s="23">
        <f>IF(R66&lt;=1,0,IF(Q66=Data!$E$12,Data!$G$52,IF(Q66=Data!$E$13,Data!$G$53,IF(Q66=Data!$E$14,Data!$G$54,IF(Q66=Data!$E$15,Data!$G$55,IF(Q66=Data!$E$16,Data!$G$56,IF(Q66=Data!$E$17,Data!$G$57,IF(Q66=Data!$E$18,Data!$G$58,0))))))))*K66*IF(R66&lt;AV66,R66,$AV$3)</f>
        <v>0</v>
      </c>
      <c r="AA66" s="23">
        <f>IF(R66&lt;=1,0,IF(Q66=Data!$E$12,Data!$H$52,IF(Q66=Data!$E$13,Data!$H$53,IF(Q66=Data!$E$14,Data!$H$54,IF(Q66=Data!$E$15,Data!$H$55,IF(Q66=Data!$E$16,Data!$H$56,IF(Q66=Data!$E$17,Data!$H$57,IF(Q66=Data!$E$18,Data!$H$58,0))))))))*K66*IF(R66&lt;AV66,R66,$AV$3)</f>
        <v>0</v>
      </c>
      <c r="AB66" s="22">
        <f t="shared" si="4"/>
        <v>0</v>
      </c>
      <c r="AC66" s="50">
        <f t="shared" si="5"/>
        <v>0</v>
      </c>
      <c r="AD66" s="46"/>
      <c r="AE66" s="21">
        <f t="shared" si="6"/>
        <v>0</v>
      </c>
      <c r="AF66" s="22">
        <f t="shared" si="0"/>
        <v>0</v>
      </c>
      <c r="AG66" s="50">
        <f t="shared" si="1"/>
        <v>0</v>
      </c>
      <c r="AH66" s="46"/>
      <c r="AI66" s="21">
        <f>IF(AZ66="No",0,IF(O66="NA",0,IF(Q66=O66,0,IF(O66=Data!$E$2,Data!$J$42,IF(O66=Data!$E$3,Data!$J$43,IF(O66=Data!$E$4,Data!$J$44,IF(O66=Data!$E$5,Data!$J$45,IF(O66=Data!$E$6,Data!$J$46,IF(O66=Data!$E$7,Data!$J$47,IF(O66=Data!$E$8,Data!$J$48,IF(O66=Data!$E$9,Data!$J$49,IF(O66=Data!$E$10,Data!$I$50,IF(O66=Data!$E$11,Data!$J$51,IF(O66=Data!$E$12,Data!$J$52,IF(O66=Data!$E$13,Data!$J$53,IF(O66=Data!$E$14,Data!$J$54,IF(O66=Data!$E$15,Data!$J$55,IF(O66=Data!$E$16,Data!$J$56,IF(O66=Data!$E$17,Data!$J$57,IF(O66=Data!$E$18,Data!J$58,0))))))))))))))))))))*$AV$3</f>
        <v>0</v>
      </c>
      <c r="AJ66" s="23">
        <f>IF(AZ66="No",0,IF(O66="NA",0,IF(O66=Data!$E$2,Data!$K$42,IF(O66=Data!$E$3,Data!$K$43,IF(O66=Data!$E$4,Data!$K$44,IF(O66=Data!$E$5,Data!$K$45,IF(O66=Data!$E$6,Data!$K$46,IF(O66=Data!$E$7,Data!$K$47,IF(O66=Data!$E$8,Data!$K$48,IF(O66=Data!$E$9,Data!$K$49,IF(O66=Data!$E$10,Data!$K$50,IF(O66=Data!$E$11,Data!$K$51,IF(O66=Data!$E$12,Data!$K$52,IF(O66=Data!$E$13,Data!$K$53,IF(O66=Data!$E$14,Data!$K$54,IF(O66=Data!$E$15,Data!$K$55,IF(O66=Data!$E$16,Data!$K$56,IF(O66=Data!$E$17,Data!$K$57,IF(O66=Data!$E$18,Data!K$58,0)))))))))))))))))))*$AV$3</f>
        <v>0</v>
      </c>
      <c r="AK66" s="23">
        <f t="shared" si="7"/>
        <v>0</v>
      </c>
      <c r="AL66" s="22">
        <f t="shared" si="8"/>
        <v>0</v>
      </c>
      <c r="AM66" s="22">
        <f t="shared" si="9"/>
        <v>0</v>
      </c>
      <c r="AN66" s="23"/>
      <c r="AO66" s="120"/>
      <c r="AP66" s="25"/>
      <c r="AQ66" s="25"/>
      <c r="AR66" s="9"/>
      <c r="AS66" s="9"/>
      <c r="AT66" s="5"/>
      <c r="AX66" s="168"/>
      <c r="AY66" s="143" t="str">
        <f t="shared" si="10"/>
        <v>No</v>
      </c>
      <c r="AZ66" s="144" t="str">
        <f t="shared" si="2"/>
        <v>No</v>
      </c>
      <c r="BA66" s="150"/>
      <c r="BB66" s="146">
        <f>IF(Q66="NA",0,IF(N66="No",0,IF(O66=Data!$E$2,Data!$L$42,IF(O66=Data!$E$3,Data!$L$43,IF(O66=Data!$E$4,Data!$L$44,IF(O66=Data!$E$5,Data!$L$45,IF(O66=Data!$E$6,Data!$L$46,IF(O66=Data!$E$7,Data!$L$47,IF(O66=Data!$E$8,Data!$L$48,IF(O66=Data!$E$9,Data!$L$49,IF(O66=Data!$E$10,Data!$L$50,IF(O66=Data!$E$11,Data!$L$51,IF(O66=Data!$E$12,Data!$L$52,IF(O66=Data!$E$13,Data!$L$53,IF(O66=Data!$E$14,Data!$L$54,IF(O66=Data!$E$15,Data!$L$55,IF(O66=Data!$E$16,Data!$L$56,IF(O66=Data!$E$17,Data!$L$57,IF(O66=Data!$E$18,Data!L$58,0)))))))))))))))))))</f>
        <v>0</v>
      </c>
      <c r="BC66" s="147">
        <f>IF(Q66="NA",0,IF(AY66="No",0,IF(N66="Yes",0,IF(P66=Data!$E$2,Data!$L$42,IF(P66=Data!$E$3,Data!$L$43,IF(P66=Data!$E$4,Data!$L$44,IF(P66=Data!$E$5,Data!$L$45,IF(P66=Data!$E$6,Data!$L$46,IF(P66=Data!$E$7,Data!$L$47,IF(P66=Data!$E$8,Data!$L$48,IF(P66=Data!$E$9,Data!$L$49,IF(P66=Data!$E$10,Data!$L$50,IF(P66=Data!$E$11,Data!$L$51,IF(P66=Data!$E$12,Data!$L$52*(EXP(-29.6/R66)),IF(P66=Data!$E$13,Data!$L$53,IF(P66=Data!$E$14,Data!$L$54*(EXP(-29.6/R66)),IF(P66=Data!$E$15,Data!$L$55,IF(P66=Data!$E$16,Data!$L$56,IF(P66=Data!$E$17,Data!$L$57,IF(P66=Data!$E$18,Data!L$58,0))))))))))))))))))))</f>
        <v>0</v>
      </c>
      <c r="BD66" s="148"/>
      <c r="BE66" s="146"/>
      <c r="BF66" s="148">
        <f t="shared" si="11"/>
        <v>0</v>
      </c>
      <c r="BG66" s="148">
        <v>1</v>
      </c>
      <c r="BH66" s="148">
        <v>1</v>
      </c>
      <c r="BI66" s="148">
        <f>IF(S66=0,0,IF(AND(Q66=Data!$E$12,S66-$AV$3&gt;0),(((Data!$M$52*(EXP(-29.6/S66)))-(Data!$M$52*(EXP(-29.6/(S66-$AV$3)))))),IF(AND(Q66=Data!$E$12,S66-$AV$3&lt;0.5),(Data!$M$52*(EXP(-29.6/S66))),IF(AND(Q66=Data!$E$12,S66&lt;=1),((Data!$M$52*(EXP(-29.6/S66)))),IF(Q66=Data!$E$13,(Data!$M$53),IF(AND(Q66=Data!$E$14,S66-$AV$3&gt;0),(((Data!$M$54*(EXP(-29.6/S66)))-(Data!$M$54*(EXP(-29.6/(S66-$AV$3)))))),IF(AND(Q66=Data!$E$14,S66-$AV$3&lt;1),(Data!$M$54*(EXP(-29.6/S66))),IF(AND(Q66=Data!$E$14,S66&lt;=1),((Data!$M$54*(EXP(-29.6/S66)))),IF(Q66=Data!$E$15,Data!$M$55,IF(Q66=Data!$E$16,Data!$M$56,IF(Q66=Data!$E$17,Data!$M$57,IF(Q66=Data!$E$18,Data!$M$58,0))))))))))))</f>
        <v>0</v>
      </c>
      <c r="BJ66" s="148">
        <f>IF(Q66=Data!$E$12,BI66*0.32,IF(Q66=Data!$E$13,0,IF(Q66=Data!$E$14,BI66*0.32,IF(Q66=Data!$E$15,0,IF(Q66=Data!$E$16,0,IF(Q66=Data!$E$17,0,IF(Q66=Data!$E$18,0,0)))))))</f>
        <v>0</v>
      </c>
      <c r="BK66" s="148">
        <f>IF(Q66=Data!$E$12,Data!$P$52*$AV$3,IF(Q66=Data!$E$13,Data!$P$53*$AV$3,IF(Q66=Data!$E$14,Data!$P$54*$AV$3,IF(Q66=Data!$E$15,Data!$P$55*$AV$3,IF(Q66=Data!$E$16,Data!$P$56*$AV$3,IF(Q66=Data!$E$17,Data!$P$57*$AV$3,IF(Q66=Data!$E$18,Data!$P$58*$AV$3,0)))))))</f>
        <v>0</v>
      </c>
      <c r="BL66" s="147">
        <f>IF(O66=Data!$E$2,Data!$O$42,IF(O66=Data!$E$3,Data!$O$43,IF(O66=Data!$E$4,Data!$O$44,IF(O66=Data!$E$5,Data!$O$45,IF(O66=Data!$E$6,Data!$O$46,IF(O66=Data!$E$7,Data!$O$47,IF(O66=Data!$E$8,Data!$O$48,IF(O66=Data!$E$9,Data!$O$49,IF(O66=Data!$E$10,Data!$O$50,IF(O66=Data!$E$11,Data!$O$51,IF(O66=Data!$E$12,Data!$O$52,IF(O66=Data!$E$13,Data!$O$53,IF(O66=Data!$E$14,Data!$O$54,IF(O66=Data!$E$15,Data!$O$55,IF(O66=Data!$E$16,Data!$O$56,IF(O66=Data!$E$17,Data!$O$57,IF(O66=Data!$E$18,Data!$O$58,0)))))))))))))))))</f>
        <v>0</v>
      </c>
      <c r="BM66" s="169"/>
      <c r="BN66" s="169"/>
      <c r="BO66" s="169"/>
      <c r="BP66" s="169"/>
    </row>
    <row r="67" spans="10:68" x14ac:dyDescent="0.3">
      <c r="J67" s="36" t="s">
        <v>78</v>
      </c>
      <c r="K67" s="108"/>
      <c r="L67" s="108"/>
      <c r="M67" s="108" t="s">
        <v>3</v>
      </c>
      <c r="N67" s="108" t="s">
        <v>1</v>
      </c>
      <c r="O67" s="109" t="s">
        <v>124</v>
      </c>
      <c r="P67" s="109" t="s">
        <v>124</v>
      </c>
      <c r="Q67" s="110" t="s">
        <v>124</v>
      </c>
      <c r="R67" s="111"/>
      <c r="S67" s="111"/>
      <c r="T67" s="112"/>
      <c r="U67" s="20"/>
      <c r="V67" s="21">
        <f>IF(AZ67="No",0,IF(O67="NA",0,IF(O67=Data!$E$2,Data!$F$42,IF(O67=Data!$E$3,Data!$F$43,IF(O67=Data!$E$4,Data!$F$44,IF(O67=Data!$E$5,Data!$F$45,IF(O67=Data!$E$6,Data!$F$46,IF(O67=Data!$E$7,Data!$F$47,IF(O67=Data!$E$8,Data!$F$48,IF(O67=Data!$E$9,Data!$F$49,IF(O67=Data!$E$10,Data!$F$50,IF(O67=Data!$E$11,Data!$F$51,IF(O67=Data!E76,Data!$F$52,IF(O67=Data!E77,Data!$F$53,IF(O67=Data!E78,Data!$F$54,IF(O67=Data!E79,Data!$F$55,IF(O67=Data!E80,Data!$F$56,IF(O67=Data!E81,Data!F$57,IF(O67=Data!E82,Data!F$58,0)))))))))))))))))))*K67*$AV$3</f>
        <v>0</v>
      </c>
      <c r="W67" s="23">
        <f>IF(AZ67="No",0,IF(O67="NA",0,IF(O67=Data!$E$2,Data!$G$42,IF(O67=Data!$E$3,Data!$G$43,IF(O67=Data!$E$4,Data!$G$44,IF(O67=Data!$E$5,Data!$G$45,IF(O67=Data!$E$6,Data!$G$46,IF(O67=Data!$E$7,Data!$G$47,IF(O67=Data!$E$8,Data!$G$48,IF(O67=Data!$E$9,Data!$G$49,IF(O67=Data!$E$10,Data!$G$50,IF(O67=Data!$E$11,Data!$G$51,IF(O67=Data!$E$12,Data!$G$52,IF(O67=Data!$E$13,Data!$G$53,IF(O67=Data!$E$14,Data!$G$54,IF(O67=Data!$E$15,Data!$G$55,IF(O67=Data!$E$16,Data!$G$56,IF(O67=Data!$E$17,Data!G$57,IF(O67=Data!$E$18,Data!G$58,0)))))))))))))))))))*K67*$AV$3</f>
        <v>0</v>
      </c>
      <c r="X67" s="23">
        <f>IF(AZ67="No",0,IF(O67="NA",0,IF(O67=Data!$E$2,Data!$H$42,IF(O67=Data!$E$3,Data!$H$43,IF(O67=Data!$E$4,Data!$H$44,IF(O67=Data!$E$5,Data!$H$45,IF(O67=Data!$E$6,Data!$H$46,IF(O67=Data!$E$7,Data!$H$47,IF(O67=Data!$E$8,Data!$H$48,IF(O67=Data!$E$9,Data!$H$49,IF(O67=Data!$E$10,Data!$H$50,IF(O67=Data!$E$11,Data!$H$51,IF(O67=Data!$E$12,Data!$H$52,IF(O67=Data!$E$13,Data!$H$53,IF(O67=Data!$E$14,Data!$H$54,IF(O67=Data!$E$15,Data!$H$55,IF(O67=Data!$E$16,Data!$H$56,IF(O67=Data!$E$17,Data!H$57,IF(O67=Data!$E$18,Data!H$58,0)))))))))))))))))))*K67*$AV$3</f>
        <v>0</v>
      </c>
      <c r="Y67" s="23">
        <f>IF(R67&lt;=1,0,IF(Q67=Data!$E$12,Data!$F$52,IF(Q67=Data!$E$13,Data!$F$53,IF(Q67=Data!$E$14,Data!$F$54,IF(Q67=Data!$E$15,Data!$F$55,IF(Q67=Data!$E$16,Data!$F$56,IF(Q67=Data!$E$17,Data!$F$57,IF(Q67=Data!$E$18,Data!$F$58,0))))))))*K67*IF(R67&lt;AV67,R67,$AV$3)</f>
        <v>0</v>
      </c>
      <c r="Z67" s="23">
        <f>IF(R67&lt;=1,0,IF(Q67=Data!$E$12,Data!$G$52,IF(Q67=Data!$E$13,Data!$G$53,IF(Q67=Data!$E$14,Data!$G$54,IF(Q67=Data!$E$15,Data!$G$55,IF(Q67=Data!$E$16,Data!$G$56,IF(Q67=Data!$E$17,Data!$G$57,IF(Q67=Data!$E$18,Data!$G$58,0))))))))*K67*IF(R67&lt;AV67,R67,$AV$3)</f>
        <v>0</v>
      </c>
      <c r="AA67" s="23">
        <f>IF(R67&lt;=1,0,IF(Q67=Data!$E$12,Data!$H$52,IF(Q67=Data!$E$13,Data!$H$53,IF(Q67=Data!$E$14,Data!$H$54,IF(Q67=Data!$E$15,Data!$H$55,IF(Q67=Data!$E$16,Data!$H$56,IF(Q67=Data!$E$17,Data!$H$57,IF(Q67=Data!$E$18,Data!$H$58,0))))))))*K67*IF(R67&lt;AV67,R67,$AV$3)</f>
        <v>0</v>
      </c>
      <c r="AB67" s="22">
        <f t="shared" si="4"/>
        <v>0</v>
      </c>
      <c r="AC67" s="50">
        <f t="shared" si="5"/>
        <v>0</v>
      </c>
      <c r="AD67" s="46"/>
      <c r="AE67" s="21">
        <f t="shared" ref="AE67:AE102" si="12">BI67*BG67*K67</f>
        <v>0</v>
      </c>
      <c r="AF67" s="22">
        <f t="shared" ref="AF67:AF102" si="13">BJ67*BG67*K67</f>
        <v>0</v>
      </c>
      <c r="AG67" s="50">
        <f t="shared" ref="AG67:AG102" si="14">AE67+AF67</f>
        <v>0</v>
      </c>
      <c r="AH67" s="46"/>
      <c r="AI67" s="21">
        <f>IF(AZ67="No",0,IF(O67="NA",0,IF(Q67=O67,0,IF(O67=Data!$E$2,Data!$J$42,IF(O67=Data!$E$3,Data!$J$43,IF(O67=Data!$E$4,Data!$J$44,IF(O67=Data!$E$5,Data!$J$45,IF(O67=Data!$E$6,Data!$J$46,IF(O67=Data!$E$7,Data!$J$47,IF(O67=Data!$E$8,Data!$J$48,IF(O67=Data!$E$9,Data!$J$49,IF(O67=Data!$E$10,Data!$I$50,IF(O67=Data!$E$11,Data!$J$51,IF(O67=Data!$E$12,Data!$J$52,IF(O67=Data!$E$13,Data!$J$53,IF(O67=Data!$E$14,Data!$J$54,IF(O67=Data!$E$15,Data!$J$55,IF(O67=Data!$E$16,Data!$J$56,IF(O67=Data!$E$17,Data!$J$57,IF(O67=Data!$E$18,Data!J$58,0))))))))))))))))))))*$AV$3</f>
        <v>0</v>
      </c>
      <c r="AJ67" s="23">
        <f>IF(AZ67="No",0,IF(O67="NA",0,IF(O67=Data!$E$2,Data!$K$42,IF(O67=Data!$E$3,Data!$K$43,IF(O67=Data!$E$4,Data!$K$44,IF(O67=Data!$E$5,Data!$K$45,IF(O67=Data!$E$6,Data!$K$46,IF(O67=Data!$E$7,Data!$K$47,IF(O67=Data!$E$8,Data!$K$48,IF(O67=Data!$E$9,Data!$K$49,IF(O67=Data!$E$10,Data!$K$50,IF(O67=Data!$E$11,Data!$K$51,IF(O67=Data!$E$12,Data!$K$52,IF(O67=Data!$E$13,Data!$K$53,IF(O67=Data!$E$14,Data!$K$54,IF(O67=Data!$E$15,Data!$K$55,IF(O67=Data!$E$16,Data!$K$56,IF(O67=Data!$E$17,Data!$K$57,IF(O67=Data!$E$18,Data!K$58,0)))))))))))))))))))*$AV$3</f>
        <v>0</v>
      </c>
      <c r="AK67" s="23">
        <f t="shared" si="7"/>
        <v>0</v>
      </c>
      <c r="AL67" s="22">
        <f t="shared" si="8"/>
        <v>0</v>
      </c>
      <c r="AM67" s="22">
        <f t="shared" si="9"/>
        <v>0</v>
      </c>
      <c r="AN67" s="23"/>
      <c r="AO67" s="120"/>
      <c r="AP67" s="25"/>
      <c r="AQ67" s="25"/>
      <c r="AR67" s="9"/>
      <c r="AS67" s="9"/>
      <c r="AT67" s="5"/>
      <c r="AX67" s="168"/>
      <c r="AY67" s="143" t="str">
        <f t="shared" si="10"/>
        <v>No</v>
      </c>
      <c r="AZ67" s="144" t="str">
        <f t="shared" ref="AZ67:AZ102" si="15">M67</f>
        <v>No</v>
      </c>
      <c r="BA67" s="150"/>
      <c r="BB67" s="146">
        <f>IF(Q67="NA",0,IF(N67="No",0,IF(O67=Data!$E$2,Data!$L$42,IF(O67=Data!$E$3,Data!$L$43,IF(O67=Data!$E$4,Data!$L$44,IF(O67=Data!$E$5,Data!$L$45,IF(O67=Data!$E$6,Data!$L$46,IF(O67=Data!$E$7,Data!$L$47,IF(O67=Data!$E$8,Data!$L$48,IF(O67=Data!$E$9,Data!$L$49,IF(O67=Data!$E$10,Data!$L$50,IF(O67=Data!$E$11,Data!$L$51,IF(O67=Data!$E$12,Data!$L$52,IF(O67=Data!$E$13,Data!$L$53,IF(O67=Data!$E$14,Data!$L$54,IF(O67=Data!$E$15,Data!$L$55,IF(O67=Data!$E$16,Data!$L$56,IF(O67=Data!$E$17,Data!$L$57,IF(O67=Data!$E$18,Data!L$58,0)))))))))))))))))))</f>
        <v>0</v>
      </c>
      <c r="BC67" s="147">
        <f>IF(Q67="NA",0,IF(AY67="No",0,IF(N67="Yes",0,IF(P67=Data!$E$2,Data!$L$42,IF(P67=Data!$E$3,Data!$L$43,IF(P67=Data!$E$4,Data!$L$44,IF(P67=Data!$E$5,Data!$L$45,IF(P67=Data!$E$6,Data!$L$46,IF(P67=Data!$E$7,Data!$L$47,IF(P67=Data!$E$8,Data!$L$48,IF(P67=Data!$E$9,Data!$L$49,IF(P67=Data!$E$10,Data!$L$50,IF(P67=Data!$E$11,Data!$L$51,IF(P67=Data!$E$12,Data!$L$52*(EXP(-29.6/R67)),IF(P67=Data!$E$13,Data!$L$53,IF(P67=Data!$E$14,Data!$L$54*(EXP(-29.6/R67)),IF(P67=Data!$E$15,Data!$L$55,IF(P67=Data!$E$16,Data!$L$56,IF(P67=Data!$E$17,Data!$L$57,IF(P67=Data!$E$18,Data!L$58,0))))))))))))))))))))</f>
        <v>0</v>
      </c>
      <c r="BD67" s="148"/>
      <c r="BE67" s="146"/>
      <c r="BF67" s="148">
        <f t="shared" si="11"/>
        <v>0</v>
      </c>
      <c r="BG67" s="148">
        <v>1</v>
      </c>
      <c r="BH67" s="148">
        <v>1</v>
      </c>
      <c r="BI67" s="148">
        <f>IF(S67=0,0,IF(AND(Q67=Data!$E$12,S67-$AV$3&gt;0),(((Data!$M$52*(EXP(-29.6/S67)))-(Data!$M$52*(EXP(-29.6/(S67-$AV$3)))))),IF(AND(Q67=Data!$E$12,S67-$AV$3&lt;0.5),(Data!$M$52*(EXP(-29.6/S67))),IF(AND(Q67=Data!$E$12,S67&lt;=1),((Data!$M$52*(EXP(-29.6/S67)))),IF(Q67=Data!$E$13,(Data!$M$53),IF(AND(Q67=Data!$E$14,S67-$AV$3&gt;0),(((Data!$M$54*(EXP(-29.6/S67)))-(Data!$M$54*(EXP(-29.6/(S67-$AV$3)))))),IF(AND(Q67=Data!$E$14,S67-$AV$3&lt;1),(Data!$M$54*(EXP(-29.6/S67))),IF(AND(Q67=Data!$E$14,S67&lt;=1),((Data!$M$54*(EXP(-29.6/S67)))),IF(Q67=Data!$E$15,Data!$M$55,IF(Q67=Data!$E$16,Data!$M$56,IF(Q67=Data!$E$17,Data!$M$57,IF(Q67=Data!$E$18,Data!$M$58,0))))))))))))</f>
        <v>0</v>
      </c>
      <c r="BJ67" s="148">
        <f>IF(Q67=Data!$E$12,BI67*0.32,IF(Q67=Data!$E$13,0,IF(Q67=Data!$E$14,BI67*0.32,IF(Q67=Data!$E$15,0,IF(Q67=Data!$E$16,0,IF(Q67=Data!$E$17,0,IF(Q67=Data!$E$18,0,0)))))))</f>
        <v>0</v>
      </c>
      <c r="BK67" s="148">
        <f>IF(Q67=Data!$E$12,Data!$P$52*$AV$3,IF(Q67=Data!$E$13,Data!$P$53*$AV$3,IF(Q67=Data!$E$14,Data!$P$54*$AV$3,IF(Q67=Data!$E$15,Data!$P$55*$AV$3,IF(Q67=Data!$E$16,Data!$P$56*$AV$3,IF(Q67=Data!$E$17,Data!$P$57*$AV$3,IF(Q67=Data!$E$18,Data!$P$58*$AV$3,0)))))))</f>
        <v>0</v>
      </c>
      <c r="BL67" s="147">
        <f>IF(O67=Data!$E$2,Data!$O$42,IF(O67=Data!$E$3,Data!$O$43,IF(O67=Data!$E$4,Data!$O$44,IF(O67=Data!$E$5,Data!$O$45,IF(O67=Data!$E$6,Data!$O$46,IF(O67=Data!$E$7,Data!$O$47,IF(O67=Data!$E$8,Data!$O$48,IF(O67=Data!$E$9,Data!$O$49,IF(O67=Data!$E$10,Data!$O$50,IF(O67=Data!$E$11,Data!$O$51,IF(O67=Data!$E$12,Data!$O$52,IF(O67=Data!$E$13,Data!$O$53,IF(O67=Data!$E$14,Data!$O$54,IF(O67=Data!$E$15,Data!$O$55,IF(O67=Data!$E$16,Data!$O$56,IF(O67=Data!$E$17,Data!$O$57,IF(O67=Data!$E$18,Data!$O$58,0)))))))))))))))))</f>
        <v>0</v>
      </c>
      <c r="BM67" s="169"/>
      <c r="BN67" s="169"/>
      <c r="BO67" s="169"/>
      <c r="BP67" s="169"/>
    </row>
    <row r="68" spans="10:68" x14ac:dyDescent="0.3">
      <c r="J68" s="36" t="s">
        <v>79</v>
      </c>
      <c r="K68" s="108"/>
      <c r="L68" s="108"/>
      <c r="M68" s="108" t="s">
        <v>3</v>
      </c>
      <c r="N68" s="108" t="s">
        <v>1</v>
      </c>
      <c r="O68" s="109" t="s">
        <v>124</v>
      </c>
      <c r="P68" s="109" t="s">
        <v>124</v>
      </c>
      <c r="Q68" s="110" t="s">
        <v>124</v>
      </c>
      <c r="R68" s="111"/>
      <c r="S68" s="111"/>
      <c r="T68" s="112"/>
      <c r="U68" s="20"/>
      <c r="V68" s="21">
        <f>IF(AZ68="No",0,IF(O68="NA",0,IF(O68=Data!$E$2,Data!$F$42,IF(O68=Data!$E$3,Data!$F$43,IF(O68=Data!$E$4,Data!$F$44,IF(O68=Data!$E$5,Data!$F$45,IF(O68=Data!$E$6,Data!$F$46,IF(O68=Data!$E$7,Data!$F$47,IF(O68=Data!$E$8,Data!$F$48,IF(O68=Data!$E$9,Data!$F$49,IF(O68=Data!$E$10,Data!$F$50,IF(O68=Data!$E$11,Data!$F$51,IF(O68=Data!E77,Data!$F$52,IF(O68=Data!E78,Data!$F$53,IF(O68=Data!E79,Data!$F$54,IF(O68=Data!E80,Data!$F$55,IF(O68=Data!E81,Data!$F$56,IF(O68=Data!E82,Data!F$57,IF(O68=Data!E83,Data!F$58,0)))))))))))))))))))*K68*$AV$3</f>
        <v>0</v>
      </c>
      <c r="W68" s="23">
        <f>IF(AZ68="No",0,IF(O68="NA",0,IF(O68=Data!$E$2,Data!$G$42,IF(O68=Data!$E$3,Data!$G$43,IF(O68=Data!$E$4,Data!$G$44,IF(O68=Data!$E$5,Data!$G$45,IF(O68=Data!$E$6,Data!$G$46,IF(O68=Data!$E$7,Data!$G$47,IF(O68=Data!$E$8,Data!$G$48,IF(O68=Data!$E$9,Data!$G$49,IF(O68=Data!$E$10,Data!$G$50,IF(O68=Data!$E$11,Data!$G$51,IF(O68=Data!$E$12,Data!$G$52,IF(O68=Data!$E$13,Data!$G$53,IF(O68=Data!$E$14,Data!$G$54,IF(O68=Data!$E$15,Data!$G$55,IF(O68=Data!$E$16,Data!$G$56,IF(O68=Data!$E$17,Data!G$57,IF(O68=Data!$E$18,Data!G$58,0)))))))))))))))))))*K68*$AV$3</f>
        <v>0</v>
      </c>
      <c r="X68" s="23">
        <f>IF(AZ68="No",0,IF(O68="NA",0,IF(O68=Data!$E$2,Data!$H$42,IF(O68=Data!$E$3,Data!$H$43,IF(O68=Data!$E$4,Data!$H$44,IF(O68=Data!$E$5,Data!$H$45,IF(O68=Data!$E$6,Data!$H$46,IF(O68=Data!$E$7,Data!$H$47,IF(O68=Data!$E$8,Data!$H$48,IF(O68=Data!$E$9,Data!$H$49,IF(O68=Data!$E$10,Data!$H$50,IF(O68=Data!$E$11,Data!$H$51,IF(O68=Data!$E$12,Data!$H$52,IF(O68=Data!$E$13,Data!$H$53,IF(O68=Data!$E$14,Data!$H$54,IF(O68=Data!$E$15,Data!$H$55,IF(O68=Data!$E$16,Data!$H$56,IF(O68=Data!$E$17,Data!H$57,IF(O68=Data!$E$18,Data!H$58,0)))))))))))))))))))*K68*$AV$3</f>
        <v>0</v>
      </c>
      <c r="Y68" s="23">
        <f>IF(R68&lt;=1,0,IF(Q68=Data!$E$12,Data!$F$52,IF(Q68=Data!$E$13,Data!$F$53,IF(Q68=Data!$E$14,Data!$F$54,IF(Q68=Data!$E$15,Data!$F$55,IF(Q68=Data!$E$16,Data!$F$56,IF(Q68=Data!$E$17,Data!$F$57,IF(Q68=Data!$E$18,Data!$F$58,0))))))))*K68*IF(R68&lt;AV68,R68,$AV$3)</f>
        <v>0</v>
      </c>
      <c r="Z68" s="23">
        <f>IF(R68&lt;=1,0,IF(Q68=Data!$E$12,Data!$G$52,IF(Q68=Data!$E$13,Data!$G$53,IF(Q68=Data!$E$14,Data!$G$54,IF(Q68=Data!$E$15,Data!$G$55,IF(Q68=Data!$E$16,Data!$G$56,IF(Q68=Data!$E$17,Data!$G$57,IF(Q68=Data!$E$18,Data!$G$58,0))))))))*K68*IF(R68&lt;AV68,R68,$AV$3)</f>
        <v>0</v>
      </c>
      <c r="AA68" s="23">
        <f>IF(R68&lt;=1,0,IF(Q68=Data!$E$12,Data!$H$52,IF(Q68=Data!$E$13,Data!$H$53,IF(Q68=Data!$E$14,Data!$H$54,IF(Q68=Data!$E$15,Data!$H$55,IF(Q68=Data!$E$16,Data!$H$56,IF(Q68=Data!$E$17,Data!$H$57,IF(Q68=Data!$E$18,Data!$H$58,0))))))))*K68*IF(R68&lt;AV68,R68,$AV$3)</f>
        <v>0</v>
      </c>
      <c r="AB68" s="22">
        <f t="shared" ref="AB68:AB102" si="16">(BC68+BB68)*K68</f>
        <v>0</v>
      </c>
      <c r="AC68" s="50">
        <f t="shared" ref="AC68:AC102" si="17">(V68+W68+X68)-(AA68+Z68+Y68+AB68)</f>
        <v>0</v>
      </c>
      <c r="AD68" s="46"/>
      <c r="AE68" s="21">
        <f t="shared" si="12"/>
        <v>0</v>
      </c>
      <c r="AF68" s="22">
        <f t="shared" si="13"/>
        <v>0</v>
      </c>
      <c r="AG68" s="50">
        <f t="shared" si="14"/>
        <v>0</v>
      </c>
      <c r="AH68" s="46"/>
      <c r="AI68" s="21">
        <f>IF(AZ68="No",0,IF(O68="NA",0,IF(Q68=O68,0,IF(O68=Data!$E$2,Data!$J$42,IF(O68=Data!$E$3,Data!$J$43,IF(O68=Data!$E$4,Data!$J$44,IF(O68=Data!$E$5,Data!$J$45,IF(O68=Data!$E$6,Data!$J$46,IF(O68=Data!$E$7,Data!$J$47,IF(O68=Data!$E$8,Data!$J$48,IF(O68=Data!$E$9,Data!$J$49,IF(O68=Data!$E$10,Data!$I$50,IF(O68=Data!$E$11,Data!$J$51,IF(O68=Data!$E$12,Data!$J$52,IF(O68=Data!$E$13,Data!$J$53,IF(O68=Data!$E$14,Data!$J$54,IF(O68=Data!$E$15,Data!$J$55,IF(O68=Data!$E$16,Data!$J$56,IF(O68=Data!$E$17,Data!$J$57,IF(O68=Data!$E$18,Data!J$58,0))))))))))))))))))))*$AV$3</f>
        <v>0</v>
      </c>
      <c r="AJ68" s="23">
        <f>IF(AZ68="No",0,IF(O68="NA",0,IF(O68=Data!$E$2,Data!$K$42,IF(O68=Data!$E$3,Data!$K$43,IF(O68=Data!$E$4,Data!$K$44,IF(O68=Data!$E$5,Data!$K$45,IF(O68=Data!$E$6,Data!$K$46,IF(O68=Data!$E$7,Data!$K$47,IF(O68=Data!$E$8,Data!$K$48,IF(O68=Data!$E$9,Data!$K$49,IF(O68=Data!$E$10,Data!$K$50,IF(O68=Data!$E$11,Data!$K$51,IF(O68=Data!$E$12,Data!$K$52,IF(O68=Data!$E$13,Data!$K$53,IF(O68=Data!$E$14,Data!$K$54,IF(O68=Data!$E$15,Data!$K$55,IF(O68=Data!$E$16,Data!$K$56,IF(O68=Data!$E$17,Data!$K$57,IF(O68=Data!$E$18,Data!K$58,0)))))))))))))))))))*$AV$3</f>
        <v>0</v>
      </c>
      <c r="AK68" s="23">
        <f t="shared" ref="AK68:AK102" si="18">BK68*BH68*K68</f>
        <v>0</v>
      </c>
      <c r="AL68" s="22">
        <f t="shared" ref="AL68:AL102" si="19">0.5*BL68*T68</f>
        <v>0</v>
      </c>
      <c r="AM68" s="22">
        <f t="shared" ref="AM68:AM102" si="20">AK68+AJ68-AI68-AL68</f>
        <v>0</v>
      </c>
      <c r="AN68" s="23"/>
      <c r="AO68" s="120"/>
      <c r="AP68" s="25"/>
      <c r="AQ68" s="25"/>
      <c r="AR68" s="9"/>
      <c r="AS68" s="9"/>
      <c r="AT68" s="5"/>
      <c r="AX68" s="168"/>
      <c r="AY68" s="143" t="str">
        <f t="shared" ref="AY68:AY102" si="21">IF(S68&lt;R68,"Yes",IF(Q68="NA","No",IF(P68=Q68,"No",IF(AND(N68="Yes",O68=Q68),"No","Yes"))))</f>
        <v>No</v>
      </c>
      <c r="AZ68" s="144" t="str">
        <f t="shared" si="15"/>
        <v>No</v>
      </c>
      <c r="BA68" s="150"/>
      <c r="BB68" s="146">
        <f>IF(Q68="NA",0,IF(N68="No",0,IF(O68=Data!$E$2,Data!$L$42,IF(O68=Data!$E$3,Data!$L$43,IF(O68=Data!$E$4,Data!$L$44,IF(O68=Data!$E$5,Data!$L$45,IF(O68=Data!$E$6,Data!$L$46,IF(O68=Data!$E$7,Data!$L$47,IF(O68=Data!$E$8,Data!$L$48,IF(O68=Data!$E$9,Data!$L$49,IF(O68=Data!$E$10,Data!$L$50,IF(O68=Data!$E$11,Data!$L$51,IF(O68=Data!$E$12,Data!$L$52,IF(O68=Data!$E$13,Data!$L$53,IF(O68=Data!$E$14,Data!$L$54,IF(O68=Data!$E$15,Data!$L$55,IF(O68=Data!$E$16,Data!$L$56,IF(O68=Data!$E$17,Data!$L$57,IF(O68=Data!$E$18,Data!L$58,0)))))))))))))))))))</f>
        <v>0</v>
      </c>
      <c r="BC68" s="147">
        <f>IF(Q68="NA",0,IF(AY68="No",0,IF(N68="Yes",0,IF(P68=Data!$E$2,Data!$L$42,IF(P68=Data!$E$3,Data!$L$43,IF(P68=Data!$E$4,Data!$L$44,IF(P68=Data!$E$5,Data!$L$45,IF(P68=Data!$E$6,Data!$L$46,IF(P68=Data!$E$7,Data!$L$47,IF(P68=Data!$E$8,Data!$L$48,IF(P68=Data!$E$9,Data!$L$49,IF(P68=Data!$E$10,Data!$L$50,IF(P68=Data!$E$11,Data!$L$51,IF(P68=Data!$E$12,Data!$L$52*(EXP(-29.6/R68)),IF(P68=Data!$E$13,Data!$L$53,IF(P68=Data!$E$14,Data!$L$54*(EXP(-29.6/R68)),IF(P68=Data!$E$15,Data!$L$55,IF(P68=Data!$E$16,Data!$L$56,IF(P68=Data!$E$17,Data!$L$57,IF(P68=Data!$E$18,Data!L$58,0))))))))))))))))))))</f>
        <v>0</v>
      </c>
      <c r="BD68" s="148"/>
      <c r="BE68" s="146"/>
      <c r="BF68" s="148">
        <f t="shared" ref="BF68:BF102" si="22">IF($E$3=0,0,IF($BE$3&lt;=$AV$6,0,(L68-$AV$6)/($BE$3-$AV$6)))</f>
        <v>0</v>
      </c>
      <c r="BG68" s="148">
        <v>1</v>
      </c>
      <c r="BH68" s="148">
        <v>1</v>
      </c>
      <c r="BI68" s="148">
        <f>IF(S68=0,0,IF(AND(Q68=Data!$E$12,S68-$AV$3&gt;0),(((Data!$M$52*(EXP(-29.6/S68)))-(Data!$M$52*(EXP(-29.6/(S68-$AV$3)))))),IF(AND(Q68=Data!$E$12,S68-$AV$3&lt;0.5),(Data!$M$52*(EXP(-29.6/S68))),IF(AND(Q68=Data!$E$12,S68&lt;=1),((Data!$M$52*(EXP(-29.6/S68)))),IF(Q68=Data!$E$13,(Data!$M$53),IF(AND(Q68=Data!$E$14,S68-$AV$3&gt;0),(((Data!$M$54*(EXP(-29.6/S68)))-(Data!$M$54*(EXP(-29.6/(S68-$AV$3)))))),IF(AND(Q68=Data!$E$14,S68-$AV$3&lt;1),(Data!$M$54*(EXP(-29.6/S68))),IF(AND(Q68=Data!$E$14,S68&lt;=1),((Data!$M$54*(EXP(-29.6/S68)))),IF(Q68=Data!$E$15,Data!$M$55,IF(Q68=Data!$E$16,Data!$M$56,IF(Q68=Data!$E$17,Data!$M$57,IF(Q68=Data!$E$18,Data!$M$58,0))))))))))))</f>
        <v>0</v>
      </c>
      <c r="BJ68" s="148">
        <f>IF(Q68=Data!$E$12,BI68*0.32,IF(Q68=Data!$E$13,0,IF(Q68=Data!$E$14,BI68*0.32,IF(Q68=Data!$E$15,0,IF(Q68=Data!$E$16,0,IF(Q68=Data!$E$17,0,IF(Q68=Data!$E$18,0,0)))))))</f>
        <v>0</v>
      </c>
      <c r="BK68" s="148">
        <f>IF(Q68=Data!$E$12,Data!$P$52*$AV$3,IF(Q68=Data!$E$13,Data!$P$53*$AV$3,IF(Q68=Data!$E$14,Data!$P$54*$AV$3,IF(Q68=Data!$E$15,Data!$P$55*$AV$3,IF(Q68=Data!$E$16,Data!$P$56*$AV$3,IF(Q68=Data!$E$17,Data!$P$57*$AV$3,IF(Q68=Data!$E$18,Data!$P$58*$AV$3,0)))))))</f>
        <v>0</v>
      </c>
      <c r="BL68" s="147">
        <f>IF(O68=Data!$E$2,Data!$O$42,IF(O68=Data!$E$3,Data!$O$43,IF(O68=Data!$E$4,Data!$O$44,IF(O68=Data!$E$5,Data!$O$45,IF(O68=Data!$E$6,Data!$O$46,IF(O68=Data!$E$7,Data!$O$47,IF(O68=Data!$E$8,Data!$O$48,IF(O68=Data!$E$9,Data!$O$49,IF(O68=Data!$E$10,Data!$O$50,IF(O68=Data!$E$11,Data!$O$51,IF(O68=Data!$E$12,Data!$O$52,IF(O68=Data!$E$13,Data!$O$53,IF(O68=Data!$E$14,Data!$O$54,IF(O68=Data!$E$15,Data!$O$55,IF(O68=Data!$E$16,Data!$O$56,IF(O68=Data!$E$17,Data!$O$57,IF(O68=Data!$E$18,Data!$O$58,0)))))))))))))))))</f>
        <v>0</v>
      </c>
      <c r="BM68" s="169"/>
      <c r="BN68" s="169"/>
      <c r="BO68" s="169"/>
      <c r="BP68" s="169"/>
    </row>
    <row r="69" spans="10:68" x14ac:dyDescent="0.3">
      <c r="J69" s="36" t="s">
        <v>80</v>
      </c>
      <c r="K69" s="108"/>
      <c r="L69" s="108"/>
      <c r="M69" s="108" t="s">
        <v>3</v>
      </c>
      <c r="N69" s="108" t="s">
        <v>1</v>
      </c>
      <c r="O69" s="109" t="s">
        <v>124</v>
      </c>
      <c r="P69" s="109" t="s">
        <v>124</v>
      </c>
      <c r="Q69" s="110" t="s">
        <v>124</v>
      </c>
      <c r="R69" s="111"/>
      <c r="S69" s="111"/>
      <c r="T69" s="112"/>
      <c r="U69" s="20"/>
      <c r="V69" s="21">
        <f>IF(AZ69="No",0,IF(O69="NA",0,IF(O69=Data!$E$2,Data!$F$42,IF(O69=Data!$E$3,Data!$F$43,IF(O69=Data!$E$4,Data!$F$44,IF(O69=Data!$E$5,Data!$F$45,IF(O69=Data!$E$6,Data!$F$46,IF(O69=Data!$E$7,Data!$F$47,IF(O69=Data!$E$8,Data!$F$48,IF(O69=Data!$E$9,Data!$F$49,IF(O69=Data!$E$10,Data!$F$50,IF(O69=Data!$E$11,Data!$F$51,IF(O69=Data!E78,Data!$F$52,IF(O69=Data!E79,Data!$F$53,IF(O69=Data!E80,Data!$F$54,IF(O69=Data!E81,Data!$F$55,IF(O69=Data!E82,Data!$F$56,IF(O69=Data!E83,Data!F$57,IF(O69=Data!E84,Data!F$58,0)))))))))))))))))))*K69*$AV$3</f>
        <v>0</v>
      </c>
      <c r="W69" s="23">
        <f>IF(AZ69="No",0,IF(O69="NA",0,IF(O69=Data!$E$2,Data!$G$42,IF(O69=Data!$E$3,Data!$G$43,IF(O69=Data!$E$4,Data!$G$44,IF(O69=Data!$E$5,Data!$G$45,IF(O69=Data!$E$6,Data!$G$46,IF(O69=Data!$E$7,Data!$G$47,IF(O69=Data!$E$8,Data!$G$48,IF(O69=Data!$E$9,Data!$G$49,IF(O69=Data!$E$10,Data!$G$50,IF(O69=Data!$E$11,Data!$G$51,IF(O69=Data!$E$12,Data!$G$52,IF(O69=Data!$E$13,Data!$G$53,IF(O69=Data!$E$14,Data!$G$54,IF(O69=Data!$E$15,Data!$G$55,IF(O69=Data!$E$16,Data!$G$56,IF(O69=Data!$E$17,Data!G$57,IF(O69=Data!$E$18,Data!G$58,0)))))))))))))))))))*K69*$AV$3</f>
        <v>0</v>
      </c>
      <c r="X69" s="23">
        <f>IF(AZ69="No",0,IF(O69="NA",0,IF(O69=Data!$E$2,Data!$H$42,IF(O69=Data!$E$3,Data!$H$43,IF(O69=Data!$E$4,Data!$H$44,IF(O69=Data!$E$5,Data!$H$45,IF(O69=Data!$E$6,Data!$H$46,IF(O69=Data!$E$7,Data!$H$47,IF(O69=Data!$E$8,Data!$H$48,IF(O69=Data!$E$9,Data!$H$49,IF(O69=Data!$E$10,Data!$H$50,IF(O69=Data!$E$11,Data!$H$51,IF(O69=Data!$E$12,Data!$H$52,IF(O69=Data!$E$13,Data!$H$53,IF(O69=Data!$E$14,Data!$H$54,IF(O69=Data!$E$15,Data!$H$55,IF(O69=Data!$E$16,Data!$H$56,IF(O69=Data!$E$17,Data!H$57,IF(O69=Data!$E$18,Data!H$58,0)))))))))))))))))))*K69*$AV$3</f>
        <v>0</v>
      </c>
      <c r="Y69" s="23">
        <f>IF(R69&lt;=1,0,IF(Q69=Data!$E$12,Data!$F$52,IF(Q69=Data!$E$13,Data!$F$53,IF(Q69=Data!$E$14,Data!$F$54,IF(Q69=Data!$E$15,Data!$F$55,IF(Q69=Data!$E$16,Data!$F$56,IF(Q69=Data!$E$17,Data!$F$57,IF(Q69=Data!$E$18,Data!$F$58,0))))))))*K69*IF(R69&lt;AV69,R69,$AV$3)</f>
        <v>0</v>
      </c>
      <c r="Z69" s="23">
        <f>IF(R69&lt;=1,0,IF(Q69=Data!$E$12,Data!$G$52,IF(Q69=Data!$E$13,Data!$G$53,IF(Q69=Data!$E$14,Data!$G$54,IF(Q69=Data!$E$15,Data!$G$55,IF(Q69=Data!$E$16,Data!$G$56,IF(Q69=Data!$E$17,Data!$G$57,IF(Q69=Data!$E$18,Data!$G$58,0))))))))*K69*IF(R69&lt;AV69,R69,$AV$3)</f>
        <v>0</v>
      </c>
      <c r="AA69" s="23">
        <f>IF(R69&lt;=1,0,IF(Q69=Data!$E$12,Data!$H$52,IF(Q69=Data!$E$13,Data!$H$53,IF(Q69=Data!$E$14,Data!$H$54,IF(Q69=Data!$E$15,Data!$H$55,IF(Q69=Data!$E$16,Data!$H$56,IF(Q69=Data!$E$17,Data!$H$57,IF(Q69=Data!$E$18,Data!$H$58,0))))))))*K69*IF(R69&lt;AV69,R69,$AV$3)</f>
        <v>0</v>
      </c>
      <c r="AB69" s="22">
        <f t="shared" si="16"/>
        <v>0</v>
      </c>
      <c r="AC69" s="50">
        <f t="shared" si="17"/>
        <v>0</v>
      </c>
      <c r="AD69" s="46"/>
      <c r="AE69" s="21">
        <f t="shared" si="12"/>
        <v>0</v>
      </c>
      <c r="AF69" s="22">
        <f t="shared" si="13"/>
        <v>0</v>
      </c>
      <c r="AG69" s="50">
        <f t="shared" si="14"/>
        <v>0</v>
      </c>
      <c r="AH69" s="46"/>
      <c r="AI69" s="21">
        <f>IF(AZ69="No",0,IF(O69="NA",0,IF(Q69=O69,0,IF(O69=Data!$E$2,Data!$J$42,IF(O69=Data!$E$3,Data!$J$43,IF(O69=Data!$E$4,Data!$J$44,IF(O69=Data!$E$5,Data!$J$45,IF(O69=Data!$E$6,Data!$J$46,IF(O69=Data!$E$7,Data!$J$47,IF(O69=Data!$E$8,Data!$J$48,IF(O69=Data!$E$9,Data!$J$49,IF(O69=Data!$E$10,Data!$I$50,IF(O69=Data!$E$11,Data!$J$51,IF(O69=Data!$E$12,Data!$J$52,IF(O69=Data!$E$13,Data!$J$53,IF(O69=Data!$E$14,Data!$J$54,IF(O69=Data!$E$15,Data!$J$55,IF(O69=Data!$E$16,Data!$J$56,IF(O69=Data!$E$17,Data!$J$57,IF(O69=Data!$E$18,Data!J$58,0))))))))))))))))))))*$AV$3</f>
        <v>0</v>
      </c>
      <c r="AJ69" s="23">
        <f>IF(AZ69="No",0,IF(O69="NA",0,IF(O69=Data!$E$2,Data!$K$42,IF(O69=Data!$E$3,Data!$K$43,IF(O69=Data!$E$4,Data!$K$44,IF(O69=Data!$E$5,Data!$K$45,IF(O69=Data!$E$6,Data!$K$46,IF(O69=Data!$E$7,Data!$K$47,IF(O69=Data!$E$8,Data!$K$48,IF(O69=Data!$E$9,Data!$K$49,IF(O69=Data!$E$10,Data!$K$50,IF(O69=Data!$E$11,Data!$K$51,IF(O69=Data!$E$12,Data!$K$52,IF(O69=Data!$E$13,Data!$K$53,IF(O69=Data!$E$14,Data!$K$54,IF(O69=Data!$E$15,Data!$K$55,IF(O69=Data!$E$16,Data!$K$56,IF(O69=Data!$E$17,Data!$K$57,IF(O69=Data!$E$18,Data!K$58,0)))))))))))))))))))*$AV$3</f>
        <v>0</v>
      </c>
      <c r="AK69" s="23">
        <f t="shared" si="18"/>
        <v>0</v>
      </c>
      <c r="AL69" s="22">
        <f t="shared" si="19"/>
        <v>0</v>
      </c>
      <c r="AM69" s="22">
        <f t="shared" si="20"/>
        <v>0</v>
      </c>
      <c r="AN69" s="23"/>
      <c r="AO69" s="120"/>
      <c r="AP69" s="25"/>
      <c r="AQ69" s="25"/>
      <c r="AR69" s="9"/>
      <c r="AS69" s="9"/>
      <c r="AT69" s="5"/>
      <c r="AX69" s="168"/>
      <c r="AY69" s="143" t="str">
        <f t="shared" si="21"/>
        <v>No</v>
      </c>
      <c r="AZ69" s="144" t="str">
        <f t="shared" si="15"/>
        <v>No</v>
      </c>
      <c r="BA69" s="150"/>
      <c r="BB69" s="146">
        <f>IF(Q69="NA",0,IF(N69="No",0,IF(O69=Data!$E$2,Data!$L$42,IF(O69=Data!$E$3,Data!$L$43,IF(O69=Data!$E$4,Data!$L$44,IF(O69=Data!$E$5,Data!$L$45,IF(O69=Data!$E$6,Data!$L$46,IF(O69=Data!$E$7,Data!$L$47,IF(O69=Data!$E$8,Data!$L$48,IF(O69=Data!$E$9,Data!$L$49,IF(O69=Data!$E$10,Data!$L$50,IF(O69=Data!$E$11,Data!$L$51,IF(O69=Data!$E$12,Data!$L$52,IF(O69=Data!$E$13,Data!$L$53,IF(O69=Data!$E$14,Data!$L$54,IF(O69=Data!$E$15,Data!$L$55,IF(O69=Data!$E$16,Data!$L$56,IF(O69=Data!$E$17,Data!$L$57,IF(O69=Data!$E$18,Data!L$58,0)))))))))))))))))))</f>
        <v>0</v>
      </c>
      <c r="BC69" s="147">
        <f>IF(Q69="NA",0,IF(AY69="No",0,IF(N69="Yes",0,IF(P69=Data!$E$2,Data!$L$42,IF(P69=Data!$E$3,Data!$L$43,IF(P69=Data!$E$4,Data!$L$44,IF(P69=Data!$E$5,Data!$L$45,IF(P69=Data!$E$6,Data!$L$46,IF(P69=Data!$E$7,Data!$L$47,IF(P69=Data!$E$8,Data!$L$48,IF(P69=Data!$E$9,Data!$L$49,IF(P69=Data!$E$10,Data!$L$50,IF(P69=Data!$E$11,Data!$L$51,IF(P69=Data!$E$12,Data!$L$52*(EXP(-29.6/R69)),IF(P69=Data!$E$13,Data!$L$53,IF(P69=Data!$E$14,Data!$L$54*(EXP(-29.6/R69)),IF(P69=Data!$E$15,Data!$L$55,IF(P69=Data!$E$16,Data!$L$56,IF(P69=Data!$E$17,Data!$L$57,IF(P69=Data!$E$18,Data!L$58,0))))))))))))))))))))</f>
        <v>0</v>
      </c>
      <c r="BD69" s="148"/>
      <c r="BE69" s="146"/>
      <c r="BF69" s="148">
        <f t="shared" si="22"/>
        <v>0</v>
      </c>
      <c r="BG69" s="148">
        <v>1</v>
      </c>
      <c r="BH69" s="148">
        <v>1</v>
      </c>
      <c r="BI69" s="148">
        <f>IF(S69=0,0,IF(AND(Q69=Data!$E$12,S69-$AV$3&gt;0),(((Data!$M$52*(EXP(-29.6/S69)))-(Data!$M$52*(EXP(-29.6/(S69-$AV$3)))))),IF(AND(Q69=Data!$E$12,S69-$AV$3&lt;0.5),(Data!$M$52*(EXP(-29.6/S69))),IF(AND(Q69=Data!$E$12,S69&lt;=1),((Data!$M$52*(EXP(-29.6/S69)))),IF(Q69=Data!$E$13,(Data!$M$53),IF(AND(Q69=Data!$E$14,S69-$AV$3&gt;0),(((Data!$M$54*(EXP(-29.6/S69)))-(Data!$M$54*(EXP(-29.6/(S69-$AV$3)))))),IF(AND(Q69=Data!$E$14,S69-$AV$3&lt;1),(Data!$M$54*(EXP(-29.6/S69))),IF(AND(Q69=Data!$E$14,S69&lt;=1),((Data!$M$54*(EXP(-29.6/S69)))),IF(Q69=Data!$E$15,Data!$M$55,IF(Q69=Data!$E$16,Data!$M$56,IF(Q69=Data!$E$17,Data!$M$57,IF(Q69=Data!$E$18,Data!$M$58,0))))))))))))</f>
        <v>0</v>
      </c>
      <c r="BJ69" s="148">
        <f>IF(Q69=Data!$E$12,BI69*0.32,IF(Q69=Data!$E$13,0,IF(Q69=Data!$E$14,BI69*0.32,IF(Q69=Data!$E$15,0,IF(Q69=Data!$E$16,0,IF(Q69=Data!$E$17,0,IF(Q69=Data!$E$18,0,0)))))))</f>
        <v>0</v>
      </c>
      <c r="BK69" s="148">
        <f>IF(Q69=Data!$E$12,Data!$P$52*$AV$3,IF(Q69=Data!$E$13,Data!$P$53*$AV$3,IF(Q69=Data!$E$14,Data!$P$54*$AV$3,IF(Q69=Data!$E$15,Data!$P$55*$AV$3,IF(Q69=Data!$E$16,Data!$P$56*$AV$3,IF(Q69=Data!$E$17,Data!$P$57*$AV$3,IF(Q69=Data!$E$18,Data!$P$58*$AV$3,0)))))))</f>
        <v>0</v>
      </c>
      <c r="BL69" s="147">
        <f>IF(O69=Data!$E$2,Data!$O$42,IF(O69=Data!$E$3,Data!$O$43,IF(O69=Data!$E$4,Data!$O$44,IF(O69=Data!$E$5,Data!$O$45,IF(O69=Data!$E$6,Data!$O$46,IF(O69=Data!$E$7,Data!$O$47,IF(O69=Data!$E$8,Data!$O$48,IF(O69=Data!$E$9,Data!$O$49,IF(O69=Data!$E$10,Data!$O$50,IF(O69=Data!$E$11,Data!$O$51,IF(O69=Data!$E$12,Data!$O$52,IF(O69=Data!$E$13,Data!$O$53,IF(O69=Data!$E$14,Data!$O$54,IF(O69=Data!$E$15,Data!$O$55,IF(O69=Data!$E$16,Data!$O$56,IF(O69=Data!$E$17,Data!$O$57,IF(O69=Data!$E$18,Data!$O$58,0)))))))))))))))))</f>
        <v>0</v>
      </c>
      <c r="BM69" s="169"/>
      <c r="BN69" s="169"/>
      <c r="BO69" s="169"/>
      <c r="BP69" s="169"/>
    </row>
    <row r="70" spans="10:68" x14ac:dyDescent="0.3">
      <c r="J70" s="36" t="s">
        <v>81</v>
      </c>
      <c r="K70" s="108"/>
      <c r="L70" s="108"/>
      <c r="M70" s="108" t="s">
        <v>3</v>
      </c>
      <c r="N70" s="108" t="s">
        <v>1</v>
      </c>
      <c r="O70" s="109" t="s">
        <v>124</v>
      </c>
      <c r="P70" s="109" t="s">
        <v>124</v>
      </c>
      <c r="Q70" s="110" t="s">
        <v>124</v>
      </c>
      <c r="R70" s="111"/>
      <c r="S70" s="111"/>
      <c r="T70" s="112"/>
      <c r="U70" s="20"/>
      <c r="V70" s="21">
        <f>IF(AZ70="No",0,IF(O70="NA",0,IF(O70=Data!$E$2,Data!$F$42,IF(O70=Data!$E$3,Data!$F$43,IF(O70=Data!$E$4,Data!$F$44,IF(O70=Data!$E$5,Data!$F$45,IF(O70=Data!$E$6,Data!$F$46,IF(O70=Data!$E$7,Data!$F$47,IF(O70=Data!$E$8,Data!$F$48,IF(O70=Data!$E$9,Data!$F$49,IF(O70=Data!$E$10,Data!$F$50,IF(O70=Data!$E$11,Data!$F$51,IF(O70=Data!E79,Data!$F$52,IF(O70=Data!E80,Data!$F$53,IF(O70=Data!E81,Data!$F$54,IF(O70=Data!E82,Data!$F$55,IF(O70=Data!E83,Data!$F$56,IF(O70=Data!E84,Data!F$57,IF(O70=Data!E85,Data!F$58,0)))))))))))))))))))*K70*$AV$3</f>
        <v>0</v>
      </c>
      <c r="W70" s="23">
        <f>IF(AZ70="No",0,IF(O70="NA",0,IF(O70=Data!$E$2,Data!$G$42,IF(O70=Data!$E$3,Data!$G$43,IF(O70=Data!$E$4,Data!$G$44,IF(O70=Data!$E$5,Data!$G$45,IF(O70=Data!$E$6,Data!$G$46,IF(O70=Data!$E$7,Data!$G$47,IF(O70=Data!$E$8,Data!$G$48,IF(O70=Data!$E$9,Data!$G$49,IF(O70=Data!$E$10,Data!$G$50,IF(O70=Data!$E$11,Data!$G$51,IF(O70=Data!$E$12,Data!$G$52,IF(O70=Data!$E$13,Data!$G$53,IF(O70=Data!$E$14,Data!$G$54,IF(O70=Data!$E$15,Data!$G$55,IF(O70=Data!$E$16,Data!$G$56,IF(O70=Data!$E$17,Data!G$57,IF(O70=Data!$E$18,Data!G$58,0)))))))))))))))))))*K70*$AV$3</f>
        <v>0</v>
      </c>
      <c r="X70" s="23">
        <f>IF(AZ70="No",0,IF(O70="NA",0,IF(O70=Data!$E$2,Data!$H$42,IF(O70=Data!$E$3,Data!$H$43,IF(O70=Data!$E$4,Data!$H$44,IF(O70=Data!$E$5,Data!$H$45,IF(O70=Data!$E$6,Data!$H$46,IF(O70=Data!$E$7,Data!$H$47,IF(O70=Data!$E$8,Data!$H$48,IF(O70=Data!$E$9,Data!$H$49,IF(O70=Data!$E$10,Data!$H$50,IF(O70=Data!$E$11,Data!$H$51,IF(O70=Data!$E$12,Data!$H$52,IF(O70=Data!$E$13,Data!$H$53,IF(O70=Data!$E$14,Data!$H$54,IF(O70=Data!$E$15,Data!$H$55,IF(O70=Data!$E$16,Data!$H$56,IF(O70=Data!$E$17,Data!H$57,IF(O70=Data!$E$18,Data!H$58,0)))))))))))))))))))*K70*$AV$3</f>
        <v>0</v>
      </c>
      <c r="Y70" s="23">
        <f>IF(R70&lt;=1,0,IF(Q70=Data!$E$12,Data!$F$52,IF(Q70=Data!$E$13,Data!$F$53,IF(Q70=Data!$E$14,Data!$F$54,IF(Q70=Data!$E$15,Data!$F$55,IF(Q70=Data!$E$16,Data!$F$56,IF(Q70=Data!$E$17,Data!$F$57,IF(Q70=Data!$E$18,Data!$F$58,0))))))))*K70*IF(R70&lt;AV70,R70,$AV$3)</f>
        <v>0</v>
      </c>
      <c r="Z70" s="23">
        <f>IF(R70&lt;=1,0,IF(Q70=Data!$E$12,Data!$G$52,IF(Q70=Data!$E$13,Data!$G$53,IF(Q70=Data!$E$14,Data!$G$54,IF(Q70=Data!$E$15,Data!$G$55,IF(Q70=Data!$E$16,Data!$G$56,IF(Q70=Data!$E$17,Data!$G$57,IF(Q70=Data!$E$18,Data!$G$58,0))))))))*K70*IF(R70&lt;AV70,R70,$AV$3)</f>
        <v>0</v>
      </c>
      <c r="AA70" s="23">
        <f>IF(R70&lt;=1,0,IF(Q70=Data!$E$12,Data!$H$52,IF(Q70=Data!$E$13,Data!$H$53,IF(Q70=Data!$E$14,Data!$H$54,IF(Q70=Data!$E$15,Data!$H$55,IF(Q70=Data!$E$16,Data!$H$56,IF(Q70=Data!$E$17,Data!$H$57,IF(Q70=Data!$E$18,Data!$H$58,0))))))))*K70*IF(R70&lt;AV70,R70,$AV$3)</f>
        <v>0</v>
      </c>
      <c r="AB70" s="22">
        <f t="shared" si="16"/>
        <v>0</v>
      </c>
      <c r="AC70" s="50">
        <f t="shared" si="17"/>
        <v>0</v>
      </c>
      <c r="AD70" s="46"/>
      <c r="AE70" s="21">
        <f t="shared" si="12"/>
        <v>0</v>
      </c>
      <c r="AF70" s="22">
        <f t="shared" si="13"/>
        <v>0</v>
      </c>
      <c r="AG70" s="50">
        <f t="shared" si="14"/>
        <v>0</v>
      </c>
      <c r="AH70" s="46"/>
      <c r="AI70" s="21">
        <f>IF(AZ70="No",0,IF(O70="NA",0,IF(Q70=O70,0,IF(O70=Data!$E$2,Data!$J$42,IF(O70=Data!$E$3,Data!$J$43,IF(O70=Data!$E$4,Data!$J$44,IF(O70=Data!$E$5,Data!$J$45,IF(O70=Data!$E$6,Data!$J$46,IF(O70=Data!$E$7,Data!$J$47,IF(O70=Data!$E$8,Data!$J$48,IF(O70=Data!$E$9,Data!$J$49,IF(O70=Data!$E$10,Data!$I$50,IF(O70=Data!$E$11,Data!$J$51,IF(O70=Data!$E$12,Data!$J$52,IF(O70=Data!$E$13,Data!$J$53,IF(O70=Data!$E$14,Data!$J$54,IF(O70=Data!$E$15,Data!$J$55,IF(O70=Data!$E$16,Data!$J$56,IF(O70=Data!$E$17,Data!$J$57,IF(O70=Data!$E$18,Data!J$58,0))))))))))))))))))))*$AV$3</f>
        <v>0</v>
      </c>
      <c r="AJ70" s="23">
        <f>IF(AZ70="No",0,IF(O70="NA",0,IF(O70=Data!$E$2,Data!$K$42,IF(O70=Data!$E$3,Data!$K$43,IF(O70=Data!$E$4,Data!$K$44,IF(O70=Data!$E$5,Data!$K$45,IF(O70=Data!$E$6,Data!$K$46,IF(O70=Data!$E$7,Data!$K$47,IF(O70=Data!$E$8,Data!$K$48,IF(O70=Data!$E$9,Data!$K$49,IF(O70=Data!$E$10,Data!$K$50,IF(O70=Data!$E$11,Data!$K$51,IF(O70=Data!$E$12,Data!$K$52,IF(O70=Data!$E$13,Data!$K$53,IF(O70=Data!$E$14,Data!$K$54,IF(O70=Data!$E$15,Data!$K$55,IF(O70=Data!$E$16,Data!$K$56,IF(O70=Data!$E$17,Data!$K$57,IF(O70=Data!$E$18,Data!K$58,0)))))))))))))))))))*$AV$3</f>
        <v>0</v>
      </c>
      <c r="AK70" s="23">
        <f t="shared" si="18"/>
        <v>0</v>
      </c>
      <c r="AL70" s="22">
        <f t="shared" si="19"/>
        <v>0</v>
      </c>
      <c r="AM70" s="22">
        <f t="shared" si="20"/>
        <v>0</v>
      </c>
      <c r="AN70" s="23"/>
      <c r="AO70" s="120"/>
      <c r="AP70" s="25"/>
      <c r="AQ70" s="25"/>
      <c r="AR70" s="9"/>
      <c r="AS70" s="9"/>
      <c r="AT70" s="5"/>
      <c r="AX70" s="168"/>
      <c r="AY70" s="143" t="str">
        <f t="shared" si="21"/>
        <v>No</v>
      </c>
      <c r="AZ70" s="144" t="str">
        <f t="shared" si="15"/>
        <v>No</v>
      </c>
      <c r="BA70" s="150"/>
      <c r="BB70" s="146">
        <f>IF(Q70="NA",0,IF(N70="No",0,IF(O70=Data!$E$2,Data!$L$42,IF(O70=Data!$E$3,Data!$L$43,IF(O70=Data!$E$4,Data!$L$44,IF(O70=Data!$E$5,Data!$L$45,IF(O70=Data!$E$6,Data!$L$46,IF(O70=Data!$E$7,Data!$L$47,IF(O70=Data!$E$8,Data!$L$48,IF(O70=Data!$E$9,Data!$L$49,IF(O70=Data!$E$10,Data!$L$50,IF(O70=Data!$E$11,Data!$L$51,IF(O70=Data!$E$12,Data!$L$52,IF(O70=Data!$E$13,Data!$L$53,IF(O70=Data!$E$14,Data!$L$54,IF(O70=Data!$E$15,Data!$L$55,IF(O70=Data!$E$16,Data!$L$56,IF(O70=Data!$E$17,Data!$L$57,IF(O70=Data!$E$18,Data!L$58,0)))))))))))))))))))</f>
        <v>0</v>
      </c>
      <c r="BC70" s="147">
        <f>IF(Q70="NA",0,IF(AY70="No",0,IF(N70="Yes",0,IF(P70=Data!$E$2,Data!$L$42,IF(P70=Data!$E$3,Data!$L$43,IF(P70=Data!$E$4,Data!$L$44,IF(P70=Data!$E$5,Data!$L$45,IF(P70=Data!$E$6,Data!$L$46,IF(P70=Data!$E$7,Data!$L$47,IF(P70=Data!$E$8,Data!$L$48,IF(P70=Data!$E$9,Data!$L$49,IF(P70=Data!$E$10,Data!$L$50,IF(P70=Data!$E$11,Data!$L$51,IF(P70=Data!$E$12,Data!$L$52*(EXP(-29.6/R70)),IF(P70=Data!$E$13,Data!$L$53,IF(P70=Data!$E$14,Data!$L$54*(EXP(-29.6/R70)),IF(P70=Data!$E$15,Data!$L$55,IF(P70=Data!$E$16,Data!$L$56,IF(P70=Data!$E$17,Data!$L$57,IF(P70=Data!$E$18,Data!L$58,0))))))))))))))))))))</f>
        <v>0</v>
      </c>
      <c r="BD70" s="148"/>
      <c r="BE70" s="146"/>
      <c r="BF70" s="148">
        <f t="shared" si="22"/>
        <v>0</v>
      </c>
      <c r="BG70" s="148">
        <v>1</v>
      </c>
      <c r="BH70" s="148">
        <v>1</v>
      </c>
      <c r="BI70" s="148">
        <f>IF(S70=0,0,IF(AND(Q70=Data!$E$12,S70-$AV$3&gt;0),(((Data!$M$52*(EXP(-29.6/S70)))-(Data!$M$52*(EXP(-29.6/(S70-$AV$3)))))),IF(AND(Q70=Data!$E$12,S70-$AV$3&lt;0.5),(Data!$M$52*(EXP(-29.6/S70))),IF(AND(Q70=Data!$E$12,S70&lt;=1),((Data!$M$52*(EXP(-29.6/S70)))),IF(Q70=Data!$E$13,(Data!$M$53),IF(AND(Q70=Data!$E$14,S70-$AV$3&gt;0),(((Data!$M$54*(EXP(-29.6/S70)))-(Data!$M$54*(EXP(-29.6/(S70-$AV$3)))))),IF(AND(Q70=Data!$E$14,S70-$AV$3&lt;1),(Data!$M$54*(EXP(-29.6/S70))),IF(AND(Q70=Data!$E$14,S70&lt;=1),((Data!$M$54*(EXP(-29.6/S70)))),IF(Q70=Data!$E$15,Data!$M$55,IF(Q70=Data!$E$16,Data!$M$56,IF(Q70=Data!$E$17,Data!$M$57,IF(Q70=Data!$E$18,Data!$M$58,0))))))))))))</f>
        <v>0</v>
      </c>
      <c r="BJ70" s="148">
        <f>IF(Q70=Data!$E$12,BI70*0.32,IF(Q70=Data!$E$13,0,IF(Q70=Data!$E$14,BI70*0.32,IF(Q70=Data!$E$15,0,IF(Q70=Data!$E$16,0,IF(Q70=Data!$E$17,0,IF(Q70=Data!$E$18,0,0)))))))</f>
        <v>0</v>
      </c>
      <c r="BK70" s="148">
        <f>IF(Q70=Data!$E$12,Data!$P$52*$AV$3,IF(Q70=Data!$E$13,Data!$P$53*$AV$3,IF(Q70=Data!$E$14,Data!$P$54*$AV$3,IF(Q70=Data!$E$15,Data!$P$55*$AV$3,IF(Q70=Data!$E$16,Data!$P$56*$AV$3,IF(Q70=Data!$E$17,Data!$P$57*$AV$3,IF(Q70=Data!$E$18,Data!$P$58*$AV$3,0)))))))</f>
        <v>0</v>
      </c>
      <c r="BL70" s="147">
        <f>IF(O70=Data!$E$2,Data!$O$42,IF(O70=Data!$E$3,Data!$O$43,IF(O70=Data!$E$4,Data!$O$44,IF(O70=Data!$E$5,Data!$O$45,IF(O70=Data!$E$6,Data!$O$46,IF(O70=Data!$E$7,Data!$O$47,IF(O70=Data!$E$8,Data!$O$48,IF(O70=Data!$E$9,Data!$O$49,IF(O70=Data!$E$10,Data!$O$50,IF(O70=Data!$E$11,Data!$O$51,IF(O70=Data!$E$12,Data!$O$52,IF(O70=Data!$E$13,Data!$O$53,IF(O70=Data!$E$14,Data!$O$54,IF(O70=Data!$E$15,Data!$O$55,IF(O70=Data!$E$16,Data!$O$56,IF(O70=Data!$E$17,Data!$O$57,IF(O70=Data!$E$18,Data!$O$58,0)))))))))))))))))</f>
        <v>0</v>
      </c>
      <c r="BM70" s="169"/>
      <c r="BN70" s="169"/>
      <c r="BO70" s="169"/>
      <c r="BP70" s="169"/>
    </row>
    <row r="71" spans="10:68" x14ac:dyDescent="0.3">
      <c r="J71" s="36" t="s">
        <v>82</v>
      </c>
      <c r="K71" s="108"/>
      <c r="L71" s="108"/>
      <c r="M71" s="108" t="s">
        <v>3</v>
      </c>
      <c r="N71" s="108" t="s">
        <v>1</v>
      </c>
      <c r="O71" s="109" t="s">
        <v>124</v>
      </c>
      <c r="P71" s="109" t="s">
        <v>124</v>
      </c>
      <c r="Q71" s="110" t="s">
        <v>124</v>
      </c>
      <c r="R71" s="111"/>
      <c r="S71" s="111"/>
      <c r="T71" s="112"/>
      <c r="U71" s="20"/>
      <c r="V71" s="21">
        <f>IF(AZ71="No",0,IF(O71="NA",0,IF(O71=Data!$E$2,Data!$F$42,IF(O71=Data!$E$3,Data!$F$43,IF(O71=Data!$E$4,Data!$F$44,IF(O71=Data!$E$5,Data!$F$45,IF(O71=Data!$E$6,Data!$F$46,IF(O71=Data!$E$7,Data!$F$47,IF(O71=Data!$E$8,Data!$F$48,IF(O71=Data!$E$9,Data!$F$49,IF(O71=Data!$E$10,Data!$F$50,IF(O71=Data!$E$11,Data!$F$51,IF(O71=Data!E80,Data!$F$52,IF(O71=Data!E81,Data!$F$53,IF(O71=Data!E82,Data!$F$54,IF(O71=Data!E83,Data!$F$55,IF(O71=Data!E84,Data!$F$56,IF(O71=Data!E85,Data!F$57,IF(O71=Data!E86,Data!F$58,0)))))))))))))))))))*K71*$AV$3</f>
        <v>0</v>
      </c>
      <c r="W71" s="23">
        <f>IF(AZ71="No",0,IF(O71="NA",0,IF(O71=Data!$E$2,Data!$G$42,IF(O71=Data!$E$3,Data!$G$43,IF(O71=Data!$E$4,Data!$G$44,IF(O71=Data!$E$5,Data!$G$45,IF(O71=Data!$E$6,Data!$G$46,IF(O71=Data!$E$7,Data!$G$47,IF(O71=Data!$E$8,Data!$G$48,IF(O71=Data!$E$9,Data!$G$49,IF(O71=Data!$E$10,Data!$G$50,IF(O71=Data!$E$11,Data!$G$51,IF(O71=Data!$E$12,Data!$G$52,IF(O71=Data!$E$13,Data!$G$53,IF(O71=Data!$E$14,Data!$G$54,IF(O71=Data!$E$15,Data!$G$55,IF(O71=Data!$E$16,Data!$G$56,IF(O71=Data!$E$17,Data!G$57,IF(O71=Data!$E$18,Data!G$58,0)))))))))))))))))))*K71*$AV$3</f>
        <v>0</v>
      </c>
      <c r="X71" s="23">
        <f>IF(AZ71="No",0,IF(O71="NA",0,IF(O71=Data!$E$2,Data!$H$42,IF(O71=Data!$E$3,Data!$H$43,IF(O71=Data!$E$4,Data!$H$44,IF(O71=Data!$E$5,Data!$H$45,IF(O71=Data!$E$6,Data!$H$46,IF(O71=Data!$E$7,Data!$H$47,IF(O71=Data!$E$8,Data!$H$48,IF(O71=Data!$E$9,Data!$H$49,IF(O71=Data!$E$10,Data!$H$50,IF(O71=Data!$E$11,Data!$H$51,IF(O71=Data!$E$12,Data!$H$52,IF(O71=Data!$E$13,Data!$H$53,IF(O71=Data!$E$14,Data!$H$54,IF(O71=Data!$E$15,Data!$H$55,IF(O71=Data!$E$16,Data!$H$56,IF(O71=Data!$E$17,Data!H$57,IF(O71=Data!$E$18,Data!H$58,0)))))))))))))))))))*K71*$AV$3</f>
        <v>0</v>
      </c>
      <c r="Y71" s="23">
        <f>IF(R71&lt;=1,0,IF(Q71=Data!$E$12,Data!$F$52,IF(Q71=Data!$E$13,Data!$F$53,IF(Q71=Data!$E$14,Data!$F$54,IF(Q71=Data!$E$15,Data!$F$55,IF(Q71=Data!$E$16,Data!$F$56,IF(Q71=Data!$E$17,Data!$F$57,IF(Q71=Data!$E$18,Data!$F$58,0))))))))*K71*IF(R71&lt;AV71,R71,$AV$3)</f>
        <v>0</v>
      </c>
      <c r="Z71" s="23">
        <f>IF(R71&lt;=1,0,IF(Q71=Data!$E$12,Data!$G$52,IF(Q71=Data!$E$13,Data!$G$53,IF(Q71=Data!$E$14,Data!$G$54,IF(Q71=Data!$E$15,Data!$G$55,IF(Q71=Data!$E$16,Data!$G$56,IF(Q71=Data!$E$17,Data!$G$57,IF(Q71=Data!$E$18,Data!$G$58,0))))))))*K71*IF(R71&lt;AV71,R71,$AV$3)</f>
        <v>0</v>
      </c>
      <c r="AA71" s="23">
        <f>IF(R71&lt;=1,0,IF(Q71=Data!$E$12,Data!$H$52,IF(Q71=Data!$E$13,Data!$H$53,IF(Q71=Data!$E$14,Data!$H$54,IF(Q71=Data!$E$15,Data!$H$55,IF(Q71=Data!$E$16,Data!$H$56,IF(Q71=Data!$E$17,Data!$H$57,IF(Q71=Data!$E$18,Data!$H$58,0))))))))*K71*IF(R71&lt;AV71,R71,$AV$3)</f>
        <v>0</v>
      </c>
      <c r="AB71" s="22">
        <f t="shared" si="16"/>
        <v>0</v>
      </c>
      <c r="AC71" s="50">
        <f t="shared" si="17"/>
        <v>0</v>
      </c>
      <c r="AD71" s="46"/>
      <c r="AE71" s="21">
        <f t="shared" si="12"/>
        <v>0</v>
      </c>
      <c r="AF71" s="22">
        <f t="shared" si="13"/>
        <v>0</v>
      </c>
      <c r="AG71" s="50">
        <f t="shared" si="14"/>
        <v>0</v>
      </c>
      <c r="AH71" s="46"/>
      <c r="AI71" s="21">
        <f>IF(AZ71="No",0,IF(O71="NA",0,IF(Q71=O71,0,IF(O71=Data!$E$2,Data!$J$42,IF(O71=Data!$E$3,Data!$J$43,IF(O71=Data!$E$4,Data!$J$44,IF(O71=Data!$E$5,Data!$J$45,IF(O71=Data!$E$6,Data!$J$46,IF(O71=Data!$E$7,Data!$J$47,IF(O71=Data!$E$8,Data!$J$48,IF(O71=Data!$E$9,Data!$J$49,IF(O71=Data!$E$10,Data!$I$50,IF(O71=Data!$E$11,Data!$J$51,IF(O71=Data!$E$12,Data!$J$52,IF(O71=Data!$E$13,Data!$J$53,IF(O71=Data!$E$14,Data!$J$54,IF(O71=Data!$E$15,Data!$J$55,IF(O71=Data!$E$16,Data!$J$56,IF(O71=Data!$E$17,Data!$J$57,IF(O71=Data!$E$18,Data!J$58,0))))))))))))))))))))*$AV$3</f>
        <v>0</v>
      </c>
      <c r="AJ71" s="23">
        <f>IF(AZ71="No",0,IF(O71="NA",0,IF(O71=Data!$E$2,Data!$K$42,IF(O71=Data!$E$3,Data!$K$43,IF(O71=Data!$E$4,Data!$K$44,IF(O71=Data!$E$5,Data!$K$45,IF(O71=Data!$E$6,Data!$K$46,IF(O71=Data!$E$7,Data!$K$47,IF(O71=Data!$E$8,Data!$K$48,IF(O71=Data!$E$9,Data!$K$49,IF(O71=Data!$E$10,Data!$K$50,IF(O71=Data!$E$11,Data!$K$51,IF(O71=Data!$E$12,Data!$K$52,IF(O71=Data!$E$13,Data!$K$53,IF(O71=Data!$E$14,Data!$K$54,IF(O71=Data!$E$15,Data!$K$55,IF(O71=Data!$E$16,Data!$K$56,IF(O71=Data!$E$17,Data!$K$57,IF(O71=Data!$E$18,Data!K$58,0)))))))))))))))))))*$AV$3</f>
        <v>0</v>
      </c>
      <c r="AK71" s="23">
        <f t="shared" si="18"/>
        <v>0</v>
      </c>
      <c r="AL71" s="22">
        <f t="shared" si="19"/>
        <v>0</v>
      </c>
      <c r="AM71" s="22">
        <f t="shared" si="20"/>
        <v>0</v>
      </c>
      <c r="AN71" s="23"/>
      <c r="AO71" s="120"/>
      <c r="AP71" s="25"/>
      <c r="AQ71" s="25"/>
      <c r="AR71" s="9"/>
      <c r="AS71" s="9"/>
      <c r="AT71" s="5"/>
      <c r="AX71" s="168"/>
      <c r="AY71" s="143" t="str">
        <f t="shared" si="21"/>
        <v>No</v>
      </c>
      <c r="AZ71" s="144" t="str">
        <f t="shared" si="15"/>
        <v>No</v>
      </c>
      <c r="BA71" s="150"/>
      <c r="BB71" s="146">
        <f>IF(Q71="NA",0,IF(N71="No",0,IF(O71=Data!$E$2,Data!$L$42,IF(O71=Data!$E$3,Data!$L$43,IF(O71=Data!$E$4,Data!$L$44,IF(O71=Data!$E$5,Data!$L$45,IF(O71=Data!$E$6,Data!$L$46,IF(O71=Data!$E$7,Data!$L$47,IF(O71=Data!$E$8,Data!$L$48,IF(O71=Data!$E$9,Data!$L$49,IF(O71=Data!$E$10,Data!$L$50,IF(O71=Data!$E$11,Data!$L$51,IF(O71=Data!$E$12,Data!$L$52,IF(O71=Data!$E$13,Data!$L$53,IF(O71=Data!$E$14,Data!$L$54,IF(O71=Data!$E$15,Data!$L$55,IF(O71=Data!$E$16,Data!$L$56,IF(O71=Data!$E$17,Data!$L$57,IF(O71=Data!$E$18,Data!L$58,0)))))))))))))))))))</f>
        <v>0</v>
      </c>
      <c r="BC71" s="147">
        <f>IF(Q71="NA",0,IF(AY71="No",0,IF(N71="Yes",0,IF(P71=Data!$E$2,Data!$L$42,IF(P71=Data!$E$3,Data!$L$43,IF(P71=Data!$E$4,Data!$L$44,IF(P71=Data!$E$5,Data!$L$45,IF(P71=Data!$E$6,Data!$L$46,IF(P71=Data!$E$7,Data!$L$47,IF(P71=Data!$E$8,Data!$L$48,IF(P71=Data!$E$9,Data!$L$49,IF(P71=Data!$E$10,Data!$L$50,IF(P71=Data!$E$11,Data!$L$51,IF(P71=Data!$E$12,Data!$L$52*(EXP(-29.6/R71)),IF(P71=Data!$E$13,Data!$L$53,IF(P71=Data!$E$14,Data!$L$54*(EXP(-29.6/R71)),IF(P71=Data!$E$15,Data!$L$55,IF(P71=Data!$E$16,Data!$L$56,IF(P71=Data!$E$17,Data!$L$57,IF(P71=Data!$E$18,Data!L$58,0))))))))))))))))))))</f>
        <v>0</v>
      </c>
      <c r="BD71" s="148"/>
      <c r="BE71" s="146"/>
      <c r="BF71" s="148">
        <f t="shared" si="22"/>
        <v>0</v>
      </c>
      <c r="BG71" s="148">
        <v>1</v>
      </c>
      <c r="BH71" s="148">
        <v>1</v>
      </c>
      <c r="BI71" s="148">
        <f>IF(S71=0,0,IF(AND(Q71=Data!$E$12,S71-$AV$3&gt;0),(((Data!$M$52*(EXP(-29.6/S71)))-(Data!$M$52*(EXP(-29.6/(S71-$AV$3)))))),IF(AND(Q71=Data!$E$12,S71-$AV$3&lt;0.5),(Data!$M$52*(EXP(-29.6/S71))),IF(AND(Q71=Data!$E$12,S71&lt;=1),((Data!$M$52*(EXP(-29.6/S71)))),IF(Q71=Data!$E$13,(Data!$M$53),IF(AND(Q71=Data!$E$14,S71-$AV$3&gt;0),(((Data!$M$54*(EXP(-29.6/S71)))-(Data!$M$54*(EXP(-29.6/(S71-$AV$3)))))),IF(AND(Q71=Data!$E$14,S71-$AV$3&lt;1),(Data!$M$54*(EXP(-29.6/S71))),IF(AND(Q71=Data!$E$14,S71&lt;=1),((Data!$M$54*(EXP(-29.6/S71)))),IF(Q71=Data!$E$15,Data!$M$55,IF(Q71=Data!$E$16,Data!$M$56,IF(Q71=Data!$E$17,Data!$M$57,IF(Q71=Data!$E$18,Data!$M$58,0))))))))))))</f>
        <v>0</v>
      </c>
      <c r="BJ71" s="148">
        <f>IF(Q71=Data!$E$12,BI71*0.32,IF(Q71=Data!$E$13,0,IF(Q71=Data!$E$14,BI71*0.32,IF(Q71=Data!$E$15,0,IF(Q71=Data!$E$16,0,IF(Q71=Data!$E$17,0,IF(Q71=Data!$E$18,0,0)))))))</f>
        <v>0</v>
      </c>
      <c r="BK71" s="148">
        <f>IF(Q71=Data!$E$12,Data!$P$52*$AV$3,IF(Q71=Data!$E$13,Data!$P$53*$AV$3,IF(Q71=Data!$E$14,Data!$P$54*$AV$3,IF(Q71=Data!$E$15,Data!$P$55*$AV$3,IF(Q71=Data!$E$16,Data!$P$56*$AV$3,IF(Q71=Data!$E$17,Data!$P$57*$AV$3,IF(Q71=Data!$E$18,Data!$P$58*$AV$3,0)))))))</f>
        <v>0</v>
      </c>
      <c r="BL71" s="147">
        <f>IF(O71=Data!$E$2,Data!$O$42,IF(O71=Data!$E$3,Data!$O$43,IF(O71=Data!$E$4,Data!$O$44,IF(O71=Data!$E$5,Data!$O$45,IF(O71=Data!$E$6,Data!$O$46,IF(O71=Data!$E$7,Data!$O$47,IF(O71=Data!$E$8,Data!$O$48,IF(O71=Data!$E$9,Data!$O$49,IF(O71=Data!$E$10,Data!$O$50,IF(O71=Data!$E$11,Data!$O$51,IF(O71=Data!$E$12,Data!$O$52,IF(O71=Data!$E$13,Data!$O$53,IF(O71=Data!$E$14,Data!$O$54,IF(O71=Data!$E$15,Data!$O$55,IF(O71=Data!$E$16,Data!$O$56,IF(O71=Data!$E$17,Data!$O$57,IF(O71=Data!$E$18,Data!$O$58,0)))))))))))))))))</f>
        <v>0</v>
      </c>
      <c r="BM71" s="169"/>
      <c r="BN71" s="169"/>
      <c r="BO71" s="169"/>
      <c r="BP71" s="169"/>
    </row>
    <row r="72" spans="10:68" x14ac:dyDescent="0.3">
      <c r="J72" s="36" t="s">
        <v>83</v>
      </c>
      <c r="K72" s="108"/>
      <c r="L72" s="108"/>
      <c r="M72" s="108" t="s">
        <v>3</v>
      </c>
      <c r="N72" s="108" t="s">
        <v>1</v>
      </c>
      <c r="O72" s="109" t="s">
        <v>124</v>
      </c>
      <c r="P72" s="109" t="s">
        <v>124</v>
      </c>
      <c r="Q72" s="110" t="s">
        <v>124</v>
      </c>
      <c r="R72" s="111"/>
      <c r="S72" s="111"/>
      <c r="T72" s="112"/>
      <c r="U72" s="20"/>
      <c r="V72" s="21">
        <f>IF(AZ72="No",0,IF(O72="NA",0,IF(O72=Data!$E$2,Data!$F$42,IF(O72=Data!$E$3,Data!$F$43,IF(O72=Data!$E$4,Data!$F$44,IF(O72=Data!$E$5,Data!$F$45,IF(O72=Data!$E$6,Data!$F$46,IF(O72=Data!$E$7,Data!$F$47,IF(O72=Data!$E$8,Data!$F$48,IF(O72=Data!$E$9,Data!$F$49,IF(O72=Data!$E$10,Data!$F$50,IF(O72=Data!$E$11,Data!$F$51,IF(O72=Data!E81,Data!$F$52,IF(O72=Data!E82,Data!$F$53,IF(O72=Data!E83,Data!$F$54,IF(O72=Data!E84,Data!$F$55,IF(O72=Data!E85,Data!$F$56,IF(O72=Data!E86,Data!F$57,IF(O72=Data!E87,Data!F$58,0)))))))))))))))))))*K72*$AV$3</f>
        <v>0</v>
      </c>
      <c r="W72" s="23">
        <f>IF(AZ72="No",0,IF(O72="NA",0,IF(O72=Data!$E$2,Data!$G$42,IF(O72=Data!$E$3,Data!$G$43,IF(O72=Data!$E$4,Data!$G$44,IF(O72=Data!$E$5,Data!$G$45,IF(O72=Data!$E$6,Data!$G$46,IF(O72=Data!$E$7,Data!$G$47,IF(O72=Data!$E$8,Data!$G$48,IF(O72=Data!$E$9,Data!$G$49,IF(O72=Data!$E$10,Data!$G$50,IF(O72=Data!$E$11,Data!$G$51,IF(O72=Data!$E$12,Data!$G$52,IF(O72=Data!$E$13,Data!$G$53,IF(O72=Data!$E$14,Data!$G$54,IF(O72=Data!$E$15,Data!$G$55,IF(O72=Data!$E$16,Data!$G$56,IF(O72=Data!$E$17,Data!G$57,IF(O72=Data!$E$18,Data!G$58,0)))))))))))))))))))*K72*$AV$3</f>
        <v>0</v>
      </c>
      <c r="X72" s="23">
        <f>IF(AZ72="No",0,IF(O72="NA",0,IF(O72=Data!$E$2,Data!$H$42,IF(O72=Data!$E$3,Data!$H$43,IF(O72=Data!$E$4,Data!$H$44,IF(O72=Data!$E$5,Data!$H$45,IF(O72=Data!$E$6,Data!$H$46,IF(O72=Data!$E$7,Data!$H$47,IF(O72=Data!$E$8,Data!$H$48,IF(O72=Data!$E$9,Data!$H$49,IF(O72=Data!$E$10,Data!$H$50,IF(O72=Data!$E$11,Data!$H$51,IF(O72=Data!$E$12,Data!$H$52,IF(O72=Data!$E$13,Data!$H$53,IF(O72=Data!$E$14,Data!$H$54,IF(O72=Data!$E$15,Data!$H$55,IF(O72=Data!$E$16,Data!$H$56,IF(O72=Data!$E$17,Data!H$57,IF(O72=Data!$E$18,Data!H$58,0)))))))))))))))))))*K72*$AV$3</f>
        <v>0</v>
      </c>
      <c r="Y72" s="23">
        <f>IF(R72&lt;=1,0,IF(Q72=Data!$E$12,Data!$F$52,IF(Q72=Data!$E$13,Data!$F$53,IF(Q72=Data!$E$14,Data!$F$54,IF(Q72=Data!$E$15,Data!$F$55,IF(Q72=Data!$E$16,Data!$F$56,IF(Q72=Data!$E$17,Data!$F$57,IF(Q72=Data!$E$18,Data!$F$58,0))))))))*K72*IF(R72&lt;AV72,R72,$AV$3)</f>
        <v>0</v>
      </c>
      <c r="Z72" s="23">
        <f>IF(R72&lt;=1,0,IF(Q72=Data!$E$12,Data!$G$52,IF(Q72=Data!$E$13,Data!$G$53,IF(Q72=Data!$E$14,Data!$G$54,IF(Q72=Data!$E$15,Data!$G$55,IF(Q72=Data!$E$16,Data!$G$56,IF(Q72=Data!$E$17,Data!$G$57,IF(Q72=Data!$E$18,Data!$G$58,0))))))))*K72*IF(R72&lt;AV72,R72,$AV$3)</f>
        <v>0</v>
      </c>
      <c r="AA72" s="23">
        <f>IF(R72&lt;=1,0,IF(Q72=Data!$E$12,Data!$H$52,IF(Q72=Data!$E$13,Data!$H$53,IF(Q72=Data!$E$14,Data!$H$54,IF(Q72=Data!$E$15,Data!$H$55,IF(Q72=Data!$E$16,Data!$H$56,IF(Q72=Data!$E$17,Data!$H$57,IF(Q72=Data!$E$18,Data!$H$58,0))))))))*K72*IF(R72&lt;AV72,R72,$AV$3)</f>
        <v>0</v>
      </c>
      <c r="AB72" s="22">
        <f t="shared" si="16"/>
        <v>0</v>
      </c>
      <c r="AC72" s="50">
        <f t="shared" si="17"/>
        <v>0</v>
      </c>
      <c r="AD72" s="46"/>
      <c r="AE72" s="21">
        <f t="shared" si="12"/>
        <v>0</v>
      </c>
      <c r="AF72" s="22">
        <f t="shared" si="13"/>
        <v>0</v>
      </c>
      <c r="AG72" s="50">
        <f t="shared" si="14"/>
        <v>0</v>
      </c>
      <c r="AH72" s="46"/>
      <c r="AI72" s="21">
        <f>IF(AZ72="No",0,IF(O72="NA",0,IF(Q72=O72,0,IF(O72=Data!$E$2,Data!$J$42,IF(O72=Data!$E$3,Data!$J$43,IF(O72=Data!$E$4,Data!$J$44,IF(O72=Data!$E$5,Data!$J$45,IF(O72=Data!$E$6,Data!$J$46,IF(O72=Data!$E$7,Data!$J$47,IF(O72=Data!$E$8,Data!$J$48,IF(O72=Data!$E$9,Data!$J$49,IF(O72=Data!$E$10,Data!$I$50,IF(O72=Data!$E$11,Data!$J$51,IF(O72=Data!$E$12,Data!$J$52,IF(O72=Data!$E$13,Data!$J$53,IF(O72=Data!$E$14,Data!$J$54,IF(O72=Data!$E$15,Data!$J$55,IF(O72=Data!$E$16,Data!$J$56,IF(O72=Data!$E$17,Data!$J$57,IF(O72=Data!$E$18,Data!J$58,0))))))))))))))))))))*$AV$3</f>
        <v>0</v>
      </c>
      <c r="AJ72" s="23">
        <f>IF(AZ72="No",0,IF(O72="NA",0,IF(O72=Data!$E$2,Data!$K$42,IF(O72=Data!$E$3,Data!$K$43,IF(O72=Data!$E$4,Data!$K$44,IF(O72=Data!$E$5,Data!$K$45,IF(O72=Data!$E$6,Data!$K$46,IF(O72=Data!$E$7,Data!$K$47,IF(O72=Data!$E$8,Data!$K$48,IF(O72=Data!$E$9,Data!$K$49,IF(O72=Data!$E$10,Data!$K$50,IF(O72=Data!$E$11,Data!$K$51,IF(O72=Data!$E$12,Data!$K$52,IF(O72=Data!$E$13,Data!$K$53,IF(O72=Data!$E$14,Data!$K$54,IF(O72=Data!$E$15,Data!$K$55,IF(O72=Data!$E$16,Data!$K$56,IF(O72=Data!$E$17,Data!$K$57,IF(O72=Data!$E$18,Data!K$58,0)))))))))))))))))))*$AV$3</f>
        <v>0</v>
      </c>
      <c r="AK72" s="23">
        <f t="shared" si="18"/>
        <v>0</v>
      </c>
      <c r="AL72" s="22">
        <f t="shared" si="19"/>
        <v>0</v>
      </c>
      <c r="AM72" s="22">
        <f t="shared" si="20"/>
        <v>0</v>
      </c>
      <c r="AN72" s="23"/>
      <c r="AO72" s="120"/>
      <c r="AP72" s="25"/>
      <c r="AQ72" s="25"/>
      <c r="AR72" s="9"/>
      <c r="AS72" s="9"/>
      <c r="AT72" s="5"/>
      <c r="AX72" s="168"/>
      <c r="AY72" s="143" t="str">
        <f t="shared" si="21"/>
        <v>No</v>
      </c>
      <c r="AZ72" s="144" t="str">
        <f t="shared" si="15"/>
        <v>No</v>
      </c>
      <c r="BA72" s="150"/>
      <c r="BB72" s="146">
        <f>IF(Q72="NA",0,IF(N72="No",0,IF(O72=Data!$E$2,Data!$L$42,IF(O72=Data!$E$3,Data!$L$43,IF(O72=Data!$E$4,Data!$L$44,IF(O72=Data!$E$5,Data!$L$45,IF(O72=Data!$E$6,Data!$L$46,IF(O72=Data!$E$7,Data!$L$47,IF(O72=Data!$E$8,Data!$L$48,IF(O72=Data!$E$9,Data!$L$49,IF(O72=Data!$E$10,Data!$L$50,IF(O72=Data!$E$11,Data!$L$51,IF(O72=Data!$E$12,Data!$L$52,IF(O72=Data!$E$13,Data!$L$53,IF(O72=Data!$E$14,Data!$L$54,IF(O72=Data!$E$15,Data!$L$55,IF(O72=Data!$E$16,Data!$L$56,IF(O72=Data!$E$17,Data!$L$57,IF(O72=Data!$E$18,Data!L$58,0)))))))))))))))))))</f>
        <v>0</v>
      </c>
      <c r="BC72" s="147">
        <f>IF(Q72="NA",0,IF(AY72="No",0,IF(N72="Yes",0,IF(P72=Data!$E$2,Data!$L$42,IF(P72=Data!$E$3,Data!$L$43,IF(P72=Data!$E$4,Data!$L$44,IF(P72=Data!$E$5,Data!$L$45,IF(P72=Data!$E$6,Data!$L$46,IF(P72=Data!$E$7,Data!$L$47,IF(P72=Data!$E$8,Data!$L$48,IF(P72=Data!$E$9,Data!$L$49,IF(P72=Data!$E$10,Data!$L$50,IF(P72=Data!$E$11,Data!$L$51,IF(P72=Data!$E$12,Data!$L$52*(EXP(-29.6/R72)),IF(P72=Data!$E$13,Data!$L$53,IF(P72=Data!$E$14,Data!$L$54*(EXP(-29.6/R72)),IF(P72=Data!$E$15,Data!$L$55,IF(P72=Data!$E$16,Data!$L$56,IF(P72=Data!$E$17,Data!$L$57,IF(P72=Data!$E$18,Data!L$58,0))))))))))))))))))))</f>
        <v>0</v>
      </c>
      <c r="BD72" s="148"/>
      <c r="BE72" s="146"/>
      <c r="BF72" s="148">
        <f t="shared" si="22"/>
        <v>0</v>
      </c>
      <c r="BG72" s="148">
        <v>1</v>
      </c>
      <c r="BH72" s="148">
        <v>1</v>
      </c>
      <c r="BI72" s="148">
        <f>IF(S72=0,0,IF(AND(Q72=Data!$E$12,S72-$AV$3&gt;0),(((Data!$M$52*(EXP(-29.6/S72)))-(Data!$M$52*(EXP(-29.6/(S72-$AV$3)))))),IF(AND(Q72=Data!$E$12,S72-$AV$3&lt;0.5),(Data!$M$52*(EXP(-29.6/S72))),IF(AND(Q72=Data!$E$12,S72&lt;=1),((Data!$M$52*(EXP(-29.6/S72)))),IF(Q72=Data!$E$13,(Data!$M$53),IF(AND(Q72=Data!$E$14,S72-$AV$3&gt;0),(((Data!$M$54*(EXP(-29.6/S72)))-(Data!$M$54*(EXP(-29.6/(S72-$AV$3)))))),IF(AND(Q72=Data!$E$14,S72-$AV$3&lt;1),(Data!$M$54*(EXP(-29.6/S72))),IF(AND(Q72=Data!$E$14,S72&lt;=1),((Data!$M$54*(EXP(-29.6/S72)))),IF(Q72=Data!$E$15,Data!$M$55,IF(Q72=Data!$E$16,Data!$M$56,IF(Q72=Data!$E$17,Data!$M$57,IF(Q72=Data!$E$18,Data!$M$58,0))))))))))))</f>
        <v>0</v>
      </c>
      <c r="BJ72" s="148">
        <f>IF(Q72=Data!$E$12,BI72*0.32,IF(Q72=Data!$E$13,0,IF(Q72=Data!$E$14,BI72*0.32,IF(Q72=Data!$E$15,0,IF(Q72=Data!$E$16,0,IF(Q72=Data!$E$17,0,IF(Q72=Data!$E$18,0,0)))))))</f>
        <v>0</v>
      </c>
      <c r="BK72" s="148">
        <f>IF(Q72=Data!$E$12,Data!$P$52*$AV$3,IF(Q72=Data!$E$13,Data!$P$53*$AV$3,IF(Q72=Data!$E$14,Data!$P$54*$AV$3,IF(Q72=Data!$E$15,Data!$P$55*$AV$3,IF(Q72=Data!$E$16,Data!$P$56*$AV$3,IF(Q72=Data!$E$17,Data!$P$57*$AV$3,IF(Q72=Data!$E$18,Data!$P$58*$AV$3,0)))))))</f>
        <v>0</v>
      </c>
      <c r="BL72" s="147">
        <f>IF(O72=Data!$E$2,Data!$O$42,IF(O72=Data!$E$3,Data!$O$43,IF(O72=Data!$E$4,Data!$O$44,IF(O72=Data!$E$5,Data!$O$45,IF(O72=Data!$E$6,Data!$O$46,IF(O72=Data!$E$7,Data!$O$47,IF(O72=Data!$E$8,Data!$O$48,IF(O72=Data!$E$9,Data!$O$49,IF(O72=Data!$E$10,Data!$O$50,IF(O72=Data!$E$11,Data!$O$51,IF(O72=Data!$E$12,Data!$O$52,IF(O72=Data!$E$13,Data!$O$53,IF(O72=Data!$E$14,Data!$O$54,IF(O72=Data!$E$15,Data!$O$55,IF(O72=Data!$E$16,Data!$O$56,IF(O72=Data!$E$17,Data!$O$57,IF(O72=Data!$E$18,Data!$O$58,0)))))))))))))))))</f>
        <v>0</v>
      </c>
      <c r="BM72" s="169"/>
      <c r="BN72" s="169"/>
      <c r="BO72" s="169"/>
      <c r="BP72" s="169"/>
    </row>
    <row r="73" spans="10:68" x14ac:dyDescent="0.3">
      <c r="J73" s="36" t="s">
        <v>84</v>
      </c>
      <c r="K73" s="108"/>
      <c r="L73" s="108"/>
      <c r="M73" s="108" t="s">
        <v>3</v>
      </c>
      <c r="N73" s="108" t="s">
        <v>1</v>
      </c>
      <c r="O73" s="109" t="s">
        <v>124</v>
      </c>
      <c r="P73" s="109" t="s">
        <v>124</v>
      </c>
      <c r="Q73" s="110" t="s">
        <v>124</v>
      </c>
      <c r="R73" s="111"/>
      <c r="S73" s="111"/>
      <c r="T73" s="112"/>
      <c r="U73" s="20"/>
      <c r="V73" s="21">
        <f>IF(AZ73="No",0,IF(O73="NA",0,IF(O73=Data!$E$2,Data!$F$42,IF(O73=Data!$E$3,Data!$F$43,IF(O73=Data!$E$4,Data!$F$44,IF(O73=Data!$E$5,Data!$F$45,IF(O73=Data!$E$6,Data!$F$46,IF(O73=Data!$E$7,Data!$F$47,IF(O73=Data!$E$8,Data!$F$48,IF(O73=Data!$E$9,Data!$F$49,IF(O73=Data!$E$10,Data!$F$50,IF(O73=Data!$E$11,Data!$F$51,IF(O73=Data!E82,Data!$F$52,IF(O73=Data!E83,Data!$F$53,IF(O73=Data!E84,Data!$F$54,IF(O73=Data!E85,Data!$F$55,IF(O73=Data!E86,Data!$F$56,IF(O73=Data!E87,Data!F$57,IF(O73=Data!E88,Data!F$58,0)))))))))))))))))))*K73*$AV$3</f>
        <v>0</v>
      </c>
      <c r="W73" s="23">
        <f>IF(AZ73="No",0,IF(O73="NA",0,IF(O73=Data!$E$2,Data!$G$42,IF(O73=Data!$E$3,Data!$G$43,IF(O73=Data!$E$4,Data!$G$44,IF(O73=Data!$E$5,Data!$G$45,IF(O73=Data!$E$6,Data!$G$46,IF(O73=Data!$E$7,Data!$G$47,IF(O73=Data!$E$8,Data!$G$48,IF(O73=Data!$E$9,Data!$G$49,IF(O73=Data!$E$10,Data!$G$50,IF(O73=Data!$E$11,Data!$G$51,IF(O73=Data!$E$12,Data!$G$52,IF(O73=Data!$E$13,Data!$G$53,IF(O73=Data!$E$14,Data!$G$54,IF(O73=Data!$E$15,Data!$G$55,IF(O73=Data!$E$16,Data!$G$56,IF(O73=Data!$E$17,Data!G$57,IF(O73=Data!$E$18,Data!G$58,0)))))))))))))))))))*K73*$AV$3</f>
        <v>0</v>
      </c>
      <c r="X73" s="23">
        <f>IF(AZ73="No",0,IF(O73="NA",0,IF(O73=Data!$E$2,Data!$H$42,IF(O73=Data!$E$3,Data!$H$43,IF(O73=Data!$E$4,Data!$H$44,IF(O73=Data!$E$5,Data!$H$45,IF(O73=Data!$E$6,Data!$H$46,IF(O73=Data!$E$7,Data!$H$47,IF(O73=Data!$E$8,Data!$H$48,IF(O73=Data!$E$9,Data!$H$49,IF(O73=Data!$E$10,Data!$H$50,IF(O73=Data!$E$11,Data!$H$51,IF(O73=Data!$E$12,Data!$H$52,IF(O73=Data!$E$13,Data!$H$53,IF(O73=Data!$E$14,Data!$H$54,IF(O73=Data!$E$15,Data!$H$55,IF(O73=Data!$E$16,Data!$H$56,IF(O73=Data!$E$17,Data!H$57,IF(O73=Data!$E$18,Data!H$58,0)))))))))))))))))))*K73*$AV$3</f>
        <v>0</v>
      </c>
      <c r="Y73" s="23">
        <f>IF(R73&lt;=1,0,IF(Q73=Data!$E$12,Data!$F$52,IF(Q73=Data!$E$13,Data!$F$53,IF(Q73=Data!$E$14,Data!$F$54,IF(Q73=Data!$E$15,Data!$F$55,IF(Q73=Data!$E$16,Data!$F$56,IF(Q73=Data!$E$17,Data!$F$57,IF(Q73=Data!$E$18,Data!$F$58,0))))))))*K73*IF(R73&lt;AV73,R73,$AV$3)</f>
        <v>0</v>
      </c>
      <c r="Z73" s="23">
        <f>IF(R73&lt;=1,0,IF(Q73=Data!$E$12,Data!$G$52,IF(Q73=Data!$E$13,Data!$G$53,IF(Q73=Data!$E$14,Data!$G$54,IF(Q73=Data!$E$15,Data!$G$55,IF(Q73=Data!$E$16,Data!$G$56,IF(Q73=Data!$E$17,Data!$G$57,IF(Q73=Data!$E$18,Data!$G$58,0))))))))*K73*IF(R73&lt;AV73,R73,$AV$3)</f>
        <v>0</v>
      </c>
      <c r="AA73" s="23">
        <f>IF(R73&lt;=1,0,IF(Q73=Data!$E$12,Data!$H$52,IF(Q73=Data!$E$13,Data!$H$53,IF(Q73=Data!$E$14,Data!$H$54,IF(Q73=Data!$E$15,Data!$H$55,IF(Q73=Data!$E$16,Data!$H$56,IF(Q73=Data!$E$17,Data!$H$57,IF(Q73=Data!$E$18,Data!$H$58,0))))))))*K73*IF(R73&lt;AV73,R73,$AV$3)</f>
        <v>0</v>
      </c>
      <c r="AB73" s="22">
        <f t="shared" si="16"/>
        <v>0</v>
      </c>
      <c r="AC73" s="50">
        <f t="shared" si="17"/>
        <v>0</v>
      </c>
      <c r="AD73" s="46"/>
      <c r="AE73" s="21">
        <f t="shared" si="12"/>
        <v>0</v>
      </c>
      <c r="AF73" s="22">
        <f t="shared" si="13"/>
        <v>0</v>
      </c>
      <c r="AG73" s="50">
        <f t="shared" si="14"/>
        <v>0</v>
      </c>
      <c r="AH73" s="46"/>
      <c r="AI73" s="21">
        <f>IF(AZ73="No",0,IF(O73="NA",0,IF(Q73=O73,0,IF(O73=Data!$E$2,Data!$J$42,IF(O73=Data!$E$3,Data!$J$43,IF(O73=Data!$E$4,Data!$J$44,IF(O73=Data!$E$5,Data!$J$45,IF(O73=Data!$E$6,Data!$J$46,IF(O73=Data!$E$7,Data!$J$47,IF(O73=Data!$E$8,Data!$J$48,IF(O73=Data!$E$9,Data!$J$49,IF(O73=Data!$E$10,Data!$I$50,IF(O73=Data!$E$11,Data!$J$51,IF(O73=Data!$E$12,Data!$J$52,IF(O73=Data!$E$13,Data!$J$53,IF(O73=Data!$E$14,Data!$J$54,IF(O73=Data!$E$15,Data!$J$55,IF(O73=Data!$E$16,Data!$J$56,IF(O73=Data!$E$17,Data!$J$57,IF(O73=Data!$E$18,Data!J$58,0))))))))))))))))))))*$AV$3</f>
        <v>0</v>
      </c>
      <c r="AJ73" s="23">
        <f>IF(AZ73="No",0,IF(O73="NA",0,IF(O73=Data!$E$2,Data!$K$42,IF(O73=Data!$E$3,Data!$K$43,IF(O73=Data!$E$4,Data!$K$44,IF(O73=Data!$E$5,Data!$K$45,IF(O73=Data!$E$6,Data!$K$46,IF(O73=Data!$E$7,Data!$K$47,IF(O73=Data!$E$8,Data!$K$48,IF(O73=Data!$E$9,Data!$K$49,IF(O73=Data!$E$10,Data!$K$50,IF(O73=Data!$E$11,Data!$K$51,IF(O73=Data!$E$12,Data!$K$52,IF(O73=Data!$E$13,Data!$K$53,IF(O73=Data!$E$14,Data!$K$54,IF(O73=Data!$E$15,Data!$K$55,IF(O73=Data!$E$16,Data!$K$56,IF(O73=Data!$E$17,Data!$K$57,IF(O73=Data!$E$18,Data!K$58,0)))))))))))))))))))*$AV$3</f>
        <v>0</v>
      </c>
      <c r="AK73" s="23">
        <f t="shared" si="18"/>
        <v>0</v>
      </c>
      <c r="AL73" s="22">
        <f t="shared" si="19"/>
        <v>0</v>
      </c>
      <c r="AM73" s="22">
        <f t="shared" si="20"/>
        <v>0</v>
      </c>
      <c r="AN73" s="23"/>
      <c r="AO73" s="120"/>
      <c r="AP73" s="25"/>
      <c r="AQ73" s="25"/>
      <c r="AR73" s="9"/>
      <c r="AS73" s="9"/>
      <c r="AT73" s="5"/>
      <c r="AX73" s="168"/>
      <c r="AY73" s="143" t="str">
        <f t="shared" si="21"/>
        <v>No</v>
      </c>
      <c r="AZ73" s="144" t="str">
        <f t="shared" si="15"/>
        <v>No</v>
      </c>
      <c r="BA73" s="150"/>
      <c r="BB73" s="146">
        <f>IF(Q73="NA",0,IF(N73="No",0,IF(O73=Data!$E$2,Data!$L$42,IF(O73=Data!$E$3,Data!$L$43,IF(O73=Data!$E$4,Data!$L$44,IF(O73=Data!$E$5,Data!$L$45,IF(O73=Data!$E$6,Data!$L$46,IF(O73=Data!$E$7,Data!$L$47,IF(O73=Data!$E$8,Data!$L$48,IF(O73=Data!$E$9,Data!$L$49,IF(O73=Data!$E$10,Data!$L$50,IF(O73=Data!$E$11,Data!$L$51,IF(O73=Data!$E$12,Data!$L$52,IF(O73=Data!$E$13,Data!$L$53,IF(O73=Data!$E$14,Data!$L$54,IF(O73=Data!$E$15,Data!$L$55,IF(O73=Data!$E$16,Data!$L$56,IF(O73=Data!$E$17,Data!$L$57,IF(O73=Data!$E$18,Data!L$58,0)))))))))))))))))))</f>
        <v>0</v>
      </c>
      <c r="BC73" s="147">
        <f>IF(Q73="NA",0,IF(AY73="No",0,IF(N73="Yes",0,IF(P73=Data!$E$2,Data!$L$42,IF(P73=Data!$E$3,Data!$L$43,IF(P73=Data!$E$4,Data!$L$44,IF(P73=Data!$E$5,Data!$L$45,IF(P73=Data!$E$6,Data!$L$46,IF(P73=Data!$E$7,Data!$L$47,IF(P73=Data!$E$8,Data!$L$48,IF(P73=Data!$E$9,Data!$L$49,IF(P73=Data!$E$10,Data!$L$50,IF(P73=Data!$E$11,Data!$L$51,IF(P73=Data!$E$12,Data!$L$52*(EXP(-29.6/R73)),IF(P73=Data!$E$13,Data!$L$53,IF(P73=Data!$E$14,Data!$L$54*(EXP(-29.6/R73)),IF(P73=Data!$E$15,Data!$L$55,IF(P73=Data!$E$16,Data!$L$56,IF(P73=Data!$E$17,Data!$L$57,IF(P73=Data!$E$18,Data!L$58,0))))))))))))))))))))</f>
        <v>0</v>
      </c>
      <c r="BD73" s="148"/>
      <c r="BE73" s="146"/>
      <c r="BF73" s="148">
        <f t="shared" si="22"/>
        <v>0</v>
      </c>
      <c r="BG73" s="148">
        <v>1</v>
      </c>
      <c r="BH73" s="148">
        <v>1</v>
      </c>
      <c r="BI73" s="148">
        <f>IF(S73=0,0,IF(AND(Q73=Data!$E$12,S73-$AV$3&gt;0),(((Data!$M$52*(EXP(-29.6/S73)))-(Data!$M$52*(EXP(-29.6/(S73-$AV$3)))))),IF(AND(Q73=Data!$E$12,S73-$AV$3&lt;0.5),(Data!$M$52*(EXP(-29.6/S73))),IF(AND(Q73=Data!$E$12,S73&lt;=1),((Data!$M$52*(EXP(-29.6/S73)))),IF(Q73=Data!$E$13,(Data!$M$53),IF(AND(Q73=Data!$E$14,S73-$AV$3&gt;0),(((Data!$M$54*(EXP(-29.6/S73)))-(Data!$M$54*(EXP(-29.6/(S73-$AV$3)))))),IF(AND(Q73=Data!$E$14,S73-$AV$3&lt;1),(Data!$M$54*(EXP(-29.6/S73))),IF(AND(Q73=Data!$E$14,S73&lt;=1),((Data!$M$54*(EXP(-29.6/S73)))),IF(Q73=Data!$E$15,Data!$M$55,IF(Q73=Data!$E$16,Data!$M$56,IF(Q73=Data!$E$17,Data!$M$57,IF(Q73=Data!$E$18,Data!$M$58,0))))))))))))</f>
        <v>0</v>
      </c>
      <c r="BJ73" s="148">
        <f>IF(Q73=Data!$E$12,BI73*0.32,IF(Q73=Data!$E$13,0,IF(Q73=Data!$E$14,BI73*0.32,IF(Q73=Data!$E$15,0,IF(Q73=Data!$E$16,0,IF(Q73=Data!$E$17,0,IF(Q73=Data!$E$18,0,0)))))))</f>
        <v>0</v>
      </c>
      <c r="BK73" s="148">
        <f>IF(Q73=Data!$E$12,Data!$P$52*$AV$3,IF(Q73=Data!$E$13,Data!$P$53*$AV$3,IF(Q73=Data!$E$14,Data!$P$54*$AV$3,IF(Q73=Data!$E$15,Data!$P$55*$AV$3,IF(Q73=Data!$E$16,Data!$P$56*$AV$3,IF(Q73=Data!$E$17,Data!$P$57*$AV$3,IF(Q73=Data!$E$18,Data!$P$58*$AV$3,0)))))))</f>
        <v>0</v>
      </c>
      <c r="BL73" s="147">
        <f>IF(O73=Data!$E$2,Data!$O$42,IF(O73=Data!$E$3,Data!$O$43,IF(O73=Data!$E$4,Data!$O$44,IF(O73=Data!$E$5,Data!$O$45,IF(O73=Data!$E$6,Data!$O$46,IF(O73=Data!$E$7,Data!$O$47,IF(O73=Data!$E$8,Data!$O$48,IF(O73=Data!$E$9,Data!$O$49,IF(O73=Data!$E$10,Data!$O$50,IF(O73=Data!$E$11,Data!$O$51,IF(O73=Data!$E$12,Data!$O$52,IF(O73=Data!$E$13,Data!$O$53,IF(O73=Data!$E$14,Data!$O$54,IF(O73=Data!$E$15,Data!$O$55,IF(O73=Data!$E$16,Data!$O$56,IF(O73=Data!$E$17,Data!$O$57,IF(O73=Data!$E$18,Data!$O$58,0)))))))))))))))))</f>
        <v>0</v>
      </c>
      <c r="BM73" s="169"/>
      <c r="BN73" s="169"/>
      <c r="BO73" s="169"/>
      <c r="BP73" s="169"/>
    </row>
    <row r="74" spans="10:68" x14ac:dyDescent="0.3">
      <c r="J74" s="36" t="s">
        <v>85</v>
      </c>
      <c r="K74" s="108"/>
      <c r="L74" s="108"/>
      <c r="M74" s="108" t="s">
        <v>3</v>
      </c>
      <c r="N74" s="108" t="s">
        <v>1</v>
      </c>
      <c r="O74" s="109" t="s">
        <v>124</v>
      </c>
      <c r="P74" s="109" t="s">
        <v>124</v>
      </c>
      <c r="Q74" s="110" t="s">
        <v>124</v>
      </c>
      <c r="R74" s="111"/>
      <c r="S74" s="111"/>
      <c r="T74" s="112"/>
      <c r="U74" s="20"/>
      <c r="V74" s="21">
        <f>IF(AZ74="No",0,IF(O74="NA",0,IF(O74=Data!$E$2,Data!$F$42,IF(O74=Data!$E$3,Data!$F$43,IF(O74=Data!$E$4,Data!$F$44,IF(O74=Data!$E$5,Data!$F$45,IF(O74=Data!$E$6,Data!$F$46,IF(O74=Data!$E$7,Data!$F$47,IF(O74=Data!$E$8,Data!$F$48,IF(O74=Data!$E$9,Data!$F$49,IF(O74=Data!$E$10,Data!$F$50,IF(O74=Data!$E$11,Data!$F$51,IF(O74=Data!E83,Data!$F$52,IF(O74=Data!E84,Data!$F$53,IF(O74=Data!E85,Data!$F$54,IF(O74=Data!E86,Data!$F$55,IF(O74=Data!E87,Data!$F$56,IF(O74=Data!E88,Data!F$57,IF(O74=Data!E89,Data!F$58,0)))))))))))))))))))*K74*$AV$3</f>
        <v>0</v>
      </c>
      <c r="W74" s="23">
        <f>IF(AZ74="No",0,IF(O74="NA",0,IF(O74=Data!$E$2,Data!$G$42,IF(O74=Data!$E$3,Data!$G$43,IF(O74=Data!$E$4,Data!$G$44,IF(O74=Data!$E$5,Data!$G$45,IF(O74=Data!$E$6,Data!$G$46,IF(O74=Data!$E$7,Data!$G$47,IF(O74=Data!$E$8,Data!$G$48,IF(O74=Data!$E$9,Data!$G$49,IF(O74=Data!$E$10,Data!$G$50,IF(O74=Data!$E$11,Data!$G$51,IF(O74=Data!$E$12,Data!$G$52,IF(O74=Data!$E$13,Data!$G$53,IF(O74=Data!$E$14,Data!$G$54,IF(O74=Data!$E$15,Data!$G$55,IF(O74=Data!$E$16,Data!$G$56,IF(O74=Data!$E$17,Data!G$57,IF(O74=Data!$E$18,Data!G$58,0)))))))))))))))))))*K74*$AV$3</f>
        <v>0</v>
      </c>
      <c r="X74" s="23">
        <f>IF(AZ74="No",0,IF(O74="NA",0,IF(O74=Data!$E$2,Data!$H$42,IF(O74=Data!$E$3,Data!$H$43,IF(O74=Data!$E$4,Data!$H$44,IF(O74=Data!$E$5,Data!$H$45,IF(O74=Data!$E$6,Data!$H$46,IF(O74=Data!$E$7,Data!$H$47,IF(O74=Data!$E$8,Data!$H$48,IF(O74=Data!$E$9,Data!$H$49,IF(O74=Data!$E$10,Data!$H$50,IF(O74=Data!$E$11,Data!$H$51,IF(O74=Data!$E$12,Data!$H$52,IF(O74=Data!$E$13,Data!$H$53,IF(O74=Data!$E$14,Data!$H$54,IF(O74=Data!$E$15,Data!$H$55,IF(O74=Data!$E$16,Data!$H$56,IF(O74=Data!$E$17,Data!H$57,IF(O74=Data!$E$18,Data!H$58,0)))))))))))))))))))*K74*$AV$3</f>
        <v>0</v>
      </c>
      <c r="Y74" s="23">
        <f>IF(R74&lt;=1,0,IF(Q74=Data!$E$12,Data!$F$52,IF(Q74=Data!$E$13,Data!$F$53,IF(Q74=Data!$E$14,Data!$F$54,IF(Q74=Data!$E$15,Data!$F$55,IF(Q74=Data!$E$16,Data!$F$56,IF(Q74=Data!$E$17,Data!$F$57,IF(Q74=Data!$E$18,Data!$F$58,0))))))))*K74*IF(R74&lt;AV74,R74,$AV$3)</f>
        <v>0</v>
      </c>
      <c r="Z74" s="23">
        <f>IF(R74&lt;=1,0,IF(Q74=Data!$E$12,Data!$G$52,IF(Q74=Data!$E$13,Data!$G$53,IF(Q74=Data!$E$14,Data!$G$54,IF(Q74=Data!$E$15,Data!$G$55,IF(Q74=Data!$E$16,Data!$G$56,IF(Q74=Data!$E$17,Data!$G$57,IF(Q74=Data!$E$18,Data!$G$58,0))))))))*K74*IF(R74&lt;AV74,R74,$AV$3)</f>
        <v>0</v>
      </c>
      <c r="AA74" s="23">
        <f>IF(R74&lt;=1,0,IF(Q74=Data!$E$12,Data!$H$52,IF(Q74=Data!$E$13,Data!$H$53,IF(Q74=Data!$E$14,Data!$H$54,IF(Q74=Data!$E$15,Data!$H$55,IF(Q74=Data!$E$16,Data!$H$56,IF(Q74=Data!$E$17,Data!$H$57,IF(Q74=Data!$E$18,Data!$H$58,0))))))))*K74*IF(R74&lt;AV74,R74,$AV$3)</f>
        <v>0</v>
      </c>
      <c r="AB74" s="22">
        <f t="shared" si="16"/>
        <v>0</v>
      </c>
      <c r="AC74" s="50">
        <f t="shared" si="17"/>
        <v>0</v>
      </c>
      <c r="AD74" s="46"/>
      <c r="AE74" s="21">
        <f t="shared" si="12"/>
        <v>0</v>
      </c>
      <c r="AF74" s="22">
        <f t="shared" si="13"/>
        <v>0</v>
      </c>
      <c r="AG74" s="50">
        <f t="shared" si="14"/>
        <v>0</v>
      </c>
      <c r="AH74" s="46"/>
      <c r="AI74" s="21">
        <f>IF(AZ74="No",0,IF(O74="NA",0,IF(Q74=O74,0,IF(O74=Data!$E$2,Data!$J$42,IF(O74=Data!$E$3,Data!$J$43,IF(O74=Data!$E$4,Data!$J$44,IF(O74=Data!$E$5,Data!$J$45,IF(O74=Data!$E$6,Data!$J$46,IF(O74=Data!$E$7,Data!$J$47,IF(O74=Data!$E$8,Data!$J$48,IF(O74=Data!$E$9,Data!$J$49,IF(O74=Data!$E$10,Data!$I$50,IF(O74=Data!$E$11,Data!$J$51,IF(O74=Data!$E$12,Data!$J$52,IF(O74=Data!$E$13,Data!$J$53,IF(O74=Data!$E$14,Data!$J$54,IF(O74=Data!$E$15,Data!$J$55,IF(O74=Data!$E$16,Data!$J$56,IF(O74=Data!$E$17,Data!$J$57,IF(O74=Data!$E$18,Data!J$58,0))))))))))))))))))))*$AV$3</f>
        <v>0</v>
      </c>
      <c r="AJ74" s="23">
        <f>IF(AZ74="No",0,IF(O74="NA",0,IF(O74=Data!$E$2,Data!$K$42,IF(O74=Data!$E$3,Data!$K$43,IF(O74=Data!$E$4,Data!$K$44,IF(O74=Data!$E$5,Data!$K$45,IF(O74=Data!$E$6,Data!$K$46,IF(O74=Data!$E$7,Data!$K$47,IF(O74=Data!$E$8,Data!$K$48,IF(O74=Data!$E$9,Data!$K$49,IF(O74=Data!$E$10,Data!$K$50,IF(O74=Data!$E$11,Data!$K$51,IF(O74=Data!$E$12,Data!$K$52,IF(O74=Data!$E$13,Data!$K$53,IF(O74=Data!$E$14,Data!$K$54,IF(O74=Data!$E$15,Data!$K$55,IF(O74=Data!$E$16,Data!$K$56,IF(O74=Data!$E$17,Data!$K$57,IF(O74=Data!$E$18,Data!K$58,0)))))))))))))))))))*$AV$3</f>
        <v>0</v>
      </c>
      <c r="AK74" s="23">
        <f t="shared" si="18"/>
        <v>0</v>
      </c>
      <c r="AL74" s="22">
        <f t="shared" si="19"/>
        <v>0</v>
      </c>
      <c r="AM74" s="22">
        <f t="shared" si="20"/>
        <v>0</v>
      </c>
      <c r="AN74" s="23"/>
      <c r="AO74" s="120"/>
      <c r="AP74" s="25"/>
      <c r="AQ74" s="25"/>
      <c r="AR74" s="9"/>
      <c r="AS74" s="9"/>
      <c r="AT74" s="5"/>
      <c r="AX74" s="168"/>
      <c r="AY74" s="143" t="str">
        <f t="shared" si="21"/>
        <v>No</v>
      </c>
      <c r="AZ74" s="144" t="str">
        <f t="shared" si="15"/>
        <v>No</v>
      </c>
      <c r="BA74" s="150"/>
      <c r="BB74" s="146">
        <f>IF(Q74="NA",0,IF(N74="No",0,IF(O74=Data!$E$2,Data!$L$42,IF(O74=Data!$E$3,Data!$L$43,IF(O74=Data!$E$4,Data!$L$44,IF(O74=Data!$E$5,Data!$L$45,IF(O74=Data!$E$6,Data!$L$46,IF(O74=Data!$E$7,Data!$L$47,IF(O74=Data!$E$8,Data!$L$48,IF(O74=Data!$E$9,Data!$L$49,IF(O74=Data!$E$10,Data!$L$50,IF(O74=Data!$E$11,Data!$L$51,IF(O74=Data!$E$12,Data!$L$52,IF(O74=Data!$E$13,Data!$L$53,IF(O74=Data!$E$14,Data!$L$54,IF(O74=Data!$E$15,Data!$L$55,IF(O74=Data!$E$16,Data!$L$56,IF(O74=Data!$E$17,Data!$L$57,IF(O74=Data!$E$18,Data!L$58,0)))))))))))))))))))</f>
        <v>0</v>
      </c>
      <c r="BC74" s="147">
        <f>IF(Q74="NA",0,IF(AY74="No",0,IF(N74="Yes",0,IF(P74=Data!$E$2,Data!$L$42,IF(P74=Data!$E$3,Data!$L$43,IF(P74=Data!$E$4,Data!$L$44,IF(P74=Data!$E$5,Data!$L$45,IF(P74=Data!$E$6,Data!$L$46,IF(P74=Data!$E$7,Data!$L$47,IF(P74=Data!$E$8,Data!$L$48,IF(P74=Data!$E$9,Data!$L$49,IF(P74=Data!$E$10,Data!$L$50,IF(P74=Data!$E$11,Data!$L$51,IF(P74=Data!$E$12,Data!$L$52*(EXP(-29.6/R74)),IF(P74=Data!$E$13,Data!$L$53,IF(P74=Data!$E$14,Data!$L$54*(EXP(-29.6/R74)),IF(P74=Data!$E$15,Data!$L$55,IF(P74=Data!$E$16,Data!$L$56,IF(P74=Data!$E$17,Data!$L$57,IF(P74=Data!$E$18,Data!L$58,0))))))))))))))))))))</f>
        <v>0</v>
      </c>
      <c r="BD74" s="148"/>
      <c r="BE74" s="146"/>
      <c r="BF74" s="148">
        <f t="shared" si="22"/>
        <v>0</v>
      </c>
      <c r="BG74" s="148">
        <v>1</v>
      </c>
      <c r="BH74" s="148">
        <v>1</v>
      </c>
      <c r="BI74" s="148">
        <f>IF(S74=0,0,IF(AND(Q74=Data!$E$12,S74-$AV$3&gt;0),(((Data!$M$52*(EXP(-29.6/S74)))-(Data!$M$52*(EXP(-29.6/(S74-$AV$3)))))),IF(AND(Q74=Data!$E$12,S74-$AV$3&lt;0.5),(Data!$M$52*(EXP(-29.6/S74))),IF(AND(Q74=Data!$E$12,S74&lt;=1),((Data!$M$52*(EXP(-29.6/S74)))),IF(Q74=Data!$E$13,(Data!$M$53),IF(AND(Q74=Data!$E$14,S74-$AV$3&gt;0),(((Data!$M$54*(EXP(-29.6/S74)))-(Data!$M$54*(EXP(-29.6/(S74-$AV$3)))))),IF(AND(Q74=Data!$E$14,S74-$AV$3&lt;1),(Data!$M$54*(EXP(-29.6/S74))),IF(AND(Q74=Data!$E$14,S74&lt;=1),((Data!$M$54*(EXP(-29.6/S74)))),IF(Q74=Data!$E$15,Data!$M$55,IF(Q74=Data!$E$16,Data!$M$56,IF(Q74=Data!$E$17,Data!$M$57,IF(Q74=Data!$E$18,Data!$M$58,0))))))))))))</f>
        <v>0</v>
      </c>
      <c r="BJ74" s="148">
        <f>IF(Q74=Data!$E$12,BI74*0.32,IF(Q74=Data!$E$13,0,IF(Q74=Data!$E$14,BI74*0.32,IF(Q74=Data!$E$15,0,IF(Q74=Data!$E$16,0,IF(Q74=Data!$E$17,0,IF(Q74=Data!$E$18,0,0)))))))</f>
        <v>0</v>
      </c>
      <c r="BK74" s="148">
        <f>IF(Q74=Data!$E$12,Data!$P$52*$AV$3,IF(Q74=Data!$E$13,Data!$P$53*$AV$3,IF(Q74=Data!$E$14,Data!$P$54*$AV$3,IF(Q74=Data!$E$15,Data!$P$55*$AV$3,IF(Q74=Data!$E$16,Data!$P$56*$AV$3,IF(Q74=Data!$E$17,Data!$P$57*$AV$3,IF(Q74=Data!$E$18,Data!$P$58*$AV$3,0)))))))</f>
        <v>0</v>
      </c>
      <c r="BL74" s="147">
        <f>IF(O74=Data!$E$2,Data!$O$42,IF(O74=Data!$E$3,Data!$O$43,IF(O74=Data!$E$4,Data!$O$44,IF(O74=Data!$E$5,Data!$O$45,IF(O74=Data!$E$6,Data!$O$46,IF(O74=Data!$E$7,Data!$O$47,IF(O74=Data!$E$8,Data!$O$48,IF(O74=Data!$E$9,Data!$O$49,IF(O74=Data!$E$10,Data!$O$50,IF(O74=Data!$E$11,Data!$O$51,IF(O74=Data!$E$12,Data!$O$52,IF(O74=Data!$E$13,Data!$O$53,IF(O74=Data!$E$14,Data!$O$54,IF(O74=Data!$E$15,Data!$O$55,IF(O74=Data!$E$16,Data!$O$56,IF(O74=Data!$E$17,Data!$O$57,IF(O74=Data!$E$18,Data!$O$58,0)))))))))))))))))</f>
        <v>0</v>
      </c>
      <c r="BM74" s="169"/>
      <c r="BN74" s="169"/>
      <c r="BO74" s="169"/>
      <c r="BP74" s="169"/>
    </row>
    <row r="75" spans="10:68" x14ac:dyDescent="0.3">
      <c r="J75" s="36" t="s">
        <v>86</v>
      </c>
      <c r="K75" s="108"/>
      <c r="L75" s="108"/>
      <c r="M75" s="108" t="s">
        <v>3</v>
      </c>
      <c r="N75" s="108" t="s">
        <v>1</v>
      </c>
      <c r="O75" s="109" t="s">
        <v>124</v>
      </c>
      <c r="P75" s="109" t="s">
        <v>124</v>
      </c>
      <c r="Q75" s="110" t="s">
        <v>124</v>
      </c>
      <c r="R75" s="111"/>
      <c r="S75" s="111"/>
      <c r="T75" s="112"/>
      <c r="U75" s="20"/>
      <c r="V75" s="21">
        <f>IF(AZ75="No",0,IF(O75="NA",0,IF(O75=Data!$E$2,Data!$F$42,IF(O75=Data!$E$3,Data!$F$43,IF(O75=Data!$E$4,Data!$F$44,IF(O75=Data!$E$5,Data!$F$45,IF(O75=Data!$E$6,Data!$F$46,IF(O75=Data!$E$7,Data!$F$47,IF(O75=Data!$E$8,Data!$F$48,IF(O75=Data!$E$9,Data!$F$49,IF(O75=Data!$E$10,Data!$F$50,IF(O75=Data!$E$11,Data!$F$51,IF(O75=Data!E84,Data!$F$52,IF(O75=Data!E85,Data!$F$53,IF(O75=Data!E86,Data!$F$54,IF(O75=Data!E87,Data!$F$55,IF(O75=Data!E88,Data!$F$56,IF(O75=Data!E89,Data!F$57,IF(O75=Data!E90,Data!F$58,0)))))))))))))))))))*K75*$AV$3</f>
        <v>0</v>
      </c>
      <c r="W75" s="23">
        <f>IF(AZ75="No",0,IF(O75="NA",0,IF(O75=Data!$E$2,Data!$G$42,IF(O75=Data!$E$3,Data!$G$43,IF(O75=Data!$E$4,Data!$G$44,IF(O75=Data!$E$5,Data!$G$45,IF(O75=Data!$E$6,Data!$G$46,IF(O75=Data!$E$7,Data!$G$47,IF(O75=Data!$E$8,Data!$G$48,IF(O75=Data!$E$9,Data!$G$49,IF(O75=Data!$E$10,Data!$G$50,IF(O75=Data!$E$11,Data!$G$51,IF(O75=Data!$E$12,Data!$G$52,IF(O75=Data!$E$13,Data!$G$53,IF(O75=Data!$E$14,Data!$G$54,IF(O75=Data!$E$15,Data!$G$55,IF(O75=Data!$E$16,Data!$G$56,IF(O75=Data!$E$17,Data!G$57,IF(O75=Data!$E$18,Data!G$58,0)))))))))))))))))))*K75*$AV$3</f>
        <v>0</v>
      </c>
      <c r="X75" s="23">
        <f>IF(AZ75="No",0,IF(O75="NA",0,IF(O75=Data!$E$2,Data!$H$42,IF(O75=Data!$E$3,Data!$H$43,IF(O75=Data!$E$4,Data!$H$44,IF(O75=Data!$E$5,Data!$H$45,IF(O75=Data!$E$6,Data!$H$46,IF(O75=Data!$E$7,Data!$H$47,IF(O75=Data!$E$8,Data!$H$48,IF(O75=Data!$E$9,Data!$H$49,IF(O75=Data!$E$10,Data!$H$50,IF(O75=Data!$E$11,Data!$H$51,IF(O75=Data!$E$12,Data!$H$52,IF(O75=Data!$E$13,Data!$H$53,IF(O75=Data!$E$14,Data!$H$54,IF(O75=Data!$E$15,Data!$H$55,IF(O75=Data!$E$16,Data!$H$56,IF(O75=Data!$E$17,Data!H$57,IF(O75=Data!$E$18,Data!H$58,0)))))))))))))))))))*K75*$AV$3</f>
        <v>0</v>
      </c>
      <c r="Y75" s="23">
        <f>IF(R75&lt;=1,0,IF(Q75=Data!$E$12,Data!$F$52,IF(Q75=Data!$E$13,Data!$F$53,IF(Q75=Data!$E$14,Data!$F$54,IF(Q75=Data!$E$15,Data!$F$55,IF(Q75=Data!$E$16,Data!$F$56,IF(Q75=Data!$E$17,Data!$F$57,IF(Q75=Data!$E$18,Data!$F$58,0))))))))*K75*IF(R75&lt;AV75,R75,$AV$3)</f>
        <v>0</v>
      </c>
      <c r="Z75" s="23">
        <f>IF(R75&lt;=1,0,IF(Q75=Data!$E$12,Data!$G$52,IF(Q75=Data!$E$13,Data!$G$53,IF(Q75=Data!$E$14,Data!$G$54,IF(Q75=Data!$E$15,Data!$G$55,IF(Q75=Data!$E$16,Data!$G$56,IF(Q75=Data!$E$17,Data!$G$57,IF(Q75=Data!$E$18,Data!$G$58,0))))))))*K75*IF(R75&lt;AV75,R75,$AV$3)</f>
        <v>0</v>
      </c>
      <c r="AA75" s="23">
        <f>IF(R75&lt;=1,0,IF(Q75=Data!$E$12,Data!$H$52,IF(Q75=Data!$E$13,Data!$H$53,IF(Q75=Data!$E$14,Data!$H$54,IF(Q75=Data!$E$15,Data!$H$55,IF(Q75=Data!$E$16,Data!$H$56,IF(Q75=Data!$E$17,Data!$H$57,IF(Q75=Data!$E$18,Data!$H$58,0))))))))*K75*IF(R75&lt;AV75,R75,$AV$3)</f>
        <v>0</v>
      </c>
      <c r="AB75" s="22">
        <f t="shared" si="16"/>
        <v>0</v>
      </c>
      <c r="AC75" s="50">
        <f t="shared" si="17"/>
        <v>0</v>
      </c>
      <c r="AD75" s="46"/>
      <c r="AE75" s="21">
        <f t="shared" si="12"/>
        <v>0</v>
      </c>
      <c r="AF75" s="22">
        <f t="shared" si="13"/>
        <v>0</v>
      </c>
      <c r="AG75" s="50">
        <f t="shared" si="14"/>
        <v>0</v>
      </c>
      <c r="AH75" s="46"/>
      <c r="AI75" s="21">
        <f>IF(AZ75="No",0,IF(O75="NA",0,IF(Q75=O75,0,IF(O75=Data!$E$2,Data!$J$42,IF(O75=Data!$E$3,Data!$J$43,IF(O75=Data!$E$4,Data!$J$44,IF(O75=Data!$E$5,Data!$J$45,IF(O75=Data!$E$6,Data!$J$46,IF(O75=Data!$E$7,Data!$J$47,IF(O75=Data!$E$8,Data!$J$48,IF(O75=Data!$E$9,Data!$J$49,IF(O75=Data!$E$10,Data!$I$50,IF(O75=Data!$E$11,Data!$J$51,IF(O75=Data!$E$12,Data!$J$52,IF(O75=Data!$E$13,Data!$J$53,IF(O75=Data!$E$14,Data!$J$54,IF(O75=Data!$E$15,Data!$J$55,IF(O75=Data!$E$16,Data!$J$56,IF(O75=Data!$E$17,Data!$J$57,IF(O75=Data!$E$18,Data!J$58,0))))))))))))))))))))*$AV$3</f>
        <v>0</v>
      </c>
      <c r="AJ75" s="23">
        <f>IF(AZ75="No",0,IF(O75="NA",0,IF(O75=Data!$E$2,Data!$K$42,IF(O75=Data!$E$3,Data!$K$43,IF(O75=Data!$E$4,Data!$K$44,IF(O75=Data!$E$5,Data!$K$45,IF(O75=Data!$E$6,Data!$K$46,IF(O75=Data!$E$7,Data!$K$47,IF(O75=Data!$E$8,Data!$K$48,IF(O75=Data!$E$9,Data!$K$49,IF(O75=Data!$E$10,Data!$K$50,IF(O75=Data!$E$11,Data!$K$51,IF(O75=Data!$E$12,Data!$K$52,IF(O75=Data!$E$13,Data!$K$53,IF(O75=Data!$E$14,Data!$K$54,IF(O75=Data!$E$15,Data!$K$55,IF(O75=Data!$E$16,Data!$K$56,IF(O75=Data!$E$17,Data!$K$57,IF(O75=Data!$E$18,Data!K$58,0)))))))))))))))))))*$AV$3</f>
        <v>0</v>
      </c>
      <c r="AK75" s="23">
        <f t="shared" si="18"/>
        <v>0</v>
      </c>
      <c r="AL75" s="22">
        <f t="shared" si="19"/>
        <v>0</v>
      </c>
      <c r="AM75" s="22">
        <f t="shared" si="20"/>
        <v>0</v>
      </c>
      <c r="AN75" s="23"/>
      <c r="AO75" s="120"/>
      <c r="AP75" s="25"/>
      <c r="AQ75" s="25"/>
      <c r="AR75" s="9"/>
      <c r="AS75" s="9"/>
      <c r="AT75" s="5"/>
      <c r="AX75" s="168"/>
      <c r="AY75" s="143" t="str">
        <f t="shared" si="21"/>
        <v>No</v>
      </c>
      <c r="AZ75" s="144" t="str">
        <f t="shared" si="15"/>
        <v>No</v>
      </c>
      <c r="BA75" s="150"/>
      <c r="BB75" s="146">
        <f>IF(Q75="NA",0,IF(N75="No",0,IF(O75=Data!$E$2,Data!$L$42,IF(O75=Data!$E$3,Data!$L$43,IF(O75=Data!$E$4,Data!$L$44,IF(O75=Data!$E$5,Data!$L$45,IF(O75=Data!$E$6,Data!$L$46,IF(O75=Data!$E$7,Data!$L$47,IF(O75=Data!$E$8,Data!$L$48,IF(O75=Data!$E$9,Data!$L$49,IF(O75=Data!$E$10,Data!$L$50,IF(O75=Data!$E$11,Data!$L$51,IF(O75=Data!$E$12,Data!$L$52,IF(O75=Data!$E$13,Data!$L$53,IF(O75=Data!$E$14,Data!$L$54,IF(O75=Data!$E$15,Data!$L$55,IF(O75=Data!$E$16,Data!$L$56,IF(O75=Data!$E$17,Data!$L$57,IF(O75=Data!$E$18,Data!L$58,0)))))))))))))))))))</f>
        <v>0</v>
      </c>
      <c r="BC75" s="147">
        <f>IF(Q75="NA",0,IF(AY75="No",0,IF(N75="Yes",0,IF(P75=Data!$E$2,Data!$L$42,IF(P75=Data!$E$3,Data!$L$43,IF(P75=Data!$E$4,Data!$L$44,IF(P75=Data!$E$5,Data!$L$45,IF(P75=Data!$E$6,Data!$L$46,IF(P75=Data!$E$7,Data!$L$47,IF(P75=Data!$E$8,Data!$L$48,IF(P75=Data!$E$9,Data!$L$49,IF(P75=Data!$E$10,Data!$L$50,IF(P75=Data!$E$11,Data!$L$51,IF(P75=Data!$E$12,Data!$L$52*(EXP(-29.6/R75)),IF(P75=Data!$E$13,Data!$L$53,IF(P75=Data!$E$14,Data!$L$54*(EXP(-29.6/R75)),IF(P75=Data!$E$15,Data!$L$55,IF(P75=Data!$E$16,Data!$L$56,IF(P75=Data!$E$17,Data!$L$57,IF(P75=Data!$E$18,Data!L$58,0))))))))))))))))))))</f>
        <v>0</v>
      </c>
      <c r="BD75" s="148"/>
      <c r="BE75" s="146"/>
      <c r="BF75" s="148">
        <f t="shared" si="22"/>
        <v>0</v>
      </c>
      <c r="BG75" s="148">
        <v>1</v>
      </c>
      <c r="BH75" s="148">
        <v>1</v>
      </c>
      <c r="BI75" s="148">
        <f>IF(S75=0,0,IF(AND(Q75=Data!$E$12,S75-$AV$3&gt;0),(((Data!$M$52*(EXP(-29.6/S75)))-(Data!$M$52*(EXP(-29.6/(S75-$AV$3)))))),IF(AND(Q75=Data!$E$12,S75-$AV$3&lt;0.5),(Data!$M$52*(EXP(-29.6/S75))),IF(AND(Q75=Data!$E$12,S75&lt;=1),((Data!$M$52*(EXP(-29.6/S75)))),IF(Q75=Data!$E$13,(Data!$M$53),IF(AND(Q75=Data!$E$14,S75-$AV$3&gt;0),(((Data!$M$54*(EXP(-29.6/S75)))-(Data!$M$54*(EXP(-29.6/(S75-$AV$3)))))),IF(AND(Q75=Data!$E$14,S75-$AV$3&lt;1),(Data!$M$54*(EXP(-29.6/S75))),IF(AND(Q75=Data!$E$14,S75&lt;=1),((Data!$M$54*(EXP(-29.6/S75)))),IF(Q75=Data!$E$15,Data!$M$55,IF(Q75=Data!$E$16,Data!$M$56,IF(Q75=Data!$E$17,Data!$M$57,IF(Q75=Data!$E$18,Data!$M$58,0))))))))))))</f>
        <v>0</v>
      </c>
      <c r="BJ75" s="148">
        <f>IF(Q75=Data!$E$12,BI75*0.32,IF(Q75=Data!$E$13,0,IF(Q75=Data!$E$14,BI75*0.32,IF(Q75=Data!$E$15,0,IF(Q75=Data!$E$16,0,IF(Q75=Data!$E$17,0,IF(Q75=Data!$E$18,0,0)))))))</f>
        <v>0</v>
      </c>
      <c r="BK75" s="148">
        <f>IF(Q75=Data!$E$12,Data!$P$52*$AV$3,IF(Q75=Data!$E$13,Data!$P$53*$AV$3,IF(Q75=Data!$E$14,Data!$P$54*$AV$3,IF(Q75=Data!$E$15,Data!$P$55*$AV$3,IF(Q75=Data!$E$16,Data!$P$56*$AV$3,IF(Q75=Data!$E$17,Data!$P$57*$AV$3,IF(Q75=Data!$E$18,Data!$P$58*$AV$3,0)))))))</f>
        <v>0</v>
      </c>
      <c r="BL75" s="147">
        <f>IF(O75=Data!$E$2,Data!$O$42,IF(O75=Data!$E$3,Data!$O$43,IF(O75=Data!$E$4,Data!$O$44,IF(O75=Data!$E$5,Data!$O$45,IF(O75=Data!$E$6,Data!$O$46,IF(O75=Data!$E$7,Data!$O$47,IF(O75=Data!$E$8,Data!$O$48,IF(O75=Data!$E$9,Data!$O$49,IF(O75=Data!$E$10,Data!$O$50,IF(O75=Data!$E$11,Data!$O$51,IF(O75=Data!$E$12,Data!$O$52,IF(O75=Data!$E$13,Data!$O$53,IF(O75=Data!$E$14,Data!$O$54,IF(O75=Data!$E$15,Data!$O$55,IF(O75=Data!$E$16,Data!$O$56,IF(O75=Data!$E$17,Data!$O$57,IF(O75=Data!$E$18,Data!$O$58,0)))))))))))))))))</f>
        <v>0</v>
      </c>
      <c r="BM75" s="169"/>
      <c r="BN75" s="169"/>
      <c r="BO75" s="169"/>
      <c r="BP75" s="169"/>
    </row>
    <row r="76" spans="10:68" x14ac:dyDescent="0.3">
      <c r="J76" s="36" t="s">
        <v>87</v>
      </c>
      <c r="K76" s="108"/>
      <c r="L76" s="108"/>
      <c r="M76" s="108" t="s">
        <v>3</v>
      </c>
      <c r="N76" s="108" t="s">
        <v>1</v>
      </c>
      <c r="O76" s="109" t="s">
        <v>124</v>
      </c>
      <c r="P76" s="109" t="s">
        <v>124</v>
      </c>
      <c r="Q76" s="110" t="s">
        <v>124</v>
      </c>
      <c r="R76" s="111"/>
      <c r="S76" s="111"/>
      <c r="T76" s="112"/>
      <c r="U76" s="20"/>
      <c r="V76" s="21">
        <f>IF(AZ76="No",0,IF(O76="NA",0,IF(O76=Data!$E$2,Data!$F$42,IF(O76=Data!$E$3,Data!$F$43,IF(O76=Data!$E$4,Data!$F$44,IF(O76=Data!$E$5,Data!$F$45,IF(O76=Data!$E$6,Data!$F$46,IF(O76=Data!$E$7,Data!$F$47,IF(O76=Data!$E$8,Data!$F$48,IF(O76=Data!$E$9,Data!$F$49,IF(O76=Data!$E$10,Data!$F$50,IF(O76=Data!$E$11,Data!$F$51,IF(O76=Data!E85,Data!$F$52,IF(O76=Data!E86,Data!$F$53,IF(O76=Data!E87,Data!$F$54,IF(O76=Data!E88,Data!$F$55,IF(O76=Data!E89,Data!$F$56,IF(O76=Data!E90,Data!F$57,IF(O76=Data!E91,Data!F$58,0)))))))))))))))))))*K76*$AV$3</f>
        <v>0</v>
      </c>
      <c r="W76" s="23">
        <f>IF(AZ76="No",0,IF(O76="NA",0,IF(O76=Data!$E$2,Data!$G$42,IF(O76=Data!$E$3,Data!$G$43,IF(O76=Data!$E$4,Data!$G$44,IF(O76=Data!$E$5,Data!$G$45,IF(O76=Data!$E$6,Data!$G$46,IF(O76=Data!$E$7,Data!$G$47,IF(O76=Data!$E$8,Data!$G$48,IF(O76=Data!$E$9,Data!$G$49,IF(O76=Data!$E$10,Data!$G$50,IF(O76=Data!$E$11,Data!$G$51,IF(O76=Data!$E$12,Data!$G$52,IF(O76=Data!$E$13,Data!$G$53,IF(O76=Data!$E$14,Data!$G$54,IF(O76=Data!$E$15,Data!$G$55,IF(O76=Data!$E$16,Data!$G$56,IF(O76=Data!$E$17,Data!G$57,IF(O76=Data!$E$18,Data!G$58,0)))))))))))))))))))*K76*$AV$3</f>
        <v>0</v>
      </c>
      <c r="X76" s="23">
        <f>IF(AZ76="No",0,IF(O76="NA",0,IF(O76=Data!$E$2,Data!$H$42,IF(O76=Data!$E$3,Data!$H$43,IF(O76=Data!$E$4,Data!$H$44,IF(O76=Data!$E$5,Data!$H$45,IF(O76=Data!$E$6,Data!$H$46,IF(O76=Data!$E$7,Data!$H$47,IF(O76=Data!$E$8,Data!$H$48,IF(O76=Data!$E$9,Data!$H$49,IF(O76=Data!$E$10,Data!$H$50,IF(O76=Data!$E$11,Data!$H$51,IF(O76=Data!$E$12,Data!$H$52,IF(O76=Data!$E$13,Data!$H$53,IF(O76=Data!$E$14,Data!$H$54,IF(O76=Data!$E$15,Data!$H$55,IF(O76=Data!$E$16,Data!$H$56,IF(O76=Data!$E$17,Data!H$57,IF(O76=Data!$E$18,Data!H$58,0)))))))))))))))))))*K76*$AV$3</f>
        <v>0</v>
      </c>
      <c r="Y76" s="23">
        <f>IF(R76&lt;=1,0,IF(Q76=Data!$E$12,Data!$F$52,IF(Q76=Data!$E$13,Data!$F$53,IF(Q76=Data!$E$14,Data!$F$54,IF(Q76=Data!$E$15,Data!$F$55,IF(Q76=Data!$E$16,Data!$F$56,IF(Q76=Data!$E$17,Data!$F$57,IF(Q76=Data!$E$18,Data!$F$58,0))))))))*K76*IF(R76&lt;AV76,R76,$AV$3)</f>
        <v>0</v>
      </c>
      <c r="Z76" s="23">
        <f>IF(R76&lt;=1,0,IF(Q76=Data!$E$12,Data!$G$52,IF(Q76=Data!$E$13,Data!$G$53,IF(Q76=Data!$E$14,Data!$G$54,IF(Q76=Data!$E$15,Data!$G$55,IF(Q76=Data!$E$16,Data!$G$56,IF(Q76=Data!$E$17,Data!$G$57,IF(Q76=Data!$E$18,Data!$G$58,0))))))))*K76*IF(R76&lt;AV76,R76,$AV$3)</f>
        <v>0</v>
      </c>
      <c r="AA76" s="23">
        <f>IF(R76&lt;=1,0,IF(Q76=Data!$E$12,Data!$H$52,IF(Q76=Data!$E$13,Data!$H$53,IF(Q76=Data!$E$14,Data!$H$54,IF(Q76=Data!$E$15,Data!$H$55,IF(Q76=Data!$E$16,Data!$H$56,IF(Q76=Data!$E$17,Data!$H$57,IF(Q76=Data!$E$18,Data!$H$58,0))))))))*K76*IF(R76&lt;AV76,R76,$AV$3)</f>
        <v>0</v>
      </c>
      <c r="AB76" s="22">
        <f t="shared" si="16"/>
        <v>0</v>
      </c>
      <c r="AC76" s="50">
        <f t="shared" si="17"/>
        <v>0</v>
      </c>
      <c r="AD76" s="46"/>
      <c r="AE76" s="21">
        <f t="shared" si="12"/>
        <v>0</v>
      </c>
      <c r="AF76" s="22">
        <f t="shared" si="13"/>
        <v>0</v>
      </c>
      <c r="AG76" s="50">
        <f t="shared" si="14"/>
        <v>0</v>
      </c>
      <c r="AH76" s="46"/>
      <c r="AI76" s="21">
        <f>IF(AZ76="No",0,IF(O76="NA",0,IF(Q76=O76,0,IF(O76=Data!$E$2,Data!$J$42,IF(O76=Data!$E$3,Data!$J$43,IF(O76=Data!$E$4,Data!$J$44,IF(O76=Data!$E$5,Data!$J$45,IF(O76=Data!$E$6,Data!$J$46,IF(O76=Data!$E$7,Data!$J$47,IF(O76=Data!$E$8,Data!$J$48,IF(O76=Data!$E$9,Data!$J$49,IF(O76=Data!$E$10,Data!$I$50,IF(O76=Data!$E$11,Data!$J$51,IF(O76=Data!$E$12,Data!$J$52,IF(O76=Data!$E$13,Data!$J$53,IF(O76=Data!$E$14,Data!$J$54,IF(O76=Data!$E$15,Data!$J$55,IF(O76=Data!$E$16,Data!$J$56,IF(O76=Data!$E$17,Data!$J$57,IF(O76=Data!$E$18,Data!J$58,0))))))))))))))))))))*$AV$3</f>
        <v>0</v>
      </c>
      <c r="AJ76" s="23">
        <f>IF(AZ76="No",0,IF(O76="NA",0,IF(O76=Data!$E$2,Data!$K$42,IF(O76=Data!$E$3,Data!$K$43,IF(O76=Data!$E$4,Data!$K$44,IF(O76=Data!$E$5,Data!$K$45,IF(O76=Data!$E$6,Data!$K$46,IF(O76=Data!$E$7,Data!$K$47,IF(O76=Data!$E$8,Data!$K$48,IF(O76=Data!$E$9,Data!$K$49,IF(O76=Data!$E$10,Data!$K$50,IF(O76=Data!$E$11,Data!$K$51,IF(O76=Data!$E$12,Data!$K$52,IF(O76=Data!$E$13,Data!$K$53,IF(O76=Data!$E$14,Data!$K$54,IF(O76=Data!$E$15,Data!$K$55,IF(O76=Data!$E$16,Data!$K$56,IF(O76=Data!$E$17,Data!$K$57,IF(O76=Data!$E$18,Data!K$58,0)))))))))))))))))))*$AV$3</f>
        <v>0</v>
      </c>
      <c r="AK76" s="23">
        <f t="shared" si="18"/>
        <v>0</v>
      </c>
      <c r="AL76" s="22">
        <f t="shared" si="19"/>
        <v>0</v>
      </c>
      <c r="AM76" s="22">
        <f t="shared" si="20"/>
        <v>0</v>
      </c>
      <c r="AN76" s="23"/>
      <c r="AO76" s="120"/>
      <c r="AP76" s="25"/>
      <c r="AQ76" s="25"/>
      <c r="AR76" s="9"/>
      <c r="AS76" s="9"/>
      <c r="AT76" s="5"/>
      <c r="AX76" s="168"/>
      <c r="AY76" s="143" t="str">
        <f t="shared" si="21"/>
        <v>No</v>
      </c>
      <c r="AZ76" s="144" t="str">
        <f t="shared" si="15"/>
        <v>No</v>
      </c>
      <c r="BA76" s="150"/>
      <c r="BB76" s="146">
        <f>IF(Q76="NA",0,IF(N76="No",0,IF(O76=Data!$E$2,Data!$L$42,IF(O76=Data!$E$3,Data!$L$43,IF(O76=Data!$E$4,Data!$L$44,IF(O76=Data!$E$5,Data!$L$45,IF(O76=Data!$E$6,Data!$L$46,IF(O76=Data!$E$7,Data!$L$47,IF(O76=Data!$E$8,Data!$L$48,IF(O76=Data!$E$9,Data!$L$49,IF(O76=Data!$E$10,Data!$L$50,IF(O76=Data!$E$11,Data!$L$51,IF(O76=Data!$E$12,Data!$L$52,IF(O76=Data!$E$13,Data!$L$53,IF(O76=Data!$E$14,Data!$L$54,IF(O76=Data!$E$15,Data!$L$55,IF(O76=Data!$E$16,Data!$L$56,IF(O76=Data!$E$17,Data!$L$57,IF(O76=Data!$E$18,Data!L$58,0)))))))))))))))))))</f>
        <v>0</v>
      </c>
      <c r="BC76" s="147">
        <f>IF(Q76="NA",0,IF(AY76="No",0,IF(N76="Yes",0,IF(P76=Data!$E$2,Data!$L$42,IF(P76=Data!$E$3,Data!$L$43,IF(P76=Data!$E$4,Data!$L$44,IF(P76=Data!$E$5,Data!$L$45,IF(P76=Data!$E$6,Data!$L$46,IF(P76=Data!$E$7,Data!$L$47,IF(P76=Data!$E$8,Data!$L$48,IF(P76=Data!$E$9,Data!$L$49,IF(P76=Data!$E$10,Data!$L$50,IF(P76=Data!$E$11,Data!$L$51,IF(P76=Data!$E$12,Data!$L$52*(EXP(-29.6/R76)),IF(P76=Data!$E$13,Data!$L$53,IF(P76=Data!$E$14,Data!$L$54*(EXP(-29.6/R76)),IF(P76=Data!$E$15,Data!$L$55,IF(P76=Data!$E$16,Data!$L$56,IF(P76=Data!$E$17,Data!$L$57,IF(P76=Data!$E$18,Data!L$58,0))))))))))))))))))))</f>
        <v>0</v>
      </c>
      <c r="BD76" s="148"/>
      <c r="BE76" s="146"/>
      <c r="BF76" s="148">
        <f t="shared" si="22"/>
        <v>0</v>
      </c>
      <c r="BG76" s="148">
        <v>1</v>
      </c>
      <c r="BH76" s="148">
        <v>1</v>
      </c>
      <c r="BI76" s="148">
        <f>IF(S76=0,0,IF(AND(Q76=Data!$E$12,S76-$AV$3&gt;0),(((Data!$M$52*(EXP(-29.6/S76)))-(Data!$M$52*(EXP(-29.6/(S76-$AV$3)))))),IF(AND(Q76=Data!$E$12,S76-$AV$3&lt;0.5),(Data!$M$52*(EXP(-29.6/S76))),IF(AND(Q76=Data!$E$12,S76&lt;=1),((Data!$M$52*(EXP(-29.6/S76)))),IF(Q76=Data!$E$13,(Data!$M$53),IF(AND(Q76=Data!$E$14,S76-$AV$3&gt;0),(((Data!$M$54*(EXP(-29.6/S76)))-(Data!$M$54*(EXP(-29.6/(S76-$AV$3)))))),IF(AND(Q76=Data!$E$14,S76-$AV$3&lt;1),(Data!$M$54*(EXP(-29.6/S76))),IF(AND(Q76=Data!$E$14,S76&lt;=1),((Data!$M$54*(EXP(-29.6/S76)))),IF(Q76=Data!$E$15,Data!$M$55,IF(Q76=Data!$E$16,Data!$M$56,IF(Q76=Data!$E$17,Data!$M$57,IF(Q76=Data!$E$18,Data!$M$58,0))))))))))))</f>
        <v>0</v>
      </c>
      <c r="BJ76" s="148">
        <f>IF(Q76=Data!$E$12,BI76*0.32,IF(Q76=Data!$E$13,0,IF(Q76=Data!$E$14,BI76*0.32,IF(Q76=Data!$E$15,0,IF(Q76=Data!$E$16,0,IF(Q76=Data!$E$17,0,IF(Q76=Data!$E$18,0,0)))))))</f>
        <v>0</v>
      </c>
      <c r="BK76" s="148">
        <f>IF(Q76=Data!$E$12,Data!$P$52*$AV$3,IF(Q76=Data!$E$13,Data!$P$53*$AV$3,IF(Q76=Data!$E$14,Data!$P$54*$AV$3,IF(Q76=Data!$E$15,Data!$P$55*$AV$3,IF(Q76=Data!$E$16,Data!$P$56*$AV$3,IF(Q76=Data!$E$17,Data!$P$57*$AV$3,IF(Q76=Data!$E$18,Data!$P$58*$AV$3,0)))))))</f>
        <v>0</v>
      </c>
      <c r="BL76" s="147">
        <f>IF(O76=Data!$E$2,Data!$O$42,IF(O76=Data!$E$3,Data!$O$43,IF(O76=Data!$E$4,Data!$O$44,IF(O76=Data!$E$5,Data!$O$45,IF(O76=Data!$E$6,Data!$O$46,IF(O76=Data!$E$7,Data!$O$47,IF(O76=Data!$E$8,Data!$O$48,IF(O76=Data!$E$9,Data!$O$49,IF(O76=Data!$E$10,Data!$O$50,IF(O76=Data!$E$11,Data!$O$51,IF(O76=Data!$E$12,Data!$O$52,IF(O76=Data!$E$13,Data!$O$53,IF(O76=Data!$E$14,Data!$O$54,IF(O76=Data!$E$15,Data!$O$55,IF(O76=Data!$E$16,Data!$O$56,IF(O76=Data!$E$17,Data!$O$57,IF(O76=Data!$E$18,Data!$O$58,0)))))))))))))))))</f>
        <v>0</v>
      </c>
      <c r="BM76" s="169"/>
      <c r="BN76" s="169"/>
      <c r="BO76" s="169"/>
      <c r="BP76" s="169"/>
    </row>
    <row r="77" spans="10:68" x14ac:dyDescent="0.3">
      <c r="J77" s="36" t="s">
        <v>88</v>
      </c>
      <c r="K77" s="108"/>
      <c r="L77" s="108"/>
      <c r="M77" s="108" t="s">
        <v>3</v>
      </c>
      <c r="N77" s="108" t="s">
        <v>1</v>
      </c>
      <c r="O77" s="109" t="s">
        <v>124</v>
      </c>
      <c r="P77" s="109" t="s">
        <v>124</v>
      </c>
      <c r="Q77" s="110" t="s">
        <v>124</v>
      </c>
      <c r="R77" s="111"/>
      <c r="S77" s="111"/>
      <c r="T77" s="112"/>
      <c r="U77" s="20"/>
      <c r="V77" s="21">
        <f>IF(AZ77="No",0,IF(O77="NA",0,IF(O77=Data!$E$2,Data!$F$42,IF(O77=Data!$E$3,Data!$F$43,IF(O77=Data!$E$4,Data!$F$44,IF(O77=Data!$E$5,Data!$F$45,IF(O77=Data!$E$6,Data!$F$46,IF(O77=Data!$E$7,Data!$F$47,IF(O77=Data!$E$8,Data!$F$48,IF(O77=Data!$E$9,Data!$F$49,IF(O77=Data!$E$10,Data!$F$50,IF(O77=Data!$E$11,Data!$F$51,IF(O77=Data!E86,Data!$F$52,IF(O77=Data!E87,Data!$F$53,IF(O77=Data!E88,Data!$F$54,IF(O77=Data!E89,Data!$F$55,IF(O77=Data!E90,Data!$F$56,IF(O77=Data!E91,Data!F$57,IF(O77=Data!E92,Data!F$58,0)))))))))))))))))))*K77*$AV$3</f>
        <v>0</v>
      </c>
      <c r="W77" s="23">
        <f>IF(AZ77="No",0,IF(O77="NA",0,IF(O77=Data!$E$2,Data!$G$42,IF(O77=Data!$E$3,Data!$G$43,IF(O77=Data!$E$4,Data!$G$44,IF(O77=Data!$E$5,Data!$G$45,IF(O77=Data!$E$6,Data!$G$46,IF(O77=Data!$E$7,Data!$G$47,IF(O77=Data!$E$8,Data!$G$48,IF(O77=Data!$E$9,Data!$G$49,IF(O77=Data!$E$10,Data!$G$50,IF(O77=Data!$E$11,Data!$G$51,IF(O77=Data!$E$12,Data!$G$52,IF(O77=Data!$E$13,Data!$G$53,IF(O77=Data!$E$14,Data!$G$54,IF(O77=Data!$E$15,Data!$G$55,IF(O77=Data!$E$16,Data!$G$56,IF(O77=Data!$E$17,Data!G$57,IF(O77=Data!$E$18,Data!G$58,0)))))))))))))))))))*K77*$AV$3</f>
        <v>0</v>
      </c>
      <c r="X77" s="23">
        <f>IF(AZ77="No",0,IF(O77="NA",0,IF(O77=Data!$E$2,Data!$H$42,IF(O77=Data!$E$3,Data!$H$43,IF(O77=Data!$E$4,Data!$H$44,IF(O77=Data!$E$5,Data!$H$45,IF(O77=Data!$E$6,Data!$H$46,IF(O77=Data!$E$7,Data!$H$47,IF(O77=Data!$E$8,Data!$H$48,IF(O77=Data!$E$9,Data!$H$49,IF(O77=Data!$E$10,Data!$H$50,IF(O77=Data!$E$11,Data!$H$51,IF(O77=Data!$E$12,Data!$H$52,IF(O77=Data!$E$13,Data!$H$53,IF(O77=Data!$E$14,Data!$H$54,IF(O77=Data!$E$15,Data!$H$55,IF(O77=Data!$E$16,Data!$H$56,IF(O77=Data!$E$17,Data!H$57,IF(O77=Data!$E$18,Data!H$58,0)))))))))))))))))))*K77*$AV$3</f>
        <v>0</v>
      </c>
      <c r="Y77" s="23">
        <f>IF(R77&lt;=1,0,IF(Q77=Data!$E$12,Data!$F$52,IF(Q77=Data!$E$13,Data!$F$53,IF(Q77=Data!$E$14,Data!$F$54,IF(Q77=Data!$E$15,Data!$F$55,IF(Q77=Data!$E$16,Data!$F$56,IF(Q77=Data!$E$17,Data!$F$57,IF(Q77=Data!$E$18,Data!$F$58,0))))))))*K77*IF(R77&lt;AV77,R77,$AV$3)</f>
        <v>0</v>
      </c>
      <c r="Z77" s="23">
        <f>IF(R77&lt;=1,0,IF(Q77=Data!$E$12,Data!$G$52,IF(Q77=Data!$E$13,Data!$G$53,IF(Q77=Data!$E$14,Data!$G$54,IF(Q77=Data!$E$15,Data!$G$55,IF(Q77=Data!$E$16,Data!$G$56,IF(Q77=Data!$E$17,Data!$G$57,IF(Q77=Data!$E$18,Data!$G$58,0))))))))*K77*IF(R77&lt;AV77,R77,$AV$3)</f>
        <v>0</v>
      </c>
      <c r="AA77" s="23">
        <f>IF(R77&lt;=1,0,IF(Q77=Data!$E$12,Data!$H$52,IF(Q77=Data!$E$13,Data!$H$53,IF(Q77=Data!$E$14,Data!$H$54,IF(Q77=Data!$E$15,Data!$H$55,IF(Q77=Data!$E$16,Data!$H$56,IF(Q77=Data!$E$17,Data!$H$57,IF(Q77=Data!$E$18,Data!$H$58,0))))))))*K77*IF(R77&lt;AV77,R77,$AV$3)</f>
        <v>0</v>
      </c>
      <c r="AB77" s="22">
        <f t="shared" si="16"/>
        <v>0</v>
      </c>
      <c r="AC77" s="50">
        <f t="shared" si="17"/>
        <v>0</v>
      </c>
      <c r="AD77" s="46"/>
      <c r="AE77" s="21">
        <f t="shared" si="12"/>
        <v>0</v>
      </c>
      <c r="AF77" s="22">
        <f t="shared" si="13"/>
        <v>0</v>
      </c>
      <c r="AG77" s="50">
        <f t="shared" si="14"/>
        <v>0</v>
      </c>
      <c r="AH77" s="46"/>
      <c r="AI77" s="21">
        <f>IF(AZ77="No",0,IF(O77="NA",0,IF(Q77=O77,0,IF(O77=Data!$E$2,Data!$J$42,IF(O77=Data!$E$3,Data!$J$43,IF(O77=Data!$E$4,Data!$J$44,IF(O77=Data!$E$5,Data!$J$45,IF(O77=Data!$E$6,Data!$J$46,IF(O77=Data!$E$7,Data!$J$47,IF(O77=Data!$E$8,Data!$J$48,IF(O77=Data!$E$9,Data!$J$49,IF(O77=Data!$E$10,Data!$I$50,IF(O77=Data!$E$11,Data!$J$51,IF(O77=Data!$E$12,Data!$J$52,IF(O77=Data!$E$13,Data!$J$53,IF(O77=Data!$E$14,Data!$J$54,IF(O77=Data!$E$15,Data!$J$55,IF(O77=Data!$E$16,Data!$J$56,IF(O77=Data!$E$17,Data!$J$57,IF(O77=Data!$E$18,Data!J$58,0))))))))))))))))))))*$AV$3</f>
        <v>0</v>
      </c>
      <c r="AJ77" s="23">
        <f>IF(AZ77="No",0,IF(O77="NA",0,IF(O77=Data!$E$2,Data!$K$42,IF(O77=Data!$E$3,Data!$K$43,IF(O77=Data!$E$4,Data!$K$44,IF(O77=Data!$E$5,Data!$K$45,IF(O77=Data!$E$6,Data!$K$46,IF(O77=Data!$E$7,Data!$K$47,IF(O77=Data!$E$8,Data!$K$48,IF(O77=Data!$E$9,Data!$K$49,IF(O77=Data!$E$10,Data!$K$50,IF(O77=Data!$E$11,Data!$K$51,IF(O77=Data!$E$12,Data!$K$52,IF(O77=Data!$E$13,Data!$K$53,IF(O77=Data!$E$14,Data!$K$54,IF(O77=Data!$E$15,Data!$K$55,IF(O77=Data!$E$16,Data!$K$56,IF(O77=Data!$E$17,Data!$K$57,IF(O77=Data!$E$18,Data!K$58,0)))))))))))))))))))*$AV$3</f>
        <v>0</v>
      </c>
      <c r="AK77" s="23">
        <f t="shared" si="18"/>
        <v>0</v>
      </c>
      <c r="AL77" s="22">
        <f t="shared" si="19"/>
        <v>0</v>
      </c>
      <c r="AM77" s="22">
        <f t="shared" si="20"/>
        <v>0</v>
      </c>
      <c r="AN77" s="23"/>
      <c r="AO77" s="120"/>
      <c r="AP77" s="25"/>
      <c r="AQ77" s="25"/>
      <c r="AR77" s="9"/>
      <c r="AS77" s="9"/>
      <c r="AT77" s="5"/>
      <c r="AX77" s="168"/>
      <c r="AY77" s="143" t="str">
        <f t="shared" si="21"/>
        <v>No</v>
      </c>
      <c r="AZ77" s="144" t="str">
        <f t="shared" si="15"/>
        <v>No</v>
      </c>
      <c r="BA77" s="150"/>
      <c r="BB77" s="146">
        <f>IF(Q77="NA",0,IF(N77="No",0,IF(O77=Data!$E$2,Data!$L$42,IF(O77=Data!$E$3,Data!$L$43,IF(O77=Data!$E$4,Data!$L$44,IF(O77=Data!$E$5,Data!$L$45,IF(O77=Data!$E$6,Data!$L$46,IF(O77=Data!$E$7,Data!$L$47,IF(O77=Data!$E$8,Data!$L$48,IF(O77=Data!$E$9,Data!$L$49,IF(O77=Data!$E$10,Data!$L$50,IF(O77=Data!$E$11,Data!$L$51,IF(O77=Data!$E$12,Data!$L$52,IF(O77=Data!$E$13,Data!$L$53,IF(O77=Data!$E$14,Data!$L$54,IF(O77=Data!$E$15,Data!$L$55,IF(O77=Data!$E$16,Data!$L$56,IF(O77=Data!$E$17,Data!$L$57,IF(O77=Data!$E$18,Data!L$58,0)))))))))))))))))))</f>
        <v>0</v>
      </c>
      <c r="BC77" s="147">
        <f>IF(Q77="NA",0,IF(AY77="No",0,IF(N77="Yes",0,IF(P77=Data!$E$2,Data!$L$42,IF(P77=Data!$E$3,Data!$L$43,IF(P77=Data!$E$4,Data!$L$44,IF(P77=Data!$E$5,Data!$L$45,IF(P77=Data!$E$6,Data!$L$46,IF(P77=Data!$E$7,Data!$L$47,IF(P77=Data!$E$8,Data!$L$48,IF(P77=Data!$E$9,Data!$L$49,IF(P77=Data!$E$10,Data!$L$50,IF(P77=Data!$E$11,Data!$L$51,IF(P77=Data!$E$12,Data!$L$52*(EXP(-29.6/R77)),IF(P77=Data!$E$13,Data!$L$53,IF(P77=Data!$E$14,Data!$L$54*(EXP(-29.6/R77)),IF(P77=Data!$E$15,Data!$L$55,IF(P77=Data!$E$16,Data!$L$56,IF(P77=Data!$E$17,Data!$L$57,IF(P77=Data!$E$18,Data!L$58,0))))))))))))))))))))</f>
        <v>0</v>
      </c>
      <c r="BD77" s="148"/>
      <c r="BE77" s="146"/>
      <c r="BF77" s="148">
        <f t="shared" si="22"/>
        <v>0</v>
      </c>
      <c r="BG77" s="148">
        <v>1</v>
      </c>
      <c r="BH77" s="148">
        <v>1</v>
      </c>
      <c r="BI77" s="148">
        <f>IF(S77=0,0,IF(AND(Q77=Data!$E$12,S77-$AV$3&gt;0),(((Data!$M$52*(EXP(-29.6/S77)))-(Data!$M$52*(EXP(-29.6/(S77-$AV$3)))))),IF(AND(Q77=Data!$E$12,S77-$AV$3&lt;0.5),(Data!$M$52*(EXP(-29.6/S77))),IF(AND(Q77=Data!$E$12,S77&lt;=1),((Data!$M$52*(EXP(-29.6/S77)))),IF(Q77=Data!$E$13,(Data!$M$53),IF(AND(Q77=Data!$E$14,S77-$AV$3&gt;0),(((Data!$M$54*(EXP(-29.6/S77)))-(Data!$M$54*(EXP(-29.6/(S77-$AV$3)))))),IF(AND(Q77=Data!$E$14,S77-$AV$3&lt;1),(Data!$M$54*(EXP(-29.6/S77))),IF(AND(Q77=Data!$E$14,S77&lt;=1),((Data!$M$54*(EXP(-29.6/S77)))),IF(Q77=Data!$E$15,Data!$M$55,IF(Q77=Data!$E$16,Data!$M$56,IF(Q77=Data!$E$17,Data!$M$57,IF(Q77=Data!$E$18,Data!$M$58,0))))))))))))</f>
        <v>0</v>
      </c>
      <c r="BJ77" s="148">
        <f>IF(Q77=Data!$E$12,BI77*0.32,IF(Q77=Data!$E$13,0,IF(Q77=Data!$E$14,BI77*0.32,IF(Q77=Data!$E$15,0,IF(Q77=Data!$E$16,0,IF(Q77=Data!$E$17,0,IF(Q77=Data!$E$18,0,0)))))))</f>
        <v>0</v>
      </c>
      <c r="BK77" s="148">
        <f>IF(Q77=Data!$E$12,Data!$P$52*$AV$3,IF(Q77=Data!$E$13,Data!$P$53*$AV$3,IF(Q77=Data!$E$14,Data!$P$54*$AV$3,IF(Q77=Data!$E$15,Data!$P$55*$AV$3,IF(Q77=Data!$E$16,Data!$P$56*$AV$3,IF(Q77=Data!$E$17,Data!$P$57*$AV$3,IF(Q77=Data!$E$18,Data!$P$58*$AV$3,0)))))))</f>
        <v>0</v>
      </c>
      <c r="BL77" s="147">
        <f>IF(O77=Data!$E$2,Data!$O$42,IF(O77=Data!$E$3,Data!$O$43,IF(O77=Data!$E$4,Data!$O$44,IF(O77=Data!$E$5,Data!$O$45,IF(O77=Data!$E$6,Data!$O$46,IF(O77=Data!$E$7,Data!$O$47,IF(O77=Data!$E$8,Data!$O$48,IF(O77=Data!$E$9,Data!$O$49,IF(O77=Data!$E$10,Data!$O$50,IF(O77=Data!$E$11,Data!$O$51,IF(O77=Data!$E$12,Data!$O$52,IF(O77=Data!$E$13,Data!$O$53,IF(O77=Data!$E$14,Data!$O$54,IF(O77=Data!$E$15,Data!$O$55,IF(O77=Data!$E$16,Data!$O$56,IF(O77=Data!$E$17,Data!$O$57,IF(O77=Data!$E$18,Data!$O$58,0)))))))))))))))))</f>
        <v>0</v>
      </c>
      <c r="BM77" s="169"/>
      <c r="BN77" s="169"/>
      <c r="BO77" s="169"/>
      <c r="BP77" s="169"/>
    </row>
    <row r="78" spans="10:68" x14ac:dyDescent="0.3">
      <c r="J78" s="36" t="s">
        <v>89</v>
      </c>
      <c r="K78" s="108"/>
      <c r="L78" s="108"/>
      <c r="M78" s="108" t="s">
        <v>3</v>
      </c>
      <c r="N78" s="108" t="s">
        <v>1</v>
      </c>
      <c r="O78" s="109" t="s">
        <v>124</v>
      </c>
      <c r="P78" s="109" t="s">
        <v>124</v>
      </c>
      <c r="Q78" s="110" t="s">
        <v>124</v>
      </c>
      <c r="R78" s="111"/>
      <c r="S78" s="111"/>
      <c r="T78" s="112"/>
      <c r="U78" s="20"/>
      <c r="V78" s="21">
        <f>IF(AZ78="No",0,IF(O78="NA",0,IF(O78=Data!$E$2,Data!$F$42,IF(O78=Data!$E$3,Data!$F$43,IF(O78=Data!$E$4,Data!$F$44,IF(O78=Data!$E$5,Data!$F$45,IF(O78=Data!$E$6,Data!$F$46,IF(O78=Data!$E$7,Data!$F$47,IF(O78=Data!$E$8,Data!$F$48,IF(O78=Data!$E$9,Data!$F$49,IF(O78=Data!$E$10,Data!$F$50,IF(O78=Data!$E$11,Data!$F$51,IF(O78=Data!E87,Data!$F$52,IF(O78=Data!E88,Data!$F$53,IF(O78=Data!E89,Data!$F$54,IF(O78=Data!E90,Data!$F$55,IF(O78=Data!E91,Data!$F$56,IF(O78=Data!E92,Data!F$57,IF(O78=Data!E93,Data!F$58,0)))))))))))))))))))*K78*$AV$3</f>
        <v>0</v>
      </c>
      <c r="W78" s="23">
        <f>IF(AZ78="No",0,IF(O78="NA",0,IF(O78=Data!$E$2,Data!$G$42,IF(O78=Data!$E$3,Data!$G$43,IF(O78=Data!$E$4,Data!$G$44,IF(O78=Data!$E$5,Data!$G$45,IF(O78=Data!$E$6,Data!$G$46,IF(O78=Data!$E$7,Data!$G$47,IF(O78=Data!$E$8,Data!$G$48,IF(O78=Data!$E$9,Data!$G$49,IF(O78=Data!$E$10,Data!$G$50,IF(O78=Data!$E$11,Data!$G$51,IF(O78=Data!$E$12,Data!$G$52,IF(O78=Data!$E$13,Data!$G$53,IF(O78=Data!$E$14,Data!$G$54,IF(O78=Data!$E$15,Data!$G$55,IF(O78=Data!$E$16,Data!$G$56,IF(O78=Data!$E$17,Data!G$57,IF(O78=Data!$E$18,Data!G$58,0)))))))))))))))))))*K78*$AV$3</f>
        <v>0</v>
      </c>
      <c r="X78" s="23">
        <f>IF(AZ78="No",0,IF(O78="NA",0,IF(O78=Data!$E$2,Data!$H$42,IF(O78=Data!$E$3,Data!$H$43,IF(O78=Data!$E$4,Data!$H$44,IF(O78=Data!$E$5,Data!$H$45,IF(O78=Data!$E$6,Data!$H$46,IF(O78=Data!$E$7,Data!$H$47,IF(O78=Data!$E$8,Data!$H$48,IF(O78=Data!$E$9,Data!$H$49,IF(O78=Data!$E$10,Data!$H$50,IF(O78=Data!$E$11,Data!$H$51,IF(O78=Data!$E$12,Data!$H$52,IF(O78=Data!$E$13,Data!$H$53,IF(O78=Data!$E$14,Data!$H$54,IF(O78=Data!$E$15,Data!$H$55,IF(O78=Data!$E$16,Data!$H$56,IF(O78=Data!$E$17,Data!H$57,IF(O78=Data!$E$18,Data!H$58,0)))))))))))))))))))*K78*$AV$3</f>
        <v>0</v>
      </c>
      <c r="Y78" s="23">
        <f>IF(R78&lt;=1,0,IF(Q78=Data!$E$12,Data!$F$52,IF(Q78=Data!$E$13,Data!$F$53,IF(Q78=Data!$E$14,Data!$F$54,IF(Q78=Data!$E$15,Data!$F$55,IF(Q78=Data!$E$16,Data!$F$56,IF(Q78=Data!$E$17,Data!$F$57,IF(Q78=Data!$E$18,Data!$F$58,0))))))))*K78*IF(R78&lt;AV78,R78,$AV$3)</f>
        <v>0</v>
      </c>
      <c r="Z78" s="23">
        <f>IF(R78&lt;=1,0,IF(Q78=Data!$E$12,Data!$G$52,IF(Q78=Data!$E$13,Data!$G$53,IF(Q78=Data!$E$14,Data!$G$54,IF(Q78=Data!$E$15,Data!$G$55,IF(Q78=Data!$E$16,Data!$G$56,IF(Q78=Data!$E$17,Data!$G$57,IF(Q78=Data!$E$18,Data!$G$58,0))))))))*K78*IF(R78&lt;AV78,R78,$AV$3)</f>
        <v>0</v>
      </c>
      <c r="AA78" s="23">
        <f>IF(R78&lt;=1,0,IF(Q78=Data!$E$12,Data!$H$52,IF(Q78=Data!$E$13,Data!$H$53,IF(Q78=Data!$E$14,Data!$H$54,IF(Q78=Data!$E$15,Data!$H$55,IF(Q78=Data!$E$16,Data!$H$56,IF(Q78=Data!$E$17,Data!$H$57,IF(Q78=Data!$E$18,Data!$H$58,0))))))))*K78*IF(R78&lt;AV78,R78,$AV$3)</f>
        <v>0</v>
      </c>
      <c r="AB78" s="22">
        <f t="shared" si="16"/>
        <v>0</v>
      </c>
      <c r="AC78" s="50">
        <f t="shared" si="17"/>
        <v>0</v>
      </c>
      <c r="AD78" s="46"/>
      <c r="AE78" s="21">
        <f t="shared" si="12"/>
        <v>0</v>
      </c>
      <c r="AF78" s="22">
        <f t="shared" si="13"/>
        <v>0</v>
      </c>
      <c r="AG78" s="50">
        <f t="shared" si="14"/>
        <v>0</v>
      </c>
      <c r="AH78" s="46"/>
      <c r="AI78" s="21">
        <f>IF(AZ78="No",0,IF(O78="NA",0,IF(Q78=O78,0,IF(O78=Data!$E$2,Data!$J$42,IF(O78=Data!$E$3,Data!$J$43,IF(O78=Data!$E$4,Data!$J$44,IF(O78=Data!$E$5,Data!$J$45,IF(O78=Data!$E$6,Data!$J$46,IF(O78=Data!$E$7,Data!$J$47,IF(O78=Data!$E$8,Data!$J$48,IF(O78=Data!$E$9,Data!$J$49,IF(O78=Data!$E$10,Data!$I$50,IF(O78=Data!$E$11,Data!$J$51,IF(O78=Data!$E$12,Data!$J$52,IF(O78=Data!$E$13,Data!$J$53,IF(O78=Data!$E$14,Data!$J$54,IF(O78=Data!$E$15,Data!$J$55,IF(O78=Data!$E$16,Data!$J$56,IF(O78=Data!$E$17,Data!$J$57,IF(O78=Data!$E$18,Data!J$58,0))))))))))))))))))))*$AV$3</f>
        <v>0</v>
      </c>
      <c r="AJ78" s="23">
        <f>IF(AZ78="No",0,IF(O78="NA",0,IF(O78=Data!$E$2,Data!$K$42,IF(O78=Data!$E$3,Data!$K$43,IF(O78=Data!$E$4,Data!$K$44,IF(O78=Data!$E$5,Data!$K$45,IF(O78=Data!$E$6,Data!$K$46,IF(O78=Data!$E$7,Data!$K$47,IF(O78=Data!$E$8,Data!$K$48,IF(O78=Data!$E$9,Data!$K$49,IF(O78=Data!$E$10,Data!$K$50,IF(O78=Data!$E$11,Data!$K$51,IF(O78=Data!$E$12,Data!$K$52,IF(O78=Data!$E$13,Data!$K$53,IF(O78=Data!$E$14,Data!$K$54,IF(O78=Data!$E$15,Data!$K$55,IF(O78=Data!$E$16,Data!$K$56,IF(O78=Data!$E$17,Data!$K$57,IF(O78=Data!$E$18,Data!K$58,0)))))))))))))))))))*$AV$3</f>
        <v>0</v>
      </c>
      <c r="AK78" s="23">
        <f t="shared" si="18"/>
        <v>0</v>
      </c>
      <c r="AL78" s="22">
        <f t="shared" si="19"/>
        <v>0</v>
      </c>
      <c r="AM78" s="22">
        <f t="shared" si="20"/>
        <v>0</v>
      </c>
      <c r="AN78" s="23"/>
      <c r="AO78" s="120"/>
      <c r="AP78" s="25"/>
      <c r="AQ78" s="25"/>
      <c r="AR78" s="9"/>
      <c r="AS78" s="9"/>
      <c r="AT78" s="5"/>
      <c r="AX78" s="168"/>
      <c r="AY78" s="143" t="str">
        <f t="shared" si="21"/>
        <v>No</v>
      </c>
      <c r="AZ78" s="144" t="str">
        <f t="shared" si="15"/>
        <v>No</v>
      </c>
      <c r="BA78" s="150"/>
      <c r="BB78" s="146">
        <f>IF(Q78="NA",0,IF(N78="No",0,IF(O78=Data!$E$2,Data!$L$42,IF(O78=Data!$E$3,Data!$L$43,IF(O78=Data!$E$4,Data!$L$44,IF(O78=Data!$E$5,Data!$L$45,IF(O78=Data!$E$6,Data!$L$46,IF(O78=Data!$E$7,Data!$L$47,IF(O78=Data!$E$8,Data!$L$48,IF(O78=Data!$E$9,Data!$L$49,IF(O78=Data!$E$10,Data!$L$50,IF(O78=Data!$E$11,Data!$L$51,IF(O78=Data!$E$12,Data!$L$52,IF(O78=Data!$E$13,Data!$L$53,IF(O78=Data!$E$14,Data!$L$54,IF(O78=Data!$E$15,Data!$L$55,IF(O78=Data!$E$16,Data!$L$56,IF(O78=Data!$E$17,Data!$L$57,IF(O78=Data!$E$18,Data!L$58,0)))))))))))))))))))</f>
        <v>0</v>
      </c>
      <c r="BC78" s="147">
        <f>IF(Q78="NA",0,IF(AY78="No",0,IF(N78="Yes",0,IF(P78=Data!$E$2,Data!$L$42,IF(P78=Data!$E$3,Data!$L$43,IF(P78=Data!$E$4,Data!$L$44,IF(P78=Data!$E$5,Data!$L$45,IF(P78=Data!$E$6,Data!$L$46,IF(P78=Data!$E$7,Data!$L$47,IF(P78=Data!$E$8,Data!$L$48,IF(P78=Data!$E$9,Data!$L$49,IF(P78=Data!$E$10,Data!$L$50,IF(P78=Data!$E$11,Data!$L$51,IF(P78=Data!$E$12,Data!$L$52*(EXP(-29.6/R78)),IF(P78=Data!$E$13,Data!$L$53,IF(P78=Data!$E$14,Data!$L$54*(EXP(-29.6/R78)),IF(P78=Data!$E$15,Data!$L$55,IF(P78=Data!$E$16,Data!$L$56,IF(P78=Data!$E$17,Data!$L$57,IF(P78=Data!$E$18,Data!L$58,0))))))))))))))))))))</f>
        <v>0</v>
      </c>
      <c r="BD78" s="148"/>
      <c r="BE78" s="146"/>
      <c r="BF78" s="148">
        <f t="shared" si="22"/>
        <v>0</v>
      </c>
      <c r="BG78" s="148">
        <v>1</v>
      </c>
      <c r="BH78" s="148">
        <v>1</v>
      </c>
      <c r="BI78" s="148">
        <f>IF(S78=0,0,IF(AND(Q78=Data!$E$12,S78-$AV$3&gt;0),(((Data!$M$52*(EXP(-29.6/S78)))-(Data!$M$52*(EXP(-29.6/(S78-$AV$3)))))),IF(AND(Q78=Data!$E$12,S78-$AV$3&lt;0.5),(Data!$M$52*(EXP(-29.6/S78))),IF(AND(Q78=Data!$E$12,S78&lt;=1),((Data!$M$52*(EXP(-29.6/S78)))),IF(Q78=Data!$E$13,(Data!$M$53),IF(AND(Q78=Data!$E$14,S78-$AV$3&gt;0),(((Data!$M$54*(EXP(-29.6/S78)))-(Data!$M$54*(EXP(-29.6/(S78-$AV$3)))))),IF(AND(Q78=Data!$E$14,S78-$AV$3&lt;1),(Data!$M$54*(EXP(-29.6/S78))),IF(AND(Q78=Data!$E$14,S78&lt;=1),((Data!$M$54*(EXP(-29.6/S78)))),IF(Q78=Data!$E$15,Data!$M$55,IF(Q78=Data!$E$16,Data!$M$56,IF(Q78=Data!$E$17,Data!$M$57,IF(Q78=Data!$E$18,Data!$M$58,0))))))))))))</f>
        <v>0</v>
      </c>
      <c r="BJ78" s="148">
        <f>IF(Q78=Data!$E$12,BI78*0.32,IF(Q78=Data!$E$13,0,IF(Q78=Data!$E$14,BI78*0.32,IF(Q78=Data!$E$15,0,IF(Q78=Data!$E$16,0,IF(Q78=Data!$E$17,0,IF(Q78=Data!$E$18,0,0)))))))</f>
        <v>0</v>
      </c>
      <c r="BK78" s="148">
        <f>IF(Q78=Data!$E$12,Data!$P$52*$AV$3,IF(Q78=Data!$E$13,Data!$P$53*$AV$3,IF(Q78=Data!$E$14,Data!$P$54*$AV$3,IF(Q78=Data!$E$15,Data!$P$55*$AV$3,IF(Q78=Data!$E$16,Data!$P$56*$AV$3,IF(Q78=Data!$E$17,Data!$P$57*$AV$3,IF(Q78=Data!$E$18,Data!$P$58*$AV$3,0)))))))</f>
        <v>0</v>
      </c>
      <c r="BL78" s="147">
        <f>IF(O78=Data!$E$2,Data!$O$42,IF(O78=Data!$E$3,Data!$O$43,IF(O78=Data!$E$4,Data!$O$44,IF(O78=Data!$E$5,Data!$O$45,IF(O78=Data!$E$6,Data!$O$46,IF(O78=Data!$E$7,Data!$O$47,IF(O78=Data!$E$8,Data!$O$48,IF(O78=Data!$E$9,Data!$O$49,IF(O78=Data!$E$10,Data!$O$50,IF(O78=Data!$E$11,Data!$O$51,IF(O78=Data!$E$12,Data!$O$52,IF(O78=Data!$E$13,Data!$O$53,IF(O78=Data!$E$14,Data!$O$54,IF(O78=Data!$E$15,Data!$O$55,IF(O78=Data!$E$16,Data!$O$56,IF(O78=Data!$E$17,Data!$O$57,IF(O78=Data!$E$18,Data!$O$58,0)))))))))))))))))</f>
        <v>0</v>
      </c>
      <c r="BM78" s="169"/>
      <c r="BN78" s="169"/>
      <c r="BO78" s="169"/>
      <c r="BP78" s="169"/>
    </row>
    <row r="79" spans="10:68" x14ac:dyDescent="0.3">
      <c r="J79" s="36" t="s">
        <v>90</v>
      </c>
      <c r="K79" s="108"/>
      <c r="L79" s="108"/>
      <c r="M79" s="108" t="s">
        <v>3</v>
      </c>
      <c r="N79" s="108" t="s">
        <v>1</v>
      </c>
      <c r="O79" s="109" t="s">
        <v>124</v>
      </c>
      <c r="P79" s="109" t="s">
        <v>124</v>
      </c>
      <c r="Q79" s="110" t="s">
        <v>124</v>
      </c>
      <c r="R79" s="111"/>
      <c r="S79" s="111"/>
      <c r="T79" s="112"/>
      <c r="U79" s="20"/>
      <c r="V79" s="21">
        <f>IF(AZ79="No",0,IF(O79="NA",0,IF(O79=Data!$E$2,Data!$F$42,IF(O79=Data!$E$3,Data!$F$43,IF(O79=Data!$E$4,Data!$F$44,IF(O79=Data!$E$5,Data!$F$45,IF(O79=Data!$E$6,Data!$F$46,IF(O79=Data!$E$7,Data!$F$47,IF(O79=Data!$E$8,Data!$F$48,IF(O79=Data!$E$9,Data!$F$49,IF(O79=Data!$E$10,Data!$F$50,IF(O79=Data!$E$11,Data!$F$51,IF(O79=Data!E88,Data!$F$52,IF(O79=Data!E89,Data!$F$53,IF(O79=Data!E90,Data!$F$54,IF(O79=Data!E91,Data!$F$55,IF(O79=Data!E92,Data!$F$56,IF(O79=Data!E93,Data!F$57,IF(O79=Data!E94,Data!F$58,0)))))))))))))))))))*K79*$AV$3</f>
        <v>0</v>
      </c>
      <c r="W79" s="23">
        <f>IF(AZ79="No",0,IF(O79="NA",0,IF(O79=Data!$E$2,Data!$G$42,IF(O79=Data!$E$3,Data!$G$43,IF(O79=Data!$E$4,Data!$G$44,IF(O79=Data!$E$5,Data!$G$45,IF(O79=Data!$E$6,Data!$G$46,IF(O79=Data!$E$7,Data!$G$47,IF(O79=Data!$E$8,Data!$G$48,IF(O79=Data!$E$9,Data!$G$49,IF(O79=Data!$E$10,Data!$G$50,IF(O79=Data!$E$11,Data!$G$51,IF(O79=Data!$E$12,Data!$G$52,IF(O79=Data!$E$13,Data!$G$53,IF(O79=Data!$E$14,Data!$G$54,IF(O79=Data!$E$15,Data!$G$55,IF(O79=Data!$E$16,Data!$G$56,IF(O79=Data!$E$17,Data!G$57,IF(O79=Data!$E$18,Data!G$58,0)))))))))))))))))))*K79*$AV$3</f>
        <v>0</v>
      </c>
      <c r="X79" s="23">
        <f>IF(AZ79="No",0,IF(O79="NA",0,IF(O79=Data!$E$2,Data!$H$42,IF(O79=Data!$E$3,Data!$H$43,IF(O79=Data!$E$4,Data!$H$44,IF(O79=Data!$E$5,Data!$H$45,IF(O79=Data!$E$6,Data!$H$46,IF(O79=Data!$E$7,Data!$H$47,IF(O79=Data!$E$8,Data!$H$48,IF(O79=Data!$E$9,Data!$H$49,IF(O79=Data!$E$10,Data!$H$50,IF(O79=Data!$E$11,Data!$H$51,IF(O79=Data!$E$12,Data!$H$52,IF(O79=Data!$E$13,Data!$H$53,IF(O79=Data!$E$14,Data!$H$54,IF(O79=Data!$E$15,Data!$H$55,IF(O79=Data!$E$16,Data!$H$56,IF(O79=Data!$E$17,Data!H$57,IF(O79=Data!$E$18,Data!H$58,0)))))))))))))))))))*K79*$AV$3</f>
        <v>0</v>
      </c>
      <c r="Y79" s="23">
        <f>IF(R79&lt;=1,0,IF(Q79=Data!$E$12,Data!$F$52,IF(Q79=Data!$E$13,Data!$F$53,IF(Q79=Data!$E$14,Data!$F$54,IF(Q79=Data!$E$15,Data!$F$55,IF(Q79=Data!$E$16,Data!$F$56,IF(Q79=Data!$E$17,Data!$F$57,IF(Q79=Data!$E$18,Data!$F$58,0))))))))*K79*IF(R79&lt;AV79,R79,$AV$3)</f>
        <v>0</v>
      </c>
      <c r="Z79" s="23">
        <f>IF(R79&lt;=1,0,IF(Q79=Data!$E$12,Data!$G$52,IF(Q79=Data!$E$13,Data!$G$53,IF(Q79=Data!$E$14,Data!$G$54,IF(Q79=Data!$E$15,Data!$G$55,IF(Q79=Data!$E$16,Data!$G$56,IF(Q79=Data!$E$17,Data!$G$57,IF(Q79=Data!$E$18,Data!$G$58,0))))))))*K79*IF(R79&lt;AV79,R79,$AV$3)</f>
        <v>0</v>
      </c>
      <c r="AA79" s="23">
        <f>IF(R79&lt;=1,0,IF(Q79=Data!$E$12,Data!$H$52,IF(Q79=Data!$E$13,Data!$H$53,IF(Q79=Data!$E$14,Data!$H$54,IF(Q79=Data!$E$15,Data!$H$55,IF(Q79=Data!$E$16,Data!$H$56,IF(Q79=Data!$E$17,Data!$H$57,IF(Q79=Data!$E$18,Data!$H$58,0))))))))*K79*IF(R79&lt;AV79,R79,$AV$3)</f>
        <v>0</v>
      </c>
      <c r="AB79" s="22">
        <f t="shared" si="16"/>
        <v>0</v>
      </c>
      <c r="AC79" s="50">
        <f t="shared" si="17"/>
        <v>0</v>
      </c>
      <c r="AD79" s="46"/>
      <c r="AE79" s="21">
        <f t="shared" si="12"/>
        <v>0</v>
      </c>
      <c r="AF79" s="22">
        <f t="shared" si="13"/>
        <v>0</v>
      </c>
      <c r="AG79" s="50">
        <f t="shared" si="14"/>
        <v>0</v>
      </c>
      <c r="AH79" s="46"/>
      <c r="AI79" s="21">
        <f>IF(AZ79="No",0,IF(O79="NA",0,IF(Q79=O79,0,IF(O79=Data!$E$2,Data!$J$42,IF(O79=Data!$E$3,Data!$J$43,IF(O79=Data!$E$4,Data!$J$44,IF(O79=Data!$E$5,Data!$J$45,IF(O79=Data!$E$6,Data!$J$46,IF(O79=Data!$E$7,Data!$J$47,IF(O79=Data!$E$8,Data!$J$48,IF(O79=Data!$E$9,Data!$J$49,IF(O79=Data!$E$10,Data!$I$50,IF(O79=Data!$E$11,Data!$J$51,IF(O79=Data!$E$12,Data!$J$52,IF(O79=Data!$E$13,Data!$J$53,IF(O79=Data!$E$14,Data!$J$54,IF(O79=Data!$E$15,Data!$J$55,IF(O79=Data!$E$16,Data!$J$56,IF(O79=Data!$E$17,Data!$J$57,IF(O79=Data!$E$18,Data!J$58,0))))))))))))))))))))*$AV$3</f>
        <v>0</v>
      </c>
      <c r="AJ79" s="23">
        <f>IF(AZ79="No",0,IF(O79="NA",0,IF(O79=Data!$E$2,Data!$K$42,IF(O79=Data!$E$3,Data!$K$43,IF(O79=Data!$E$4,Data!$K$44,IF(O79=Data!$E$5,Data!$K$45,IF(O79=Data!$E$6,Data!$K$46,IF(O79=Data!$E$7,Data!$K$47,IF(O79=Data!$E$8,Data!$K$48,IF(O79=Data!$E$9,Data!$K$49,IF(O79=Data!$E$10,Data!$K$50,IF(O79=Data!$E$11,Data!$K$51,IF(O79=Data!$E$12,Data!$K$52,IF(O79=Data!$E$13,Data!$K$53,IF(O79=Data!$E$14,Data!$K$54,IF(O79=Data!$E$15,Data!$K$55,IF(O79=Data!$E$16,Data!$K$56,IF(O79=Data!$E$17,Data!$K$57,IF(O79=Data!$E$18,Data!K$58,0)))))))))))))))))))*$AV$3</f>
        <v>0</v>
      </c>
      <c r="AK79" s="23">
        <f t="shared" si="18"/>
        <v>0</v>
      </c>
      <c r="AL79" s="22">
        <f t="shared" si="19"/>
        <v>0</v>
      </c>
      <c r="AM79" s="22">
        <f t="shared" si="20"/>
        <v>0</v>
      </c>
      <c r="AN79" s="23"/>
      <c r="AO79" s="120"/>
      <c r="AP79" s="25"/>
      <c r="AQ79" s="25"/>
      <c r="AR79" s="9"/>
      <c r="AS79" s="9"/>
      <c r="AT79" s="5"/>
      <c r="AX79" s="168"/>
      <c r="AY79" s="143" t="str">
        <f t="shared" si="21"/>
        <v>No</v>
      </c>
      <c r="AZ79" s="144" t="str">
        <f t="shared" si="15"/>
        <v>No</v>
      </c>
      <c r="BA79" s="150"/>
      <c r="BB79" s="146">
        <f>IF(Q79="NA",0,IF(N79="No",0,IF(O79=Data!$E$2,Data!$L$42,IF(O79=Data!$E$3,Data!$L$43,IF(O79=Data!$E$4,Data!$L$44,IF(O79=Data!$E$5,Data!$L$45,IF(O79=Data!$E$6,Data!$L$46,IF(O79=Data!$E$7,Data!$L$47,IF(O79=Data!$E$8,Data!$L$48,IF(O79=Data!$E$9,Data!$L$49,IF(O79=Data!$E$10,Data!$L$50,IF(O79=Data!$E$11,Data!$L$51,IF(O79=Data!$E$12,Data!$L$52,IF(O79=Data!$E$13,Data!$L$53,IF(O79=Data!$E$14,Data!$L$54,IF(O79=Data!$E$15,Data!$L$55,IF(O79=Data!$E$16,Data!$L$56,IF(O79=Data!$E$17,Data!$L$57,IF(O79=Data!$E$18,Data!L$58,0)))))))))))))))))))</f>
        <v>0</v>
      </c>
      <c r="BC79" s="147">
        <f>IF(Q79="NA",0,IF(AY79="No",0,IF(N79="Yes",0,IF(P79=Data!$E$2,Data!$L$42,IF(P79=Data!$E$3,Data!$L$43,IF(P79=Data!$E$4,Data!$L$44,IF(P79=Data!$E$5,Data!$L$45,IF(P79=Data!$E$6,Data!$L$46,IF(P79=Data!$E$7,Data!$L$47,IF(P79=Data!$E$8,Data!$L$48,IF(P79=Data!$E$9,Data!$L$49,IF(P79=Data!$E$10,Data!$L$50,IF(P79=Data!$E$11,Data!$L$51,IF(P79=Data!$E$12,Data!$L$52*(EXP(-29.6/R79)),IF(P79=Data!$E$13,Data!$L$53,IF(P79=Data!$E$14,Data!$L$54*(EXP(-29.6/R79)),IF(P79=Data!$E$15,Data!$L$55,IF(P79=Data!$E$16,Data!$L$56,IF(P79=Data!$E$17,Data!$L$57,IF(P79=Data!$E$18,Data!L$58,0))))))))))))))))))))</f>
        <v>0</v>
      </c>
      <c r="BD79" s="148"/>
      <c r="BE79" s="146"/>
      <c r="BF79" s="148">
        <f t="shared" si="22"/>
        <v>0</v>
      </c>
      <c r="BG79" s="148">
        <v>1</v>
      </c>
      <c r="BH79" s="148">
        <v>1</v>
      </c>
      <c r="BI79" s="148">
        <f>IF(S79=0,0,IF(AND(Q79=Data!$E$12,S79-$AV$3&gt;0),(((Data!$M$52*(EXP(-29.6/S79)))-(Data!$M$52*(EXP(-29.6/(S79-$AV$3)))))),IF(AND(Q79=Data!$E$12,S79-$AV$3&lt;0.5),(Data!$M$52*(EXP(-29.6/S79))),IF(AND(Q79=Data!$E$12,S79&lt;=1),((Data!$M$52*(EXP(-29.6/S79)))),IF(Q79=Data!$E$13,(Data!$M$53),IF(AND(Q79=Data!$E$14,S79-$AV$3&gt;0),(((Data!$M$54*(EXP(-29.6/S79)))-(Data!$M$54*(EXP(-29.6/(S79-$AV$3)))))),IF(AND(Q79=Data!$E$14,S79-$AV$3&lt;1),(Data!$M$54*(EXP(-29.6/S79))),IF(AND(Q79=Data!$E$14,S79&lt;=1),((Data!$M$54*(EXP(-29.6/S79)))),IF(Q79=Data!$E$15,Data!$M$55,IF(Q79=Data!$E$16,Data!$M$56,IF(Q79=Data!$E$17,Data!$M$57,IF(Q79=Data!$E$18,Data!$M$58,0))))))))))))</f>
        <v>0</v>
      </c>
      <c r="BJ79" s="148">
        <f>IF(Q79=Data!$E$12,BI79*0.32,IF(Q79=Data!$E$13,0,IF(Q79=Data!$E$14,BI79*0.32,IF(Q79=Data!$E$15,0,IF(Q79=Data!$E$16,0,IF(Q79=Data!$E$17,0,IF(Q79=Data!$E$18,0,0)))))))</f>
        <v>0</v>
      </c>
      <c r="BK79" s="148">
        <f>IF(Q79=Data!$E$12,Data!$P$52*$AV$3,IF(Q79=Data!$E$13,Data!$P$53*$AV$3,IF(Q79=Data!$E$14,Data!$P$54*$AV$3,IF(Q79=Data!$E$15,Data!$P$55*$AV$3,IF(Q79=Data!$E$16,Data!$P$56*$AV$3,IF(Q79=Data!$E$17,Data!$P$57*$AV$3,IF(Q79=Data!$E$18,Data!$P$58*$AV$3,0)))))))</f>
        <v>0</v>
      </c>
      <c r="BL79" s="147">
        <f>IF(O79=Data!$E$2,Data!$O$42,IF(O79=Data!$E$3,Data!$O$43,IF(O79=Data!$E$4,Data!$O$44,IF(O79=Data!$E$5,Data!$O$45,IF(O79=Data!$E$6,Data!$O$46,IF(O79=Data!$E$7,Data!$O$47,IF(O79=Data!$E$8,Data!$O$48,IF(O79=Data!$E$9,Data!$O$49,IF(O79=Data!$E$10,Data!$O$50,IF(O79=Data!$E$11,Data!$O$51,IF(O79=Data!$E$12,Data!$O$52,IF(O79=Data!$E$13,Data!$O$53,IF(O79=Data!$E$14,Data!$O$54,IF(O79=Data!$E$15,Data!$O$55,IF(O79=Data!$E$16,Data!$O$56,IF(O79=Data!$E$17,Data!$O$57,IF(O79=Data!$E$18,Data!$O$58,0)))))))))))))))))</f>
        <v>0</v>
      </c>
      <c r="BM79" s="169"/>
      <c r="BN79" s="169"/>
      <c r="BO79" s="169"/>
      <c r="BP79" s="169"/>
    </row>
    <row r="80" spans="10:68" x14ac:dyDescent="0.3">
      <c r="J80" s="36" t="s">
        <v>91</v>
      </c>
      <c r="K80" s="108"/>
      <c r="L80" s="108"/>
      <c r="M80" s="108" t="s">
        <v>3</v>
      </c>
      <c r="N80" s="108" t="s">
        <v>1</v>
      </c>
      <c r="O80" s="109" t="s">
        <v>124</v>
      </c>
      <c r="P80" s="109" t="s">
        <v>124</v>
      </c>
      <c r="Q80" s="110" t="s">
        <v>124</v>
      </c>
      <c r="R80" s="111"/>
      <c r="S80" s="111"/>
      <c r="T80" s="112"/>
      <c r="U80" s="20"/>
      <c r="V80" s="21">
        <f>IF(AZ80="No",0,IF(O80="NA",0,IF(O80=Data!$E$2,Data!$F$42,IF(O80=Data!$E$3,Data!$F$43,IF(O80=Data!$E$4,Data!$F$44,IF(O80=Data!$E$5,Data!$F$45,IF(O80=Data!$E$6,Data!$F$46,IF(O80=Data!$E$7,Data!$F$47,IF(O80=Data!$E$8,Data!$F$48,IF(O80=Data!$E$9,Data!$F$49,IF(O80=Data!$E$10,Data!$F$50,IF(O80=Data!$E$11,Data!$F$51,IF(O80=Data!E89,Data!$F$52,IF(O80=Data!E90,Data!$F$53,IF(O80=Data!E91,Data!$F$54,IF(O80=Data!E92,Data!$F$55,IF(O80=Data!E93,Data!$F$56,IF(O80=Data!E94,Data!F$57,IF(O80=Data!E95,Data!F$58,0)))))))))))))))))))*K80*$AV$3</f>
        <v>0</v>
      </c>
      <c r="W80" s="23">
        <f>IF(AZ80="No",0,IF(O80="NA",0,IF(O80=Data!$E$2,Data!$G$42,IF(O80=Data!$E$3,Data!$G$43,IF(O80=Data!$E$4,Data!$G$44,IF(O80=Data!$E$5,Data!$G$45,IF(O80=Data!$E$6,Data!$G$46,IF(O80=Data!$E$7,Data!$G$47,IF(O80=Data!$E$8,Data!$G$48,IF(O80=Data!$E$9,Data!$G$49,IF(O80=Data!$E$10,Data!$G$50,IF(O80=Data!$E$11,Data!$G$51,IF(O80=Data!$E$12,Data!$G$52,IF(O80=Data!$E$13,Data!$G$53,IF(O80=Data!$E$14,Data!$G$54,IF(O80=Data!$E$15,Data!$G$55,IF(O80=Data!$E$16,Data!$G$56,IF(O80=Data!$E$17,Data!G$57,IF(O80=Data!$E$18,Data!G$58,0)))))))))))))))))))*K80*$AV$3</f>
        <v>0</v>
      </c>
      <c r="X80" s="23">
        <f>IF(AZ80="No",0,IF(O80="NA",0,IF(O80=Data!$E$2,Data!$H$42,IF(O80=Data!$E$3,Data!$H$43,IF(O80=Data!$E$4,Data!$H$44,IF(O80=Data!$E$5,Data!$H$45,IF(O80=Data!$E$6,Data!$H$46,IF(O80=Data!$E$7,Data!$H$47,IF(O80=Data!$E$8,Data!$H$48,IF(O80=Data!$E$9,Data!$H$49,IF(O80=Data!$E$10,Data!$H$50,IF(O80=Data!$E$11,Data!$H$51,IF(O80=Data!$E$12,Data!$H$52,IF(O80=Data!$E$13,Data!$H$53,IF(O80=Data!$E$14,Data!$H$54,IF(O80=Data!$E$15,Data!$H$55,IF(O80=Data!$E$16,Data!$H$56,IF(O80=Data!$E$17,Data!H$57,IF(O80=Data!$E$18,Data!H$58,0)))))))))))))))))))*K80*$AV$3</f>
        <v>0</v>
      </c>
      <c r="Y80" s="23">
        <f>IF(R80&lt;=1,0,IF(Q80=Data!$E$12,Data!$F$52,IF(Q80=Data!$E$13,Data!$F$53,IF(Q80=Data!$E$14,Data!$F$54,IF(Q80=Data!$E$15,Data!$F$55,IF(Q80=Data!$E$16,Data!$F$56,IF(Q80=Data!$E$17,Data!$F$57,IF(Q80=Data!$E$18,Data!$F$58,0))))))))*K80*IF(R80&lt;AV80,R80,$AV$3)</f>
        <v>0</v>
      </c>
      <c r="Z80" s="23">
        <f>IF(R80&lt;=1,0,IF(Q80=Data!$E$12,Data!$G$52,IF(Q80=Data!$E$13,Data!$G$53,IF(Q80=Data!$E$14,Data!$G$54,IF(Q80=Data!$E$15,Data!$G$55,IF(Q80=Data!$E$16,Data!$G$56,IF(Q80=Data!$E$17,Data!$G$57,IF(Q80=Data!$E$18,Data!$G$58,0))))))))*K80*IF(R80&lt;AV80,R80,$AV$3)</f>
        <v>0</v>
      </c>
      <c r="AA80" s="23">
        <f>IF(R80&lt;=1,0,IF(Q80=Data!$E$12,Data!$H$52,IF(Q80=Data!$E$13,Data!$H$53,IF(Q80=Data!$E$14,Data!$H$54,IF(Q80=Data!$E$15,Data!$H$55,IF(Q80=Data!$E$16,Data!$H$56,IF(Q80=Data!$E$17,Data!$H$57,IF(Q80=Data!$E$18,Data!$H$58,0))))))))*K80*IF(R80&lt;AV80,R80,$AV$3)</f>
        <v>0</v>
      </c>
      <c r="AB80" s="22">
        <f t="shared" si="16"/>
        <v>0</v>
      </c>
      <c r="AC80" s="50">
        <f t="shared" si="17"/>
        <v>0</v>
      </c>
      <c r="AD80" s="46"/>
      <c r="AE80" s="21">
        <f t="shared" si="12"/>
        <v>0</v>
      </c>
      <c r="AF80" s="22">
        <f t="shared" si="13"/>
        <v>0</v>
      </c>
      <c r="AG80" s="50">
        <f t="shared" si="14"/>
        <v>0</v>
      </c>
      <c r="AH80" s="46"/>
      <c r="AI80" s="21">
        <f>IF(AZ80="No",0,IF(O80="NA",0,IF(Q80=O80,0,IF(O80=Data!$E$2,Data!$J$42,IF(O80=Data!$E$3,Data!$J$43,IF(O80=Data!$E$4,Data!$J$44,IF(O80=Data!$E$5,Data!$J$45,IF(O80=Data!$E$6,Data!$J$46,IF(O80=Data!$E$7,Data!$J$47,IF(O80=Data!$E$8,Data!$J$48,IF(O80=Data!$E$9,Data!$J$49,IF(O80=Data!$E$10,Data!$I$50,IF(O80=Data!$E$11,Data!$J$51,IF(O80=Data!$E$12,Data!$J$52,IF(O80=Data!$E$13,Data!$J$53,IF(O80=Data!$E$14,Data!$J$54,IF(O80=Data!$E$15,Data!$J$55,IF(O80=Data!$E$16,Data!$J$56,IF(O80=Data!$E$17,Data!$J$57,IF(O80=Data!$E$18,Data!J$58,0))))))))))))))))))))*$AV$3</f>
        <v>0</v>
      </c>
      <c r="AJ80" s="23">
        <f>IF(AZ80="No",0,IF(O80="NA",0,IF(O80=Data!$E$2,Data!$K$42,IF(O80=Data!$E$3,Data!$K$43,IF(O80=Data!$E$4,Data!$K$44,IF(O80=Data!$E$5,Data!$K$45,IF(O80=Data!$E$6,Data!$K$46,IF(O80=Data!$E$7,Data!$K$47,IF(O80=Data!$E$8,Data!$K$48,IF(O80=Data!$E$9,Data!$K$49,IF(O80=Data!$E$10,Data!$K$50,IF(O80=Data!$E$11,Data!$K$51,IF(O80=Data!$E$12,Data!$K$52,IF(O80=Data!$E$13,Data!$K$53,IF(O80=Data!$E$14,Data!$K$54,IF(O80=Data!$E$15,Data!$K$55,IF(O80=Data!$E$16,Data!$K$56,IF(O80=Data!$E$17,Data!$K$57,IF(O80=Data!$E$18,Data!K$58,0)))))))))))))))))))*$AV$3</f>
        <v>0</v>
      </c>
      <c r="AK80" s="23">
        <f t="shared" si="18"/>
        <v>0</v>
      </c>
      <c r="AL80" s="22">
        <f t="shared" si="19"/>
        <v>0</v>
      </c>
      <c r="AM80" s="22">
        <f t="shared" si="20"/>
        <v>0</v>
      </c>
      <c r="AN80" s="23"/>
      <c r="AO80" s="120"/>
      <c r="AP80" s="25"/>
      <c r="AQ80" s="25"/>
      <c r="AR80" s="9"/>
      <c r="AS80" s="9"/>
      <c r="AT80" s="5"/>
      <c r="AX80" s="168"/>
      <c r="AY80" s="143" t="str">
        <f t="shared" si="21"/>
        <v>No</v>
      </c>
      <c r="AZ80" s="144" t="str">
        <f t="shared" si="15"/>
        <v>No</v>
      </c>
      <c r="BA80" s="150"/>
      <c r="BB80" s="146">
        <f>IF(Q80="NA",0,IF(N80="No",0,IF(O80=Data!$E$2,Data!$L$42,IF(O80=Data!$E$3,Data!$L$43,IF(O80=Data!$E$4,Data!$L$44,IF(O80=Data!$E$5,Data!$L$45,IF(O80=Data!$E$6,Data!$L$46,IF(O80=Data!$E$7,Data!$L$47,IF(O80=Data!$E$8,Data!$L$48,IF(O80=Data!$E$9,Data!$L$49,IF(O80=Data!$E$10,Data!$L$50,IF(O80=Data!$E$11,Data!$L$51,IF(O80=Data!$E$12,Data!$L$52,IF(O80=Data!$E$13,Data!$L$53,IF(O80=Data!$E$14,Data!$L$54,IF(O80=Data!$E$15,Data!$L$55,IF(O80=Data!$E$16,Data!$L$56,IF(O80=Data!$E$17,Data!$L$57,IF(O80=Data!$E$18,Data!L$58,0)))))))))))))))))))</f>
        <v>0</v>
      </c>
      <c r="BC80" s="147">
        <f>IF(Q80="NA",0,IF(AY80="No",0,IF(N80="Yes",0,IF(P80=Data!$E$2,Data!$L$42,IF(P80=Data!$E$3,Data!$L$43,IF(P80=Data!$E$4,Data!$L$44,IF(P80=Data!$E$5,Data!$L$45,IF(P80=Data!$E$6,Data!$L$46,IF(P80=Data!$E$7,Data!$L$47,IF(P80=Data!$E$8,Data!$L$48,IF(P80=Data!$E$9,Data!$L$49,IF(P80=Data!$E$10,Data!$L$50,IF(P80=Data!$E$11,Data!$L$51,IF(P80=Data!$E$12,Data!$L$52*(EXP(-29.6/R80)),IF(P80=Data!$E$13,Data!$L$53,IF(P80=Data!$E$14,Data!$L$54*(EXP(-29.6/R80)),IF(P80=Data!$E$15,Data!$L$55,IF(P80=Data!$E$16,Data!$L$56,IF(P80=Data!$E$17,Data!$L$57,IF(P80=Data!$E$18,Data!L$58,0))))))))))))))))))))</f>
        <v>0</v>
      </c>
      <c r="BD80" s="148"/>
      <c r="BE80" s="146"/>
      <c r="BF80" s="148">
        <f t="shared" si="22"/>
        <v>0</v>
      </c>
      <c r="BG80" s="148">
        <v>1</v>
      </c>
      <c r="BH80" s="148">
        <v>1</v>
      </c>
      <c r="BI80" s="148">
        <f>IF(S80=0,0,IF(AND(Q80=Data!$E$12,S80-$AV$3&gt;0),(((Data!$M$52*(EXP(-29.6/S80)))-(Data!$M$52*(EXP(-29.6/(S80-$AV$3)))))),IF(AND(Q80=Data!$E$12,S80-$AV$3&lt;0.5),(Data!$M$52*(EXP(-29.6/S80))),IF(AND(Q80=Data!$E$12,S80&lt;=1),((Data!$M$52*(EXP(-29.6/S80)))),IF(Q80=Data!$E$13,(Data!$M$53),IF(AND(Q80=Data!$E$14,S80-$AV$3&gt;0),(((Data!$M$54*(EXP(-29.6/S80)))-(Data!$M$54*(EXP(-29.6/(S80-$AV$3)))))),IF(AND(Q80=Data!$E$14,S80-$AV$3&lt;1),(Data!$M$54*(EXP(-29.6/S80))),IF(AND(Q80=Data!$E$14,S80&lt;=1),((Data!$M$54*(EXP(-29.6/S80)))),IF(Q80=Data!$E$15,Data!$M$55,IF(Q80=Data!$E$16,Data!$M$56,IF(Q80=Data!$E$17,Data!$M$57,IF(Q80=Data!$E$18,Data!$M$58,0))))))))))))</f>
        <v>0</v>
      </c>
      <c r="BJ80" s="148">
        <f>IF(Q80=Data!$E$12,BI80*0.32,IF(Q80=Data!$E$13,0,IF(Q80=Data!$E$14,BI80*0.32,IF(Q80=Data!$E$15,0,IF(Q80=Data!$E$16,0,IF(Q80=Data!$E$17,0,IF(Q80=Data!$E$18,0,0)))))))</f>
        <v>0</v>
      </c>
      <c r="BK80" s="148">
        <f>IF(Q80=Data!$E$12,Data!$P$52*$AV$3,IF(Q80=Data!$E$13,Data!$P$53*$AV$3,IF(Q80=Data!$E$14,Data!$P$54*$AV$3,IF(Q80=Data!$E$15,Data!$P$55*$AV$3,IF(Q80=Data!$E$16,Data!$P$56*$AV$3,IF(Q80=Data!$E$17,Data!$P$57*$AV$3,IF(Q80=Data!$E$18,Data!$P$58*$AV$3,0)))))))</f>
        <v>0</v>
      </c>
      <c r="BL80" s="147">
        <f>IF(O80=Data!$E$2,Data!$O$42,IF(O80=Data!$E$3,Data!$O$43,IF(O80=Data!$E$4,Data!$O$44,IF(O80=Data!$E$5,Data!$O$45,IF(O80=Data!$E$6,Data!$O$46,IF(O80=Data!$E$7,Data!$O$47,IF(O80=Data!$E$8,Data!$O$48,IF(O80=Data!$E$9,Data!$O$49,IF(O80=Data!$E$10,Data!$O$50,IF(O80=Data!$E$11,Data!$O$51,IF(O80=Data!$E$12,Data!$O$52,IF(O80=Data!$E$13,Data!$O$53,IF(O80=Data!$E$14,Data!$O$54,IF(O80=Data!$E$15,Data!$O$55,IF(O80=Data!$E$16,Data!$O$56,IF(O80=Data!$E$17,Data!$O$57,IF(O80=Data!$E$18,Data!$O$58,0)))))))))))))))))</f>
        <v>0</v>
      </c>
      <c r="BM80" s="169"/>
      <c r="BN80" s="169"/>
      <c r="BO80" s="169"/>
      <c r="BP80" s="169"/>
    </row>
    <row r="81" spans="10:68" x14ac:dyDescent="0.3">
      <c r="J81" s="36" t="s">
        <v>92</v>
      </c>
      <c r="K81" s="108"/>
      <c r="L81" s="108"/>
      <c r="M81" s="108" t="s">
        <v>3</v>
      </c>
      <c r="N81" s="108" t="s">
        <v>1</v>
      </c>
      <c r="O81" s="109" t="s">
        <v>124</v>
      </c>
      <c r="P81" s="109" t="s">
        <v>124</v>
      </c>
      <c r="Q81" s="110" t="s">
        <v>124</v>
      </c>
      <c r="R81" s="111"/>
      <c r="S81" s="111"/>
      <c r="T81" s="112"/>
      <c r="U81" s="20"/>
      <c r="V81" s="21">
        <f>IF(AZ81="No",0,IF(O81="NA",0,IF(O81=Data!$E$2,Data!$F$42,IF(O81=Data!$E$3,Data!$F$43,IF(O81=Data!$E$4,Data!$F$44,IF(O81=Data!$E$5,Data!$F$45,IF(O81=Data!$E$6,Data!$F$46,IF(O81=Data!$E$7,Data!$F$47,IF(O81=Data!$E$8,Data!$F$48,IF(O81=Data!$E$9,Data!$F$49,IF(O81=Data!$E$10,Data!$F$50,IF(O81=Data!$E$11,Data!$F$51,IF(O81=Data!E90,Data!$F$52,IF(O81=Data!E91,Data!$F$53,IF(O81=Data!E92,Data!$F$54,IF(O81=Data!E93,Data!$F$55,IF(O81=Data!E94,Data!$F$56,IF(O81=Data!E95,Data!F$57,IF(O81=Data!E96,Data!F$58,0)))))))))))))))))))*K81*$AV$3</f>
        <v>0</v>
      </c>
      <c r="W81" s="23">
        <f>IF(AZ81="No",0,IF(O81="NA",0,IF(O81=Data!$E$2,Data!$G$42,IF(O81=Data!$E$3,Data!$G$43,IF(O81=Data!$E$4,Data!$G$44,IF(O81=Data!$E$5,Data!$G$45,IF(O81=Data!$E$6,Data!$G$46,IF(O81=Data!$E$7,Data!$G$47,IF(O81=Data!$E$8,Data!$G$48,IF(O81=Data!$E$9,Data!$G$49,IF(O81=Data!$E$10,Data!$G$50,IF(O81=Data!$E$11,Data!$G$51,IF(O81=Data!$E$12,Data!$G$52,IF(O81=Data!$E$13,Data!$G$53,IF(O81=Data!$E$14,Data!$G$54,IF(O81=Data!$E$15,Data!$G$55,IF(O81=Data!$E$16,Data!$G$56,IF(O81=Data!$E$17,Data!G$57,IF(O81=Data!$E$18,Data!G$58,0)))))))))))))))))))*K81*$AV$3</f>
        <v>0</v>
      </c>
      <c r="X81" s="23">
        <f>IF(AZ81="No",0,IF(O81="NA",0,IF(O81=Data!$E$2,Data!$H$42,IF(O81=Data!$E$3,Data!$H$43,IF(O81=Data!$E$4,Data!$H$44,IF(O81=Data!$E$5,Data!$H$45,IF(O81=Data!$E$6,Data!$H$46,IF(O81=Data!$E$7,Data!$H$47,IF(O81=Data!$E$8,Data!$H$48,IF(O81=Data!$E$9,Data!$H$49,IF(O81=Data!$E$10,Data!$H$50,IF(O81=Data!$E$11,Data!$H$51,IF(O81=Data!$E$12,Data!$H$52,IF(O81=Data!$E$13,Data!$H$53,IF(O81=Data!$E$14,Data!$H$54,IF(O81=Data!$E$15,Data!$H$55,IF(O81=Data!$E$16,Data!$H$56,IF(O81=Data!$E$17,Data!H$57,IF(O81=Data!$E$18,Data!H$58,0)))))))))))))))))))*K81*$AV$3</f>
        <v>0</v>
      </c>
      <c r="Y81" s="23">
        <f>IF(R81&lt;=1,0,IF(Q81=Data!$E$12,Data!$F$52,IF(Q81=Data!$E$13,Data!$F$53,IF(Q81=Data!$E$14,Data!$F$54,IF(Q81=Data!$E$15,Data!$F$55,IF(Q81=Data!$E$16,Data!$F$56,IF(Q81=Data!$E$17,Data!$F$57,IF(Q81=Data!$E$18,Data!$F$58,0))))))))*K81*IF(R81&lt;AV81,R81,$AV$3)</f>
        <v>0</v>
      </c>
      <c r="Z81" s="23">
        <f>IF(R81&lt;=1,0,IF(Q81=Data!$E$12,Data!$G$52,IF(Q81=Data!$E$13,Data!$G$53,IF(Q81=Data!$E$14,Data!$G$54,IF(Q81=Data!$E$15,Data!$G$55,IF(Q81=Data!$E$16,Data!$G$56,IF(Q81=Data!$E$17,Data!$G$57,IF(Q81=Data!$E$18,Data!$G$58,0))))))))*K81*IF(R81&lt;AV81,R81,$AV$3)</f>
        <v>0</v>
      </c>
      <c r="AA81" s="23">
        <f>IF(R81&lt;=1,0,IF(Q81=Data!$E$12,Data!$H$52,IF(Q81=Data!$E$13,Data!$H$53,IF(Q81=Data!$E$14,Data!$H$54,IF(Q81=Data!$E$15,Data!$H$55,IF(Q81=Data!$E$16,Data!$H$56,IF(Q81=Data!$E$17,Data!$H$57,IF(Q81=Data!$E$18,Data!$H$58,0))))))))*K81*IF(R81&lt;AV81,R81,$AV$3)</f>
        <v>0</v>
      </c>
      <c r="AB81" s="22">
        <f t="shared" si="16"/>
        <v>0</v>
      </c>
      <c r="AC81" s="50">
        <f t="shared" si="17"/>
        <v>0</v>
      </c>
      <c r="AD81" s="46"/>
      <c r="AE81" s="21">
        <f t="shared" si="12"/>
        <v>0</v>
      </c>
      <c r="AF81" s="22">
        <f t="shared" si="13"/>
        <v>0</v>
      </c>
      <c r="AG81" s="50">
        <f t="shared" si="14"/>
        <v>0</v>
      </c>
      <c r="AH81" s="46"/>
      <c r="AI81" s="21">
        <f>IF(AZ81="No",0,IF(O81="NA",0,IF(Q81=O81,0,IF(O81=Data!$E$2,Data!$J$42,IF(O81=Data!$E$3,Data!$J$43,IF(O81=Data!$E$4,Data!$J$44,IF(O81=Data!$E$5,Data!$J$45,IF(O81=Data!$E$6,Data!$J$46,IF(O81=Data!$E$7,Data!$J$47,IF(O81=Data!$E$8,Data!$J$48,IF(O81=Data!$E$9,Data!$J$49,IF(O81=Data!$E$10,Data!$I$50,IF(O81=Data!$E$11,Data!$J$51,IF(O81=Data!$E$12,Data!$J$52,IF(O81=Data!$E$13,Data!$J$53,IF(O81=Data!$E$14,Data!$J$54,IF(O81=Data!$E$15,Data!$J$55,IF(O81=Data!$E$16,Data!$J$56,IF(O81=Data!$E$17,Data!$J$57,IF(O81=Data!$E$18,Data!J$58,0))))))))))))))))))))*$AV$3</f>
        <v>0</v>
      </c>
      <c r="AJ81" s="23">
        <f>IF(AZ81="No",0,IF(O81="NA",0,IF(O81=Data!$E$2,Data!$K$42,IF(O81=Data!$E$3,Data!$K$43,IF(O81=Data!$E$4,Data!$K$44,IF(O81=Data!$E$5,Data!$K$45,IF(O81=Data!$E$6,Data!$K$46,IF(O81=Data!$E$7,Data!$K$47,IF(O81=Data!$E$8,Data!$K$48,IF(O81=Data!$E$9,Data!$K$49,IF(O81=Data!$E$10,Data!$K$50,IF(O81=Data!$E$11,Data!$K$51,IF(O81=Data!$E$12,Data!$K$52,IF(O81=Data!$E$13,Data!$K$53,IF(O81=Data!$E$14,Data!$K$54,IF(O81=Data!$E$15,Data!$K$55,IF(O81=Data!$E$16,Data!$K$56,IF(O81=Data!$E$17,Data!$K$57,IF(O81=Data!$E$18,Data!K$58,0)))))))))))))))))))*$AV$3</f>
        <v>0</v>
      </c>
      <c r="AK81" s="23">
        <f t="shared" si="18"/>
        <v>0</v>
      </c>
      <c r="AL81" s="22">
        <f t="shared" si="19"/>
        <v>0</v>
      </c>
      <c r="AM81" s="22">
        <f t="shared" si="20"/>
        <v>0</v>
      </c>
      <c r="AN81" s="23"/>
      <c r="AO81" s="120"/>
      <c r="AP81" s="25"/>
      <c r="AQ81" s="25"/>
      <c r="AR81" s="9"/>
      <c r="AS81" s="9"/>
      <c r="AT81" s="5"/>
      <c r="AX81" s="168"/>
      <c r="AY81" s="143" t="str">
        <f t="shared" si="21"/>
        <v>No</v>
      </c>
      <c r="AZ81" s="144" t="str">
        <f t="shared" si="15"/>
        <v>No</v>
      </c>
      <c r="BA81" s="150"/>
      <c r="BB81" s="146">
        <f>IF(Q81="NA",0,IF(N81="No",0,IF(O81=Data!$E$2,Data!$L$42,IF(O81=Data!$E$3,Data!$L$43,IF(O81=Data!$E$4,Data!$L$44,IF(O81=Data!$E$5,Data!$L$45,IF(O81=Data!$E$6,Data!$L$46,IF(O81=Data!$E$7,Data!$L$47,IF(O81=Data!$E$8,Data!$L$48,IF(O81=Data!$E$9,Data!$L$49,IF(O81=Data!$E$10,Data!$L$50,IF(O81=Data!$E$11,Data!$L$51,IF(O81=Data!$E$12,Data!$L$52,IF(O81=Data!$E$13,Data!$L$53,IF(O81=Data!$E$14,Data!$L$54,IF(O81=Data!$E$15,Data!$L$55,IF(O81=Data!$E$16,Data!$L$56,IF(O81=Data!$E$17,Data!$L$57,IF(O81=Data!$E$18,Data!L$58,0)))))))))))))))))))</f>
        <v>0</v>
      </c>
      <c r="BC81" s="147">
        <f>IF(Q81="NA",0,IF(AY81="No",0,IF(N81="Yes",0,IF(P81=Data!$E$2,Data!$L$42,IF(P81=Data!$E$3,Data!$L$43,IF(P81=Data!$E$4,Data!$L$44,IF(P81=Data!$E$5,Data!$L$45,IF(P81=Data!$E$6,Data!$L$46,IF(P81=Data!$E$7,Data!$L$47,IF(P81=Data!$E$8,Data!$L$48,IF(P81=Data!$E$9,Data!$L$49,IF(P81=Data!$E$10,Data!$L$50,IF(P81=Data!$E$11,Data!$L$51,IF(P81=Data!$E$12,Data!$L$52*(EXP(-29.6/R81)),IF(P81=Data!$E$13,Data!$L$53,IF(P81=Data!$E$14,Data!$L$54*(EXP(-29.6/R81)),IF(P81=Data!$E$15,Data!$L$55,IF(P81=Data!$E$16,Data!$L$56,IF(P81=Data!$E$17,Data!$L$57,IF(P81=Data!$E$18,Data!L$58,0))))))))))))))))))))</f>
        <v>0</v>
      </c>
      <c r="BD81" s="148"/>
      <c r="BE81" s="146"/>
      <c r="BF81" s="148">
        <f t="shared" si="22"/>
        <v>0</v>
      </c>
      <c r="BG81" s="148">
        <v>1</v>
      </c>
      <c r="BH81" s="148">
        <v>1</v>
      </c>
      <c r="BI81" s="148">
        <f>IF(S81=0,0,IF(AND(Q81=Data!$E$12,S81-$AV$3&gt;0),(((Data!$M$52*(EXP(-29.6/S81)))-(Data!$M$52*(EXP(-29.6/(S81-$AV$3)))))),IF(AND(Q81=Data!$E$12,S81-$AV$3&lt;0.5),(Data!$M$52*(EXP(-29.6/S81))),IF(AND(Q81=Data!$E$12,S81&lt;=1),((Data!$M$52*(EXP(-29.6/S81)))),IF(Q81=Data!$E$13,(Data!$M$53),IF(AND(Q81=Data!$E$14,S81-$AV$3&gt;0),(((Data!$M$54*(EXP(-29.6/S81)))-(Data!$M$54*(EXP(-29.6/(S81-$AV$3)))))),IF(AND(Q81=Data!$E$14,S81-$AV$3&lt;1),(Data!$M$54*(EXP(-29.6/S81))),IF(AND(Q81=Data!$E$14,S81&lt;=1),((Data!$M$54*(EXP(-29.6/S81)))),IF(Q81=Data!$E$15,Data!$M$55,IF(Q81=Data!$E$16,Data!$M$56,IF(Q81=Data!$E$17,Data!$M$57,IF(Q81=Data!$E$18,Data!$M$58,0))))))))))))</f>
        <v>0</v>
      </c>
      <c r="BJ81" s="148">
        <f>IF(Q81=Data!$E$12,BI81*0.32,IF(Q81=Data!$E$13,0,IF(Q81=Data!$E$14,BI81*0.32,IF(Q81=Data!$E$15,0,IF(Q81=Data!$E$16,0,IF(Q81=Data!$E$17,0,IF(Q81=Data!$E$18,0,0)))))))</f>
        <v>0</v>
      </c>
      <c r="BK81" s="148">
        <f>IF(Q81=Data!$E$12,Data!$P$52*$AV$3,IF(Q81=Data!$E$13,Data!$P$53*$AV$3,IF(Q81=Data!$E$14,Data!$P$54*$AV$3,IF(Q81=Data!$E$15,Data!$P$55*$AV$3,IF(Q81=Data!$E$16,Data!$P$56*$AV$3,IF(Q81=Data!$E$17,Data!$P$57*$AV$3,IF(Q81=Data!$E$18,Data!$P$58*$AV$3,0)))))))</f>
        <v>0</v>
      </c>
      <c r="BL81" s="147">
        <f>IF(O81=Data!$E$2,Data!$O$42,IF(O81=Data!$E$3,Data!$O$43,IF(O81=Data!$E$4,Data!$O$44,IF(O81=Data!$E$5,Data!$O$45,IF(O81=Data!$E$6,Data!$O$46,IF(O81=Data!$E$7,Data!$O$47,IF(O81=Data!$E$8,Data!$O$48,IF(O81=Data!$E$9,Data!$O$49,IF(O81=Data!$E$10,Data!$O$50,IF(O81=Data!$E$11,Data!$O$51,IF(O81=Data!$E$12,Data!$O$52,IF(O81=Data!$E$13,Data!$O$53,IF(O81=Data!$E$14,Data!$O$54,IF(O81=Data!$E$15,Data!$O$55,IF(O81=Data!$E$16,Data!$O$56,IF(O81=Data!$E$17,Data!$O$57,IF(O81=Data!$E$18,Data!$O$58,0)))))))))))))))))</f>
        <v>0</v>
      </c>
      <c r="BM81" s="169"/>
      <c r="BN81" s="169"/>
      <c r="BO81" s="169"/>
      <c r="BP81" s="169"/>
    </row>
    <row r="82" spans="10:68" x14ac:dyDescent="0.3">
      <c r="J82" s="36" t="s">
        <v>93</v>
      </c>
      <c r="K82" s="108"/>
      <c r="L82" s="108"/>
      <c r="M82" s="108" t="s">
        <v>3</v>
      </c>
      <c r="N82" s="108" t="s">
        <v>1</v>
      </c>
      <c r="O82" s="109" t="s">
        <v>124</v>
      </c>
      <c r="P82" s="109" t="s">
        <v>124</v>
      </c>
      <c r="Q82" s="110" t="s">
        <v>124</v>
      </c>
      <c r="R82" s="111"/>
      <c r="S82" s="111"/>
      <c r="T82" s="112"/>
      <c r="U82" s="20"/>
      <c r="V82" s="21">
        <f>IF(AZ82="No",0,IF(O82="NA",0,IF(O82=Data!$E$2,Data!$F$42,IF(O82=Data!$E$3,Data!$F$43,IF(O82=Data!$E$4,Data!$F$44,IF(O82=Data!$E$5,Data!$F$45,IF(O82=Data!$E$6,Data!$F$46,IF(O82=Data!$E$7,Data!$F$47,IF(O82=Data!$E$8,Data!$F$48,IF(O82=Data!$E$9,Data!$F$49,IF(O82=Data!$E$10,Data!$F$50,IF(O82=Data!$E$11,Data!$F$51,IF(O82=Data!E91,Data!$F$52,IF(O82=Data!E92,Data!$F$53,IF(O82=Data!E93,Data!$F$54,IF(O82=Data!E94,Data!$F$55,IF(O82=Data!E95,Data!$F$56,IF(O82=Data!E96,Data!F$57,IF(O82=Data!E97,Data!F$58,0)))))))))))))))))))*K82*$AV$3</f>
        <v>0</v>
      </c>
      <c r="W82" s="23">
        <f>IF(AZ82="No",0,IF(O82="NA",0,IF(O82=Data!$E$2,Data!$G$42,IF(O82=Data!$E$3,Data!$G$43,IF(O82=Data!$E$4,Data!$G$44,IF(O82=Data!$E$5,Data!$G$45,IF(O82=Data!$E$6,Data!$G$46,IF(O82=Data!$E$7,Data!$G$47,IF(O82=Data!$E$8,Data!$G$48,IF(O82=Data!$E$9,Data!$G$49,IF(O82=Data!$E$10,Data!$G$50,IF(O82=Data!$E$11,Data!$G$51,IF(O82=Data!$E$12,Data!$G$52,IF(O82=Data!$E$13,Data!$G$53,IF(O82=Data!$E$14,Data!$G$54,IF(O82=Data!$E$15,Data!$G$55,IF(O82=Data!$E$16,Data!$G$56,IF(O82=Data!$E$17,Data!G$57,IF(O82=Data!$E$18,Data!G$58,0)))))))))))))))))))*K82*$AV$3</f>
        <v>0</v>
      </c>
      <c r="X82" s="23">
        <f>IF(AZ82="No",0,IF(O82="NA",0,IF(O82=Data!$E$2,Data!$H$42,IF(O82=Data!$E$3,Data!$H$43,IF(O82=Data!$E$4,Data!$H$44,IF(O82=Data!$E$5,Data!$H$45,IF(O82=Data!$E$6,Data!$H$46,IF(O82=Data!$E$7,Data!$H$47,IF(O82=Data!$E$8,Data!$H$48,IF(O82=Data!$E$9,Data!$H$49,IF(O82=Data!$E$10,Data!$H$50,IF(O82=Data!$E$11,Data!$H$51,IF(O82=Data!$E$12,Data!$H$52,IF(O82=Data!$E$13,Data!$H$53,IF(O82=Data!$E$14,Data!$H$54,IF(O82=Data!$E$15,Data!$H$55,IF(O82=Data!$E$16,Data!$H$56,IF(O82=Data!$E$17,Data!H$57,IF(O82=Data!$E$18,Data!H$58,0)))))))))))))))))))*K82*$AV$3</f>
        <v>0</v>
      </c>
      <c r="Y82" s="23">
        <f>IF(R82&lt;=1,0,IF(Q82=Data!$E$12,Data!$F$52,IF(Q82=Data!$E$13,Data!$F$53,IF(Q82=Data!$E$14,Data!$F$54,IF(Q82=Data!$E$15,Data!$F$55,IF(Q82=Data!$E$16,Data!$F$56,IF(Q82=Data!$E$17,Data!$F$57,IF(Q82=Data!$E$18,Data!$F$58,0))))))))*K82*IF(R82&lt;AV82,R82,$AV$3)</f>
        <v>0</v>
      </c>
      <c r="Z82" s="23">
        <f>IF(R82&lt;=1,0,IF(Q82=Data!$E$12,Data!$G$52,IF(Q82=Data!$E$13,Data!$G$53,IF(Q82=Data!$E$14,Data!$G$54,IF(Q82=Data!$E$15,Data!$G$55,IF(Q82=Data!$E$16,Data!$G$56,IF(Q82=Data!$E$17,Data!$G$57,IF(Q82=Data!$E$18,Data!$G$58,0))))))))*K82*IF(R82&lt;AV82,R82,$AV$3)</f>
        <v>0</v>
      </c>
      <c r="AA82" s="23">
        <f>IF(R82&lt;=1,0,IF(Q82=Data!$E$12,Data!$H$52,IF(Q82=Data!$E$13,Data!$H$53,IF(Q82=Data!$E$14,Data!$H$54,IF(Q82=Data!$E$15,Data!$H$55,IF(Q82=Data!$E$16,Data!$H$56,IF(Q82=Data!$E$17,Data!$H$57,IF(Q82=Data!$E$18,Data!$H$58,0))))))))*K82*IF(R82&lt;AV82,R82,$AV$3)</f>
        <v>0</v>
      </c>
      <c r="AB82" s="22">
        <f t="shared" si="16"/>
        <v>0</v>
      </c>
      <c r="AC82" s="50">
        <f t="shared" si="17"/>
        <v>0</v>
      </c>
      <c r="AD82" s="46"/>
      <c r="AE82" s="21">
        <f t="shared" si="12"/>
        <v>0</v>
      </c>
      <c r="AF82" s="22">
        <f t="shared" si="13"/>
        <v>0</v>
      </c>
      <c r="AG82" s="50">
        <f t="shared" si="14"/>
        <v>0</v>
      </c>
      <c r="AH82" s="46"/>
      <c r="AI82" s="21">
        <f>IF(AZ82="No",0,IF(O82="NA",0,IF(Q82=O82,0,IF(O82=Data!$E$2,Data!$J$42,IF(O82=Data!$E$3,Data!$J$43,IF(O82=Data!$E$4,Data!$J$44,IF(O82=Data!$E$5,Data!$J$45,IF(O82=Data!$E$6,Data!$J$46,IF(O82=Data!$E$7,Data!$J$47,IF(O82=Data!$E$8,Data!$J$48,IF(O82=Data!$E$9,Data!$J$49,IF(O82=Data!$E$10,Data!$I$50,IF(O82=Data!$E$11,Data!$J$51,IF(O82=Data!$E$12,Data!$J$52,IF(O82=Data!$E$13,Data!$J$53,IF(O82=Data!$E$14,Data!$J$54,IF(O82=Data!$E$15,Data!$J$55,IF(O82=Data!$E$16,Data!$J$56,IF(O82=Data!$E$17,Data!$J$57,IF(O82=Data!$E$18,Data!J$58,0))))))))))))))))))))*$AV$3</f>
        <v>0</v>
      </c>
      <c r="AJ82" s="23">
        <f>IF(AZ82="No",0,IF(O82="NA",0,IF(O82=Data!$E$2,Data!$K$42,IF(O82=Data!$E$3,Data!$K$43,IF(O82=Data!$E$4,Data!$K$44,IF(O82=Data!$E$5,Data!$K$45,IF(O82=Data!$E$6,Data!$K$46,IF(O82=Data!$E$7,Data!$K$47,IF(O82=Data!$E$8,Data!$K$48,IF(O82=Data!$E$9,Data!$K$49,IF(O82=Data!$E$10,Data!$K$50,IF(O82=Data!$E$11,Data!$K$51,IF(O82=Data!$E$12,Data!$K$52,IF(O82=Data!$E$13,Data!$K$53,IF(O82=Data!$E$14,Data!$K$54,IF(O82=Data!$E$15,Data!$K$55,IF(O82=Data!$E$16,Data!$K$56,IF(O82=Data!$E$17,Data!$K$57,IF(O82=Data!$E$18,Data!K$58,0)))))))))))))))))))*$AV$3</f>
        <v>0</v>
      </c>
      <c r="AK82" s="23">
        <f t="shared" si="18"/>
        <v>0</v>
      </c>
      <c r="AL82" s="22">
        <f t="shared" si="19"/>
        <v>0</v>
      </c>
      <c r="AM82" s="22">
        <f t="shared" si="20"/>
        <v>0</v>
      </c>
      <c r="AN82" s="23"/>
      <c r="AO82" s="120"/>
      <c r="AP82" s="25"/>
      <c r="AQ82" s="25"/>
      <c r="AR82" s="9"/>
      <c r="AS82" s="9"/>
      <c r="AT82" s="5"/>
      <c r="AX82" s="168"/>
      <c r="AY82" s="143" t="str">
        <f t="shared" si="21"/>
        <v>No</v>
      </c>
      <c r="AZ82" s="144" t="str">
        <f t="shared" si="15"/>
        <v>No</v>
      </c>
      <c r="BA82" s="150"/>
      <c r="BB82" s="146">
        <f>IF(Q82="NA",0,IF(N82="No",0,IF(O82=Data!$E$2,Data!$L$42,IF(O82=Data!$E$3,Data!$L$43,IF(O82=Data!$E$4,Data!$L$44,IF(O82=Data!$E$5,Data!$L$45,IF(O82=Data!$E$6,Data!$L$46,IF(O82=Data!$E$7,Data!$L$47,IF(O82=Data!$E$8,Data!$L$48,IF(O82=Data!$E$9,Data!$L$49,IF(O82=Data!$E$10,Data!$L$50,IF(O82=Data!$E$11,Data!$L$51,IF(O82=Data!$E$12,Data!$L$52,IF(O82=Data!$E$13,Data!$L$53,IF(O82=Data!$E$14,Data!$L$54,IF(O82=Data!$E$15,Data!$L$55,IF(O82=Data!$E$16,Data!$L$56,IF(O82=Data!$E$17,Data!$L$57,IF(O82=Data!$E$18,Data!L$58,0)))))))))))))))))))</f>
        <v>0</v>
      </c>
      <c r="BC82" s="147">
        <f>IF(Q82="NA",0,IF(AY82="No",0,IF(N82="Yes",0,IF(P82=Data!$E$2,Data!$L$42,IF(P82=Data!$E$3,Data!$L$43,IF(P82=Data!$E$4,Data!$L$44,IF(P82=Data!$E$5,Data!$L$45,IF(P82=Data!$E$6,Data!$L$46,IF(P82=Data!$E$7,Data!$L$47,IF(P82=Data!$E$8,Data!$L$48,IF(P82=Data!$E$9,Data!$L$49,IF(P82=Data!$E$10,Data!$L$50,IF(P82=Data!$E$11,Data!$L$51,IF(P82=Data!$E$12,Data!$L$52*(EXP(-29.6/R82)),IF(P82=Data!$E$13,Data!$L$53,IF(P82=Data!$E$14,Data!$L$54*(EXP(-29.6/R82)),IF(P82=Data!$E$15,Data!$L$55,IF(P82=Data!$E$16,Data!$L$56,IF(P82=Data!$E$17,Data!$L$57,IF(P82=Data!$E$18,Data!L$58,0))))))))))))))))))))</f>
        <v>0</v>
      </c>
      <c r="BD82" s="148"/>
      <c r="BE82" s="146"/>
      <c r="BF82" s="148">
        <f t="shared" si="22"/>
        <v>0</v>
      </c>
      <c r="BG82" s="148">
        <v>1</v>
      </c>
      <c r="BH82" s="148">
        <v>1</v>
      </c>
      <c r="BI82" s="148">
        <f>IF(S82=0,0,IF(AND(Q82=Data!$E$12,S82-$AV$3&gt;0),(((Data!$M$52*(EXP(-29.6/S82)))-(Data!$M$52*(EXP(-29.6/(S82-$AV$3)))))),IF(AND(Q82=Data!$E$12,S82-$AV$3&lt;0.5),(Data!$M$52*(EXP(-29.6/S82))),IF(AND(Q82=Data!$E$12,S82&lt;=1),((Data!$M$52*(EXP(-29.6/S82)))),IF(Q82=Data!$E$13,(Data!$M$53),IF(AND(Q82=Data!$E$14,S82-$AV$3&gt;0),(((Data!$M$54*(EXP(-29.6/S82)))-(Data!$M$54*(EXP(-29.6/(S82-$AV$3)))))),IF(AND(Q82=Data!$E$14,S82-$AV$3&lt;1),(Data!$M$54*(EXP(-29.6/S82))),IF(AND(Q82=Data!$E$14,S82&lt;=1),((Data!$M$54*(EXP(-29.6/S82)))),IF(Q82=Data!$E$15,Data!$M$55,IF(Q82=Data!$E$16,Data!$M$56,IF(Q82=Data!$E$17,Data!$M$57,IF(Q82=Data!$E$18,Data!$M$58,0))))))))))))</f>
        <v>0</v>
      </c>
      <c r="BJ82" s="148">
        <f>IF(Q82=Data!$E$12,BI82*0.32,IF(Q82=Data!$E$13,0,IF(Q82=Data!$E$14,BI82*0.32,IF(Q82=Data!$E$15,0,IF(Q82=Data!$E$16,0,IF(Q82=Data!$E$17,0,IF(Q82=Data!$E$18,0,0)))))))</f>
        <v>0</v>
      </c>
      <c r="BK82" s="148">
        <f>IF(Q82=Data!$E$12,Data!$P$52*$AV$3,IF(Q82=Data!$E$13,Data!$P$53*$AV$3,IF(Q82=Data!$E$14,Data!$P$54*$AV$3,IF(Q82=Data!$E$15,Data!$P$55*$AV$3,IF(Q82=Data!$E$16,Data!$P$56*$AV$3,IF(Q82=Data!$E$17,Data!$P$57*$AV$3,IF(Q82=Data!$E$18,Data!$P$58*$AV$3,0)))))))</f>
        <v>0</v>
      </c>
      <c r="BL82" s="147">
        <f>IF(O82=Data!$E$2,Data!$O$42,IF(O82=Data!$E$3,Data!$O$43,IF(O82=Data!$E$4,Data!$O$44,IF(O82=Data!$E$5,Data!$O$45,IF(O82=Data!$E$6,Data!$O$46,IF(O82=Data!$E$7,Data!$O$47,IF(O82=Data!$E$8,Data!$O$48,IF(O82=Data!$E$9,Data!$O$49,IF(O82=Data!$E$10,Data!$O$50,IF(O82=Data!$E$11,Data!$O$51,IF(O82=Data!$E$12,Data!$O$52,IF(O82=Data!$E$13,Data!$O$53,IF(O82=Data!$E$14,Data!$O$54,IF(O82=Data!$E$15,Data!$O$55,IF(O82=Data!$E$16,Data!$O$56,IF(O82=Data!$E$17,Data!$O$57,IF(O82=Data!$E$18,Data!$O$58,0)))))))))))))))))</f>
        <v>0</v>
      </c>
      <c r="BM82" s="169"/>
      <c r="BN82" s="169"/>
      <c r="BO82" s="169"/>
      <c r="BP82" s="169"/>
    </row>
    <row r="83" spans="10:68" x14ac:dyDescent="0.3">
      <c r="J83" s="36" t="s">
        <v>94</v>
      </c>
      <c r="K83" s="108"/>
      <c r="L83" s="108"/>
      <c r="M83" s="108" t="s">
        <v>3</v>
      </c>
      <c r="N83" s="108" t="s">
        <v>1</v>
      </c>
      <c r="O83" s="109" t="s">
        <v>124</v>
      </c>
      <c r="P83" s="109" t="s">
        <v>124</v>
      </c>
      <c r="Q83" s="110" t="s">
        <v>124</v>
      </c>
      <c r="R83" s="111"/>
      <c r="S83" s="111"/>
      <c r="T83" s="112"/>
      <c r="U83" s="20"/>
      <c r="V83" s="21">
        <f>IF(AZ83="No",0,IF(O83="NA",0,IF(O83=Data!$E$2,Data!$F$42,IF(O83=Data!$E$3,Data!$F$43,IF(O83=Data!$E$4,Data!$F$44,IF(O83=Data!$E$5,Data!$F$45,IF(O83=Data!$E$6,Data!$F$46,IF(O83=Data!$E$7,Data!$F$47,IF(O83=Data!$E$8,Data!$F$48,IF(O83=Data!$E$9,Data!$F$49,IF(O83=Data!$E$10,Data!$F$50,IF(O83=Data!$E$11,Data!$F$51,IF(O83=Data!E92,Data!$F$52,IF(O83=Data!E93,Data!$F$53,IF(O83=Data!E94,Data!$F$54,IF(O83=Data!E95,Data!$F$55,IF(O83=Data!E96,Data!$F$56,IF(O83=Data!E97,Data!F$57,IF(O83=Data!E98,Data!F$58,0)))))))))))))))))))*K83*$AV$3</f>
        <v>0</v>
      </c>
      <c r="W83" s="23">
        <f>IF(AZ83="No",0,IF(O83="NA",0,IF(O83=Data!$E$2,Data!$G$42,IF(O83=Data!$E$3,Data!$G$43,IF(O83=Data!$E$4,Data!$G$44,IF(O83=Data!$E$5,Data!$G$45,IF(O83=Data!$E$6,Data!$G$46,IF(O83=Data!$E$7,Data!$G$47,IF(O83=Data!$E$8,Data!$G$48,IF(O83=Data!$E$9,Data!$G$49,IF(O83=Data!$E$10,Data!$G$50,IF(O83=Data!$E$11,Data!$G$51,IF(O83=Data!$E$12,Data!$G$52,IF(O83=Data!$E$13,Data!$G$53,IF(O83=Data!$E$14,Data!$G$54,IF(O83=Data!$E$15,Data!$G$55,IF(O83=Data!$E$16,Data!$G$56,IF(O83=Data!$E$17,Data!G$57,IF(O83=Data!$E$18,Data!G$58,0)))))))))))))))))))*K83*$AV$3</f>
        <v>0</v>
      </c>
      <c r="X83" s="23">
        <f>IF(AZ83="No",0,IF(O83="NA",0,IF(O83=Data!$E$2,Data!$H$42,IF(O83=Data!$E$3,Data!$H$43,IF(O83=Data!$E$4,Data!$H$44,IF(O83=Data!$E$5,Data!$H$45,IF(O83=Data!$E$6,Data!$H$46,IF(O83=Data!$E$7,Data!$H$47,IF(O83=Data!$E$8,Data!$H$48,IF(O83=Data!$E$9,Data!$H$49,IF(O83=Data!$E$10,Data!$H$50,IF(O83=Data!$E$11,Data!$H$51,IF(O83=Data!$E$12,Data!$H$52,IF(O83=Data!$E$13,Data!$H$53,IF(O83=Data!$E$14,Data!$H$54,IF(O83=Data!$E$15,Data!$H$55,IF(O83=Data!$E$16,Data!$H$56,IF(O83=Data!$E$17,Data!H$57,IF(O83=Data!$E$18,Data!H$58,0)))))))))))))))))))*K83*$AV$3</f>
        <v>0</v>
      </c>
      <c r="Y83" s="23">
        <f>IF(R83&lt;=1,0,IF(Q83=Data!$E$12,Data!$F$52,IF(Q83=Data!$E$13,Data!$F$53,IF(Q83=Data!$E$14,Data!$F$54,IF(Q83=Data!$E$15,Data!$F$55,IF(Q83=Data!$E$16,Data!$F$56,IF(Q83=Data!$E$17,Data!$F$57,IF(Q83=Data!$E$18,Data!$F$58,0))))))))*K83*IF(R83&lt;AV83,R83,$AV$3)</f>
        <v>0</v>
      </c>
      <c r="Z83" s="23">
        <f>IF(R83&lt;=1,0,IF(Q83=Data!$E$12,Data!$G$52,IF(Q83=Data!$E$13,Data!$G$53,IF(Q83=Data!$E$14,Data!$G$54,IF(Q83=Data!$E$15,Data!$G$55,IF(Q83=Data!$E$16,Data!$G$56,IF(Q83=Data!$E$17,Data!$G$57,IF(Q83=Data!$E$18,Data!$G$58,0))))))))*K83*IF(R83&lt;AV83,R83,$AV$3)</f>
        <v>0</v>
      </c>
      <c r="AA83" s="23">
        <f>IF(R83&lt;=1,0,IF(Q83=Data!$E$12,Data!$H$52,IF(Q83=Data!$E$13,Data!$H$53,IF(Q83=Data!$E$14,Data!$H$54,IF(Q83=Data!$E$15,Data!$H$55,IF(Q83=Data!$E$16,Data!$H$56,IF(Q83=Data!$E$17,Data!$H$57,IF(Q83=Data!$E$18,Data!$H$58,0))))))))*K83*IF(R83&lt;AV83,R83,$AV$3)</f>
        <v>0</v>
      </c>
      <c r="AB83" s="22">
        <f t="shared" si="16"/>
        <v>0</v>
      </c>
      <c r="AC83" s="50">
        <f t="shared" si="17"/>
        <v>0</v>
      </c>
      <c r="AD83" s="46"/>
      <c r="AE83" s="21">
        <f t="shared" si="12"/>
        <v>0</v>
      </c>
      <c r="AF83" s="22">
        <f t="shared" si="13"/>
        <v>0</v>
      </c>
      <c r="AG83" s="50">
        <f t="shared" si="14"/>
        <v>0</v>
      </c>
      <c r="AH83" s="46"/>
      <c r="AI83" s="21">
        <f>IF(AZ83="No",0,IF(O83="NA",0,IF(Q83=O83,0,IF(O83=Data!$E$2,Data!$J$42,IF(O83=Data!$E$3,Data!$J$43,IF(O83=Data!$E$4,Data!$J$44,IF(O83=Data!$E$5,Data!$J$45,IF(O83=Data!$E$6,Data!$J$46,IF(O83=Data!$E$7,Data!$J$47,IF(O83=Data!$E$8,Data!$J$48,IF(O83=Data!$E$9,Data!$J$49,IF(O83=Data!$E$10,Data!$I$50,IF(O83=Data!$E$11,Data!$J$51,IF(O83=Data!$E$12,Data!$J$52,IF(O83=Data!$E$13,Data!$J$53,IF(O83=Data!$E$14,Data!$J$54,IF(O83=Data!$E$15,Data!$J$55,IF(O83=Data!$E$16,Data!$J$56,IF(O83=Data!$E$17,Data!$J$57,IF(O83=Data!$E$18,Data!J$58,0))))))))))))))))))))*$AV$3</f>
        <v>0</v>
      </c>
      <c r="AJ83" s="23">
        <f>IF(AZ83="No",0,IF(O83="NA",0,IF(O83=Data!$E$2,Data!$K$42,IF(O83=Data!$E$3,Data!$K$43,IF(O83=Data!$E$4,Data!$K$44,IF(O83=Data!$E$5,Data!$K$45,IF(O83=Data!$E$6,Data!$K$46,IF(O83=Data!$E$7,Data!$K$47,IF(O83=Data!$E$8,Data!$K$48,IF(O83=Data!$E$9,Data!$K$49,IF(O83=Data!$E$10,Data!$K$50,IF(O83=Data!$E$11,Data!$K$51,IF(O83=Data!$E$12,Data!$K$52,IF(O83=Data!$E$13,Data!$K$53,IF(O83=Data!$E$14,Data!$K$54,IF(O83=Data!$E$15,Data!$K$55,IF(O83=Data!$E$16,Data!$K$56,IF(O83=Data!$E$17,Data!$K$57,IF(O83=Data!$E$18,Data!K$58,0)))))))))))))))))))*$AV$3</f>
        <v>0</v>
      </c>
      <c r="AK83" s="23">
        <f t="shared" si="18"/>
        <v>0</v>
      </c>
      <c r="AL83" s="22">
        <f t="shared" si="19"/>
        <v>0</v>
      </c>
      <c r="AM83" s="22">
        <f t="shared" si="20"/>
        <v>0</v>
      </c>
      <c r="AN83" s="23"/>
      <c r="AO83" s="120"/>
      <c r="AP83" s="25"/>
      <c r="AQ83" s="25"/>
      <c r="AR83" s="9"/>
      <c r="AS83" s="9"/>
      <c r="AT83" s="5"/>
      <c r="AX83" s="168"/>
      <c r="AY83" s="143" t="str">
        <f t="shared" si="21"/>
        <v>No</v>
      </c>
      <c r="AZ83" s="144" t="str">
        <f t="shared" si="15"/>
        <v>No</v>
      </c>
      <c r="BA83" s="150"/>
      <c r="BB83" s="146">
        <f>IF(Q83="NA",0,IF(N83="No",0,IF(O83=Data!$E$2,Data!$L$42,IF(O83=Data!$E$3,Data!$L$43,IF(O83=Data!$E$4,Data!$L$44,IF(O83=Data!$E$5,Data!$L$45,IF(O83=Data!$E$6,Data!$L$46,IF(O83=Data!$E$7,Data!$L$47,IF(O83=Data!$E$8,Data!$L$48,IF(O83=Data!$E$9,Data!$L$49,IF(O83=Data!$E$10,Data!$L$50,IF(O83=Data!$E$11,Data!$L$51,IF(O83=Data!$E$12,Data!$L$52,IF(O83=Data!$E$13,Data!$L$53,IF(O83=Data!$E$14,Data!$L$54,IF(O83=Data!$E$15,Data!$L$55,IF(O83=Data!$E$16,Data!$L$56,IF(O83=Data!$E$17,Data!$L$57,IF(O83=Data!$E$18,Data!L$58,0)))))))))))))))))))</f>
        <v>0</v>
      </c>
      <c r="BC83" s="147">
        <f>IF(Q83="NA",0,IF(AY83="No",0,IF(N83="Yes",0,IF(P83=Data!$E$2,Data!$L$42,IF(P83=Data!$E$3,Data!$L$43,IF(P83=Data!$E$4,Data!$L$44,IF(P83=Data!$E$5,Data!$L$45,IF(P83=Data!$E$6,Data!$L$46,IF(P83=Data!$E$7,Data!$L$47,IF(P83=Data!$E$8,Data!$L$48,IF(P83=Data!$E$9,Data!$L$49,IF(P83=Data!$E$10,Data!$L$50,IF(P83=Data!$E$11,Data!$L$51,IF(P83=Data!$E$12,Data!$L$52*(EXP(-29.6/R83)),IF(P83=Data!$E$13,Data!$L$53,IF(P83=Data!$E$14,Data!$L$54*(EXP(-29.6/R83)),IF(P83=Data!$E$15,Data!$L$55,IF(P83=Data!$E$16,Data!$L$56,IF(P83=Data!$E$17,Data!$L$57,IF(P83=Data!$E$18,Data!L$58,0))))))))))))))))))))</f>
        <v>0</v>
      </c>
      <c r="BD83" s="148"/>
      <c r="BE83" s="146"/>
      <c r="BF83" s="148">
        <f t="shared" si="22"/>
        <v>0</v>
      </c>
      <c r="BG83" s="148">
        <v>1</v>
      </c>
      <c r="BH83" s="148">
        <v>1</v>
      </c>
      <c r="BI83" s="148">
        <f>IF(S83=0,0,IF(AND(Q83=Data!$E$12,S83-$AV$3&gt;0),(((Data!$M$52*(EXP(-29.6/S83)))-(Data!$M$52*(EXP(-29.6/(S83-$AV$3)))))),IF(AND(Q83=Data!$E$12,S83-$AV$3&lt;0.5),(Data!$M$52*(EXP(-29.6/S83))),IF(AND(Q83=Data!$E$12,S83&lt;=1),((Data!$M$52*(EXP(-29.6/S83)))),IF(Q83=Data!$E$13,(Data!$M$53),IF(AND(Q83=Data!$E$14,S83-$AV$3&gt;0),(((Data!$M$54*(EXP(-29.6/S83)))-(Data!$M$54*(EXP(-29.6/(S83-$AV$3)))))),IF(AND(Q83=Data!$E$14,S83-$AV$3&lt;1),(Data!$M$54*(EXP(-29.6/S83))),IF(AND(Q83=Data!$E$14,S83&lt;=1),((Data!$M$54*(EXP(-29.6/S83)))),IF(Q83=Data!$E$15,Data!$M$55,IF(Q83=Data!$E$16,Data!$M$56,IF(Q83=Data!$E$17,Data!$M$57,IF(Q83=Data!$E$18,Data!$M$58,0))))))))))))</f>
        <v>0</v>
      </c>
      <c r="BJ83" s="148">
        <f>IF(Q83=Data!$E$12,BI83*0.32,IF(Q83=Data!$E$13,0,IF(Q83=Data!$E$14,BI83*0.32,IF(Q83=Data!$E$15,0,IF(Q83=Data!$E$16,0,IF(Q83=Data!$E$17,0,IF(Q83=Data!$E$18,0,0)))))))</f>
        <v>0</v>
      </c>
      <c r="BK83" s="148">
        <f>IF(Q83=Data!$E$12,Data!$P$52*$AV$3,IF(Q83=Data!$E$13,Data!$P$53*$AV$3,IF(Q83=Data!$E$14,Data!$P$54*$AV$3,IF(Q83=Data!$E$15,Data!$P$55*$AV$3,IF(Q83=Data!$E$16,Data!$P$56*$AV$3,IF(Q83=Data!$E$17,Data!$P$57*$AV$3,IF(Q83=Data!$E$18,Data!$P$58*$AV$3,0)))))))</f>
        <v>0</v>
      </c>
      <c r="BL83" s="147">
        <f>IF(O83=Data!$E$2,Data!$O$42,IF(O83=Data!$E$3,Data!$O$43,IF(O83=Data!$E$4,Data!$O$44,IF(O83=Data!$E$5,Data!$O$45,IF(O83=Data!$E$6,Data!$O$46,IF(O83=Data!$E$7,Data!$O$47,IF(O83=Data!$E$8,Data!$O$48,IF(O83=Data!$E$9,Data!$O$49,IF(O83=Data!$E$10,Data!$O$50,IF(O83=Data!$E$11,Data!$O$51,IF(O83=Data!$E$12,Data!$O$52,IF(O83=Data!$E$13,Data!$O$53,IF(O83=Data!$E$14,Data!$O$54,IF(O83=Data!$E$15,Data!$O$55,IF(O83=Data!$E$16,Data!$O$56,IF(O83=Data!$E$17,Data!$O$57,IF(O83=Data!$E$18,Data!$O$58,0)))))))))))))))))</f>
        <v>0</v>
      </c>
      <c r="BM83" s="169"/>
      <c r="BN83" s="169"/>
      <c r="BO83" s="169"/>
      <c r="BP83" s="169"/>
    </row>
    <row r="84" spans="10:68" x14ac:dyDescent="0.3">
      <c r="J84" s="36" t="s">
        <v>95</v>
      </c>
      <c r="K84" s="108"/>
      <c r="L84" s="108"/>
      <c r="M84" s="108" t="s">
        <v>3</v>
      </c>
      <c r="N84" s="108" t="s">
        <v>1</v>
      </c>
      <c r="O84" s="109" t="s">
        <v>124</v>
      </c>
      <c r="P84" s="109" t="s">
        <v>124</v>
      </c>
      <c r="Q84" s="110" t="s">
        <v>124</v>
      </c>
      <c r="R84" s="111"/>
      <c r="S84" s="111"/>
      <c r="T84" s="112"/>
      <c r="U84" s="20"/>
      <c r="V84" s="21">
        <f>IF(AZ84="No",0,IF(O84="NA",0,IF(O84=Data!$E$2,Data!$F$42,IF(O84=Data!$E$3,Data!$F$43,IF(O84=Data!$E$4,Data!$F$44,IF(O84=Data!$E$5,Data!$F$45,IF(O84=Data!$E$6,Data!$F$46,IF(O84=Data!$E$7,Data!$F$47,IF(O84=Data!$E$8,Data!$F$48,IF(O84=Data!$E$9,Data!$F$49,IF(O84=Data!$E$10,Data!$F$50,IF(O84=Data!$E$11,Data!$F$51,IF(O84=Data!E93,Data!$F$52,IF(O84=Data!E94,Data!$F$53,IF(O84=Data!E95,Data!$F$54,IF(O84=Data!E96,Data!$F$55,IF(O84=Data!E97,Data!$F$56,IF(O84=Data!E98,Data!F$57,IF(O84=Data!E99,Data!F$58,0)))))))))))))))))))*K84*$AV$3</f>
        <v>0</v>
      </c>
      <c r="W84" s="23">
        <f>IF(AZ84="No",0,IF(O84="NA",0,IF(O84=Data!$E$2,Data!$G$42,IF(O84=Data!$E$3,Data!$G$43,IF(O84=Data!$E$4,Data!$G$44,IF(O84=Data!$E$5,Data!$G$45,IF(O84=Data!$E$6,Data!$G$46,IF(O84=Data!$E$7,Data!$G$47,IF(O84=Data!$E$8,Data!$G$48,IF(O84=Data!$E$9,Data!$G$49,IF(O84=Data!$E$10,Data!$G$50,IF(O84=Data!$E$11,Data!$G$51,IF(O84=Data!$E$12,Data!$G$52,IF(O84=Data!$E$13,Data!$G$53,IF(O84=Data!$E$14,Data!$G$54,IF(O84=Data!$E$15,Data!$G$55,IF(O84=Data!$E$16,Data!$G$56,IF(O84=Data!$E$17,Data!G$57,IF(O84=Data!$E$18,Data!G$58,0)))))))))))))))))))*K84*$AV$3</f>
        <v>0</v>
      </c>
      <c r="X84" s="23">
        <f>IF(AZ84="No",0,IF(O84="NA",0,IF(O84=Data!$E$2,Data!$H$42,IF(O84=Data!$E$3,Data!$H$43,IF(O84=Data!$E$4,Data!$H$44,IF(O84=Data!$E$5,Data!$H$45,IF(O84=Data!$E$6,Data!$H$46,IF(O84=Data!$E$7,Data!$H$47,IF(O84=Data!$E$8,Data!$H$48,IF(O84=Data!$E$9,Data!$H$49,IF(O84=Data!$E$10,Data!$H$50,IF(O84=Data!$E$11,Data!$H$51,IF(O84=Data!$E$12,Data!$H$52,IF(O84=Data!$E$13,Data!$H$53,IF(O84=Data!$E$14,Data!$H$54,IF(O84=Data!$E$15,Data!$H$55,IF(O84=Data!$E$16,Data!$H$56,IF(O84=Data!$E$17,Data!H$57,IF(O84=Data!$E$18,Data!H$58,0)))))))))))))))))))*K84*$AV$3</f>
        <v>0</v>
      </c>
      <c r="Y84" s="23">
        <f>IF(R84&lt;=1,0,IF(Q84=Data!$E$12,Data!$F$52,IF(Q84=Data!$E$13,Data!$F$53,IF(Q84=Data!$E$14,Data!$F$54,IF(Q84=Data!$E$15,Data!$F$55,IF(Q84=Data!$E$16,Data!$F$56,IF(Q84=Data!$E$17,Data!$F$57,IF(Q84=Data!$E$18,Data!$F$58,0))))))))*K84*IF(R84&lt;AV84,R84,$AV$3)</f>
        <v>0</v>
      </c>
      <c r="Z84" s="23">
        <f>IF(R84&lt;=1,0,IF(Q84=Data!$E$12,Data!$G$52,IF(Q84=Data!$E$13,Data!$G$53,IF(Q84=Data!$E$14,Data!$G$54,IF(Q84=Data!$E$15,Data!$G$55,IF(Q84=Data!$E$16,Data!$G$56,IF(Q84=Data!$E$17,Data!$G$57,IF(Q84=Data!$E$18,Data!$G$58,0))))))))*K84*IF(R84&lt;AV84,R84,$AV$3)</f>
        <v>0</v>
      </c>
      <c r="AA84" s="23">
        <f>IF(R84&lt;=1,0,IF(Q84=Data!$E$12,Data!$H$52,IF(Q84=Data!$E$13,Data!$H$53,IF(Q84=Data!$E$14,Data!$H$54,IF(Q84=Data!$E$15,Data!$H$55,IF(Q84=Data!$E$16,Data!$H$56,IF(Q84=Data!$E$17,Data!$H$57,IF(Q84=Data!$E$18,Data!$H$58,0))))))))*K84*IF(R84&lt;AV84,R84,$AV$3)</f>
        <v>0</v>
      </c>
      <c r="AB84" s="22">
        <f t="shared" si="16"/>
        <v>0</v>
      </c>
      <c r="AC84" s="50">
        <f t="shared" si="17"/>
        <v>0</v>
      </c>
      <c r="AD84" s="46"/>
      <c r="AE84" s="21">
        <f t="shared" si="12"/>
        <v>0</v>
      </c>
      <c r="AF84" s="22">
        <f t="shared" si="13"/>
        <v>0</v>
      </c>
      <c r="AG84" s="50">
        <f t="shared" si="14"/>
        <v>0</v>
      </c>
      <c r="AH84" s="46"/>
      <c r="AI84" s="21">
        <f>IF(AZ84="No",0,IF(O84="NA",0,IF(Q84=O84,0,IF(O84=Data!$E$2,Data!$J$42,IF(O84=Data!$E$3,Data!$J$43,IF(O84=Data!$E$4,Data!$J$44,IF(O84=Data!$E$5,Data!$J$45,IF(O84=Data!$E$6,Data!$J$46,IF(O84=Data!$E$7,Data!$J$47,IF(O84=Data!$E$8,Data!$J$48,IF(O84=Data!$E$9,Data!$J$49,IF(O84=Data!$E$10,Data!$I$50,IF(O84=Data!$E$11,Data!$J$51,IF(O84=Data!$E$12,Data!$J$52,IF(O84=Data!$E$13,Data!$J$53,IF(O84=Data!$E$14,Data!$J$54,IF(O84=Data!$E$15,Data!$J$55,IF(O84=Data!$E$16,Data!$J$56,IF(O84=Data!$E$17,Data!$J$57,IF(O84=Data!$E$18,Data!J$58,0))))))))))))))))))))*$AV$3</f>
        <v>0</v>
      </c>
      <c r="AJ84" s="23">
        <f>IF(AZ84="No",0,IF(O84="NA",0,IF(O84=Data!$E$2,Data!$K$42,IF(O84=Data!$E$3,Data!$K$43,IF(O84=Data!$E$4,Data!$K$44,IF(O84=Data!$E$5,Data!$K$45,IF(O84=Data!$E$6,Data!$K$46,IF(O84=Data!$E$7,Data!$K$47,IF(O84=Data!$E$8,Data!$K$48,IF(O84=Data!$E$9,Data!$K$49,IF(O84=Data!$E$10,Data!$K$50,IF(O84=Data!$E$11,Data!$K$51,IF(O84=Data!$E$12,Data!$K$52,IF(O84=Data!$E$13,Data!$K$53,IF(O84=Data!$E$14,Data!$K$54,IF(O84=Data!$E$15,Data!$K$55,IF(O84=Data!$E$16,Data!$K$56,IF(O84=Data!$E$17,Data!$K$57,IF(O84=Data!$E$18,Data!K$58,0)))))))))))))))))))*$AV$3</f>
        <v>0</v>
      </c>
      <c r="AK84" s="23">
        <f t="shared" si="18"/>
        <v>0</v>
      </c>
      <c r="AL84" s="22">
        <f t="shared" si="19"/>
        <v>0</v>
      </c>
      <c r="AM84" s="22">
        <f t="shared" si="20"/>
        <v>0</v>
      </c>
      <c r="AN84" s="23"/>
      <c r="AO84" s="120"/>
      <c r="AP84" s="25"/>
      <c r="AQ84" s="25"/>
      <c r="AR84" s="9"/>
      <c r="AS84" s="9"/>
      <c r="AT84" s="5"/>
      <c r="AX84" s="168"/>
      <c r="AY84" s="143" t="str">
        <f t="shared" si="21"/>
        <v>No</v>
      </c>
      <c r="AZ84" s="144" t="str">
        <f t="shared" si="15"/>
        <v>No</v>
      </c>
      <c r="BA84" s="150"/>
      <c r="BB84" s="146">
        <f>IF(Q84="NA",0,IF(N84="No",0,IF(O84=Data!$E$2,Data!$L$42,IF(O84=Data!$E$3,Data!$L$43,IF(O84=Data!$E$4,Data!$L$44,IF(O84=Data!$E$5,Data!$L$45,IF(O84=Data!$E$6,Data!$L$46,IF(O84=Data!$E$7,Data!$L$47,IF(O84=Data!$E$8,Data!$L$48,IF(O84=Data!$E$9,Data!$L$49,IF(O84=Data!$E$10,Data!$L$50,IF(O84=Data!$E$11,Data!$L$51,IF(O84=Data!$E$12,Data!$L$52,IF(O84=Data!$E$13,Data!$L$53,IF(O84=Data!$E$14,Data!$L$54,IF(O84=Data!$E$15,Data!$L$55,IF(O84=Data!$E$16,Data!$L$56,IF(O84=Data!$E$17,Data!$L$57,IF(O84=Data!$E$18,Data!L$58,0)))))))))))))))))))</f>
        <v>0</v>
      </c>
      <c r="BC84" s="147">
        <f>IF(Q84="NA",0,IF(AY84="No",0,IF(N84="Yes",0,IF(P84=Data!$E$2,Data!$L$42,IF(P84=Data!$E$3,Data!$L$43,IF(P84=Data!$E$4,Data!$L$44,IF(P84=Data!$E$5,Data!$L$45,IF(P84=Data!$E$6,Data!$L$46,IF(P84=Data!$E$7,Data!$L$47,IF(P84=Data!$E$8,Data!$L$48,IF(P84=Data!$E$9,Data!$L$49,IF(P84=Data!$E$10,Data!$L$50,IF(P84=Data!$E$11,Data!$L$51,IF(P84=Data!$E$12,Data!$L$52*(EXP(-29.6/R84)),IF(P84=Data!$E$13,Data!$L$53,IF(P84=Data!$E$14,Data!$L$54*(EXP(-29.6/R84)),IF(P84=Data!$E$15,Data!$L$55,IF(P84=Data!$E$16,Data!$L$56,IF(P84=Data!$E$17,Data!$L$57,IF(P84=Data!$E$18,Data!L$58,0))))))))))))))))))))</f>
        <v>0</v>
      </c>
      <c r="BD84" s="148"/>
      <c r="BE84" s="146"/>
      <c r="BF84" s="148">
        <f t="shared" si="22"/>
        <v>0</v>
      </c>
      <c r="BG84" s="148">
        <v>1</v>
      </c>
      <c r="BH84" s="148">
        <v>1</v>
      </c>
      <c r="BI84" s="148">
        <f>IF(S84=0,0,IF(AND(Q84=Data!$E$12,S84-$AV$3&gt;0),(((Data!$M$52*(EXP(-29.6/S84)))-(Data!$M$52*(EXP(-29.6/(S84-$AV$3)))))),IF(AND(Q84=Data!$E$12,S84-$AV$3&lt;0.5),(Data!$M$52*(EXP(-29.6/S84))),IF(AND(Q84=Data!$E$12,S84&lt;=1),((Data!$M$52*(EXP(-29.6/S84)))),IF(Q84=Data!$E$13,(Data!$M$53),IF(AND(Q84=Data!$E$14,S84-$AV$3&gt;0),(((Data!$M$54*(EXP(-29.6/S84)))-(Data!$M$54*(EXP(-29.6/(S84-$AV$3)))))),IF(AND(Q84=Data!$E$14,S84-$AV$3&lt;1),(Data!$M$54*(EXP(-29.6/S84))),IF(AND(Q84=Data!$E$14,S84&lt;=1),((Data!$M$54*(EXP(-29.6/S84)))),IF(Q84=Data!$E$15,Data!$M$55,IF(Q84=Data!$E$16,Data!$M$56,IF(Q84=Data!$E$17,Data!$M$57,IF(Q84=Data!$E$18,Data!$M$58,0))))))))))))</f>
        <v>0</v>
      </c>
      <c r="BJ84" s="148">
        <f>IF(Q84=Data!$E$12,BI84*0.32,IF(Q84=Data!$E$13,0,IF(Q84=Data!$E$14,BI84*0.32,IF(Q84=Data!$E$15,0,IF(Q84=Data!$E$16,0,IF(Q84=Data!$E$17,0,IF(Q84=Data!$E$18,0,0)))))))</f>
        <v>0</v>
      </c>
      <c r="BK84" s="148">
        <f>IF(Q84=Data!$E$12,Data!$P$52*$AV$3,IF(Q84=Data!$E$13,Data!$P$53*$AV$3,IF(Q84=Data!$E$14,Data!$P$54*$AV$3,IF(Q84=Data!$E$15,Data!$P$55*$AV$3,IF(Q84=Data!$E$16,Data!$P$56*$AV$3,IF(Q84=Data!$E$17,Data!$P$57*$AV$3,IF(Q84=Data!$E$18,Data!$P$58*$AV$3,0)))))))</f>
        <v>0</v>
      </c>
      <c r="BL84" s="147">
        <f>IF(O84=Data!$E$2,Data!$O$42,IF(O84=Data!$E$3,Data!$O$43,IF(O84=Data!$E$4,Data!$O$44,IF(O84=Data!$E$5,Data!$O$45,IF(O84=Data!$E$6,Data!$O$46,IF(O84=Data!$E$7,Data!$O$47,IF(O84=Data!$E$8,Data!$O$48,IF(O84=Data!$E$9,Data!$O$49,IF(O84=Data!$E$10,Data!$O$50,IF(O84=Data!$E$11,Data!$O$51,IF(O84=Data!$E$12,Data!$O$52,IF(O84=Data!$E$13,Data!$O$53,IF(O84=Data!$E$14,Data!$O$54,IF(O84=Data!$E$15,Data!$O$55,IF(O84=Data!$E$16,Data!$O$56,IF(O84=Data!$E$17,Data!$O$57,IF(O84=Data!$E$18,Data!$O$58,0)))))))))))))))))</f>
        <v>0</v>
      </c>
      <c r="BM84" s="169"/>
      <c r="BN84" s="169"/>
      <c r="BO84" s="169"/>
      <c r="BP84" s="169"/>
    </row>
    <row r="85" spans="10:68" x14ac:dyDescent="0.3">
      <c r="J85" s="36" t="s">
        <v>96</v>
      </c>
      <c r="K85" s="108"/>
      <c r="L85" s="108"/>
      <c r="M85" s="108" t="s">
        <v>3</v>
      </c>
      <c r="N85" s="108" t="s">
        <v>1</v>
      </c>
      <c r="O85" s="109" t="s">
        <v>124</v>
      </c>
      <c r="P85" s="109" t="s">
        <v>124</v>
      </c>
      <c r="Q85" s="110" t="s">
        <v>124</v>
      </c>
      <c r="R85" s="111"/>
      <c r="S85" s="111"/>
      <c r="T85" s="112"/>
      <c r="U85" s="20"/>
      <c r="V85" s="21">
        <f>IF(AZ85="No",0,IF(O85="NA",0,IF(O85=Data!$E$2,Data!$F$42,IF(O85=Data!$E$3,Data!$F$43,IF(O85=Data!$E$4,Data!$F$44,IF(O85=Data!$E$5,Data!$F$45,IF(O85=Data!$E$6,Data!$F$46,IF(O85=Data!$E$7,Data!$F$47,IF(O85=Data!$E$8,Data!$F$48,IF(O85=Data!$E$9,Data!$F$49,IF(O85=Data!$E$10,Data!$F$50,IF(O85=Data!$E$11,Data!$F$51,IF(O85=Data!E94,Data!$F$52,IF(O85=Data!E95,Data!$F$53,IF(O85=Data!E96,Data!$F$54,IF(O85=Data!E97,Data!$F$55,IF(O85=Data!E98,Data!$F$56,IF(O85=Data!E99,Data!F$57,IF(O85=Data!E100,Data!F$58,0)))))))))))))))))))*K85*$AV$3</f>
        <v>0</v>
      </c>
      <c r="W85" s="23">
        <f>IF(AZ85="No",0,IF(O85="NA",0,IF(O85=Data!$E$2,Data!$G$42,IF(O85=Data!$E$3,Data!$G$43,IF(O85=Data!$E$4,Data!$G$44,IF(O85=Data!$E$5,Data!$G$45,IF(O85=Data!$E$6,Data!$G$46,IF(O85=Data!$E$7,Data!$G$47,IF(O85=Data!$E$8,Data!$G$48,IF(O85=Data!$E$9,Data!$G$49,IF(O85=Data!$E$10,Data!$G$50,IF(O85=Data!$E$11,Data!$G$51,IF(O85=Data!$E$12,Data!$G$52,IF(O85=Data!$E$13,Data!$G$53,IF(O85=Data!$E$14,Data!$G$54,IF(O85=Data!$E$15,Data!$G$55,IF(O85=Data!$E$16,Data!$G$56,IF(O85=Data!$E$17,Data!G$57,IF(O85=Data!$E$18,Data!G$58,0)))))))))))))))))))*K85*$AV$3</f>
        <v>0</v>
      </c>
      <c r="X85" s="23">
        <f>IF(AZ85="No",0,IF(O85="NA",0,IF(O85=Data!$E$2,Data!$H$42,IF(O85=Data!$E$3,Data!$H$43,IF(O85=Data!$E$4,Data!$H$44,IF(O85=Data!$E$5,Data!$H$45,IF(O85=Data!$E$6,Data!$H$46,IF(O85=Data!$E$7,Data!$H$47,IF(O85=Data!$E$8,Data!$H$48,IF(O85=Data!$E$9,Data!$H$49,IF(O85=Data!$E$10,Data!$H$50,IF(O85=Data!$E$11,Data!$H$51,IF(O85=Data!$E$12,Data!$H$52,IF(O85=Data!$E$13,Data!$H$53,IF(O85=Data!$E$14,Data!$H$54,IF(O85=Data!$E$15,Data!$H$55,IF(O85=Data!$E$16,Data!$H$56,IF(O85=Data!$E$17,Data!H$57,IF(O85=Data!$E$18,Data!H$58,0)))))))))))))))))))*K85*$AV$3</f>
        <v>0</v>
      </c>
      <c r="Y85" s="23">
        <f>IF(R85&lt;=1,0,IF(Q85=Data!$E$12,Data!$F$52,IF(Q85=Data!$E$13,Data!$F$53,IF(Q85=Data!$E$14,Data!$F$54,IF(Q85=Data!$E$15,Data!$F$55,IF(Q85=Data!$E$16,Data!$F$56,IF(Q85=Data!$E$17,Data!$F$57,IF(Q85=Data!$E$18,Data!$F$58,0))))))))*K85*IF(R85&lt;AV85,R85,$AV$3)</f>
        <v>0</v>
      </c>
      <c r="Z85" s="23">
        <f>IF(R85&lt;=1,0,IF(Q85=Data!$E$12,Data!$G$52,IF(Q85=Data!$E$13,Data!$G$53,IF(Q85=Data!$E$14,Data!$G$54,IF(Q85=Data!$E$15,Data!$G$55,IF(Q85=Data!$E$16,Data!$G$56,IF(Q85=Data!$E$17,Data!$G$57,IF(Q85=Data!$E$18,Data!$G$58,0))))))))*K85*IF(R85&lt;AV85,R85,$AV$3)</f>
        <v>0</v>
      </c>
      <c r="AA85" s="23">
        <f>IF(R85&lt;=1,0,IF(Q85=Data!$E$12,Data!$H$52,IF(Q85=Data!$E$13,Data!$H$53,IF(Q85=Data!$E$14,Data!$H$54,IF(Q85=Data!$E$15,Data!$H$55,IF(Q85=Data!$E$16,Data!$H$56,IF(Q85=Data!$E$17,Data!$H$57,IF(Q85=Data!$E$18,Data!$H$58,0))))))))*K85*IF(R85&lt;AV85,R85,$AV$3)</f>
        <v>0</v>
      </c>
      <c r="AB85" s="22">
        <f t="shared" si="16"/>
        <v>0</v>
      </c>
      <c r="AC85" s="50">
        <f t="shared" si="17"/>
        <v>0</v>
      </c>
      <c r="AD85" s="46"/>
      <c r="AE85" s="21">
        <f t="shared" si="12"/>
        <v>0</v>
      </c>
      <c r="AF85" s="22">
        <f t="shared" si="13"/>
        <v>0</v>
      </c>
      <c r="AG85" s="50">
        <f t="shared" si="14"/>
        <v>0</v>
      </c>
      <c r="AH85" s="46"/>
      <c r="AI85" s="21">
        <f>IF(AZ85="No",0,IF(O85="NA",0,IF(Q85=O85,0,IF(O85=Data!$E$2,Data!$J$42,IF(O85=Data!$E$3,Data!$J$43,IF(O85=Data!$E$4,Data!$J$44,IF(O85=Data!$E$5,Data!$J$45,IF(O85=Data!$E$6,Data!$J$46,IF(O85=Data!$E$7,Data!$J$47,IF(O85=Data!$E$8,Data!$J$48,IF(O85=Data!$E$9,Data!$J$49,IF(O85=Data!$E$10,Data!$I$50,IF(O85=Data!$E$11,Data!$J$51,IF(O85=Data!$E$12,Data!$J$52,IF(O85=Data!$E$13,Data!$J$53,IF(O85=Data!$E$14,Data!$J$54,IF(O85=Data!$E$15,Data!$J$55,IF(O85=Data!$E$16,Data!$J$56,IF(O85=Data!$E$17,Data!$J$57,IF(O85=Data!$E$18,Data!J$58,0))))))))))))))))))))*$AV$3</f>
        <v>0</v>
      </c>
      <c r="AJ85" s="23">
        <f>IF(AZ85="No",0,IF(O85="NA",0,IF(O85=Data!$E$2,Data!$K$42,IF(O85=Data!$E$3,Data!$K$43,IF(O85=Data!$E$4,Data!$K$44,IF(O85=Data!$E$5,Data!$K$45,IF(O85=Data!$E$6,Data!$K$46,IF(O85=Data!$E$7,Data!$K$47,IF(O85=Data!$E$8,Data!$K$48,IF(O85=Data!$E$9,Data!$K$49,IF(O85=Data!$E$10,Data!$K$50,IF(O85=Data!$E$11,Data!$K$51,IF(O85=Data!$E$12,Data!$K$52,IF(O85=Data!$E$13,Data!$K$53,IF(O85=Data!$E$14,Data!$K$54,IF(O85=Data!$E$15,Data!$K$55,IF(O85=Data!$E$16,Data!$K$56,IF(O85=Data!$E$17,Data!$K$57,IF(O85=Data!$E$18,Data!K$58,0)))))))))))))))))))*$AV$3</f>
        <v>0</v>
      </c>
      <c r="AK85" s="23">
        <f t="shared" si="18"/>
        <v>0</v>
      </c>
      <c r="AL85" s="22">
        <f t="shared" si="19"/>
        <v>0</v>
      </c>
      <c r="AM85" s="22">
        <f t="shared" si="20"/>
        <v>0</v>
      </c>
      <c r="AN85" s="23"/>
      <c r="AO85" s="120"/>
      <c r="AP85" s="25"/>
      <c r="AQ85" s="25"/>
      <c r="AR85" s="9"/>
      <c r="AS85" s="9"/>
      <c r="AT85" s="5"/>
      <c r="AX85" s="168"/>
      <c r="AY85" s="143" t="str">
        <f t="shared" si="21"/>
        <v>No</v>
      </c>
      <c r="AZ85" s="144" t="str">
        <f t="shared" si="15"/>
        <v>No</v>
      </c>
      <c r="BA85" s="150"/>
      <c r="BB85" s="146">
        <f>IF(Q85="NA",0,IF(N85="No",0,IF(O85=Data!$E$2,Data!$L$42,IF(O85=Data!$E$3,Data!$L$43,IF(O85=Data!$E$4,Data!$L$44,IF(O85=Data!$E$5,Data!$L$45,IF(O85=Data!$E$6,Data!$L$46,IF(O85=Data!$E$7,Data!$L$47,IF(O85=Data!$E$8,Data!$L$48,IF(O85=Data!$E$9,Data!$L$49,IF(O85=Data!$E$10,Data!$L$50,IF(O85=Data!$E$11,Data!$L$51,IF(O85=Data!$E$12,Data!$L$52,IF(O85=Data!$E$13,Data!$L$53,IF(O85=Data!$E$14,Data!$L$54,IF(O85=Data!$E$15,Data!$L$55,IF(O85=Data!$E$16,Data!$L$56,IF(O85=Data!$E$17,Data!$L$57,IF(O85=Data!$E$18,Data!L$58,0)))))))))))))))))))</f>
        <v>0</v>
      </c>
      <c r="BC85" s="147">
        <f>IF(Q85="NA",0,IF(AY85="No",0,IF(N85="Yes",0,IF(P85=Data!$E$2,Data!$L$42,IF(P85=Data!$E$3,Data!$L$43,IF(P85=Data!$E$4,Data!$L$44,IF(P85=Data!$E$5,Data!$L$45,IF(P85=Data!$E$6,Data!$L$46,IF(P85=Data!$E$7,Data!$L$47,IF(P85=Data!$E$8,Data!$L$48,IF(P85=Data!$E$9,Data!$L$49,IF(P85=Data!$E$10,Data!$L$50,IF(P85=Data!$E$11,Data!$L$51,IF(P85=Data!$E$12,Data!$L$52*(EXP(-29.6/R85)),IF(P85=Data!$E$13,Data!$L$53,IF(P85=Data!$E$14,Data!$L$54*(EXP(-29.6/R85)),IF(P85=Data!$E$15,Data!$L$55,IF(P85=Data!$E$16,Data!$L$56,IF(P85=Data!$E$17,Data!$L$57,IF(P85=Data!$E$18,Data!L$58,0))))))))))))))))))))</f>
        <v>0</v>
      </c>
      <c r="BD85" s="148"/>
      <c r="BE85" s="146"/>
      <c r="BF85" s="148">
        <f t="shared" si="22"/>
        <v>0</v>
      </c>
      <c r="BG85" s="148">
        <v>1</v>
      </c>
      <c r="BH85" s="148">
        <v>1</v>
      </c>
      <c r="BI85" s="148">
        <f>IF(S85=0,0,IF(AND(Q85=Data!$E$12,S85-$AV$3&gt;0),(((Data!$M$52*(EXP(-29.6/S85)))-(Data!$M$52*(EXP(-29.6/(S85-$AV$3)))))),IF(AND(Q85=Data!$E$12,S85-$AV$3&lt;0.5),(Data!$M$52*(EXP(-29.6/S85))),IF(AND(Q85=Data!$E$12,S85&lt;=1),((Data!$M$52*(EXP(-29.6/S85)))),IF(Q85=Data!$E$13,(Data!$M$53),IF(AND(Q85=Data!$E$14,S85-$AV$3&gt;0),(((Data!$M$54*(EXP(-29.6/S85)))-(Data!$M$54*(EXP(-29.6/(S85-$AV$3)))))),IF(AND(Q85=Data!$E$14,S85-$AV$3&lt;1),(Data!$M$54*(EXP(-29.6/S85))),IF(AND(Q85=Data!$E$14,S85&lt;=1),((Data!$M$54*(EXP(-29.6/S85)))),IF(Q85=Data!$E$15,Data!$M$55,IF(Q85=Data!$E$16,Data!$M$56,IF(Q85=Data!$E$17,Data!$M$57,IF(Q85=Data!$E$18,Data!$M$58,0))))))))))))</f>
        <v>0</v>
      </c>
      <c r="BJ85" s="148">
        <f>IF(Q85=Data!$E$12,BI85*0.32,IF(Q85=Data!$E$13,0,IF(Q85=Data!$E$14,BI85*0.32,IF(Q85=Data!$E$15,0,IF(Q85=Data!$E$16,0,IF(Q85=Data!$E$17,0,IF(Q85=Data!$E$18,0,0)))))))</f>
        <v>0</v>
      </c>
      <c r="BK85" s="148">
        <f>IF(Q85=Data!$E$12,Data!$P$52*$AV$3,IF(Q85=Data!$E$13,Data!$P$53*$AV$3,IF(Q85=Data!$E$14,Data!$P$54*$AV$3,IF(Q85=Data!$E$15,Data!$P$55*$AV$3,IF(Q85=Data!$E$16,Data!$P$56*$AV$3,IF(Q85=Data!$E$17,Data!$P$57*$AV$3,IF(Q85=Data!$E$18,Data!$P$58*$AV$3,0)))))))</f>
        <v>0</v>
      </c>
      <c r="BL85" s="147">
        <f>IF(O85=Data!$E$2,Data!$O$42,IF(O85=Data!$E$3,Data!$O$43,IF(O85=Data!$E$4,Data!$O$44,IF(O85=Data!$E$5,Data!$O$45,IF(O85=Data!$E$6,Data!$O$46,IF(O85=Data!$E$7,Data!$O$47,IF(O85=Data!$E$8,Data!$O$48,IF(O85=Data!$E$9,Data!$O$49,IF(O85=Data!$E$10,Data!$O$50,IF(O85=Data!$E$11,Data!$O$51,IF(O85=Data!$E$12,Data!$O$52,IF(O85=Data!$E$13,Data!$O$53,IF(O85=Data!$E$14,Data!$O$54,IF(O85=Data!$E$15,Data!$O$55,IF(O85=Data!$E$16,Data!$O$56,IF(O85=Data!$E$17,Data!$O$57,IF(O85=Data!$E$18,Data!$O$58,0)))))))))))))))))</f>
        <v>0</v>
      </c>
      <c r="BM85" s="169"/>
      <c r="BN85" s="169"/>
      <c r="BO85" s="169"/>
      <c r="BP85" s="169"/>
    </row>
    <row r="86" spans="10:68" x14ac:dyDescent="0.3">
      <c r="J86" s="36" t="s">
        <v>97</v>
      </c>
      <c r="K86" s="108"/>
      <c r="L86" s="108"/>
      <c r="M86" s="108" t="s">
        <v>3</v>
      </c>
      <c r="N86" s="108" t="s">
        <v>1</v>
      </c>
      <c r="O86" s="109" t="s">
        <v>124</v>
      </c>
      <c r="P86" s="109" t="s">
        <v>124</v>
      </c>
      <c r="Q86" s="110" t="s">
        <v>124</v>
      </c>
      <c r="R86" s="111"/>
      <c r="S86" s="111"/>
      <c r="T86" s="112"/>
      <c r="U86" s="20"/>
      <c r="V86" s="21">
        <f>IF(AZ86="No",0,IF(O86="NA",0,IF(O86=Data!$E$2,Data!$F$42,IF(O86=Data!$E$3,Data!$F$43,IF(O86=Data!$E$4,Data!$F$44,IF(O86=Data!$E$5,Data!$F$45,IF(O86=Data!$E$6,Data!$F$46,IF(O86=Data!$E$7,Data!$F$47,IF(O86=Data!$E$8,Data!$F$48,IF(O86=Data!$E$9,Data!$F$49,IF(O86=Data!$E$10,Data!$F$50,IF(O86=Data!$E$11,Data!$F$51,IF(O86=Data!E95,Data!$F$52,IF(O86=Data!E96,Data!$F$53,IF(O86=Data!E97,Data!$F$54,IF(O86=Data!E98,Data!$F$55,IF(O86=Data!E99,Data!$F$56,IF(O86=Data!E100,Data!F$57,IF(O86=Data!E101,Data!F$58,0)))))))))))))))))))*K86*$AV$3</f>
        <v>0</v>
      </c>
      <c r="W86" s="23">
        <f>IF(AZ86="No",0,IF(O86="NA",0,IF(O86=Data!$E$2,Data!$G$42,IF(O86=Data!$E$3,Data!$G$43,IF(O86=Data!$E$4,Data!$G$44,IF(O86=Data!$E$5,Data!$G$45,IF(O86=Data!$E$6,Data!$G$46,IF(O86=Data!$E$7,Data!$G$47,IF(O86=Data!$E$8,Data!$G$48,IF(O86=Data!$E$9,Data!$G$49,IF(O86=Data!$E$10,Data!$G$50,IF(O86=Data!$E$11,Data!$G$51,IF(O86=Data!$E$12,Data!$G$52,IF(O86=Data!$E$13,Data!$G$53,IF(O86=Data!$E$14,Data!$G$54,IF(O86=Data!$E$15,Data!$G$55,IF(O86=Data!$E$16,Data!$G$56,IF(O86=Data!$E$17,Data!G$57,IF(O86=Data!$E$18,Data!G$58,0)))))))))))))))))))*K86*$AV$3</f>
        <v>0</v>
      </c>
      <c r="X86" s="23">
        <f>IF(AZ86="No",0,IF(O86="NA",0,IF(O86=Data!$E$2,Data!$H$42,IF(O86=Data!$E$3,Data!$H$43,IF(O86=Data!$E$4,Data!$H$44,IF(O86=Data!$E$5,Data!$H$45,IF(O86=Data!$E$6,Data!$H$46,IF(O86=Data!$E$7,Data!$H$47,IF(O86=Data!$E$8,Data!$H$48,IF(O86=Data!$E$9,Data!$H$49,IF(O86=Data!$E$10,Data!$H$50,IF(O86=Data!$E$11,Data!$H$51,IF(O86=Data!$E$12,Data!$H$52,IF(O86=Data!$E$13,Data!$H$53,IF(O86=Data!$E$14,Data!$H$54,IF(O86=Data!$E$15,Data!$H$55,IF(O86=Data!$E$16,Data!$H$56,IF(O86=Data!$E$17,Data!H$57,IF(O86=Data!$E$18,Data!H$58,0)))))))))))))))))))*K86*$AV$3</f>
        <v>0</v>
      </c>
      <c r="Y86" s="23">
        <f>IF(R86&lt;=1,0,IF(Q86=Data!$E$12,Data!$F$52,IF(Q86=Data!$E$13,Data!$F$53,IF(Q86=Data!$E$14,Data!$F$54,IF(Q86=Data!$E$15,Data!$F$55,IF(Q86=Data!$E$16,Data!$F$56,IF(Q86=Data!$E$17,Data!$F$57,IF(Q86=Data!$E$18,Data!$F$58,0))))))))*K86*IF(R86&lt;AV86,R86,$AV$3)</f>
        <v>0</v>
      </c>
      <c r="Z86" s="23">
        <f>IF(R86&lt;=1,0,IF(Q86=Data!$E$12,Data!$G$52,IF(Q86=Data!$E$13,Data!$G$53,IF(Q86=Data!$E$14,Data!$G$54,IF(Q86=Data!$E$15,Data!$G$55,IF(Q86=Data!$E$16,Data!$G$56,IF(Q86=Data!$E$17,Data!$G$57,IF(Q86=Data!$E$18,Data!$G$58,0))))))))*K86*IF(R86&lt;AV86,R86,$AV$3)</f>
        <v>0</v>
      </c>
      <c r="AA86" s="23">
        <f>IF(R86&lt;=1,0,IF(Q86=Data!$E$12,Data!$H$52,IF(Q86=Data!$E$13,Data!$H$53,IF(Q86=Data!$E$14,Data!$H$54,IF(Q86=Data!$E$15,Data!$H$55,IF(Q86=Data!$E$16,Data!$H$56,IF(Q86=Data!$E$17,Data!$H$57,IF(Q86=Data!$E$18,Data!$H$58,0))))))))*K86*IF(R86&lt;AV86,R86,$AV$3)</f>
        <v>0</v>
      </c>
      <c r="AB86" s="22">
        <f t="shared" si="16"/>
        <v>0</v>
      </c>
      <c r="AC86" s="50">
        <f t="shared" si="17"/>
        <v>0</v>
      </c>
      <c r="AD86" s="46"/>
      <c r="AE86" s="21">
        <f t="shared" si="12"/>
        <v>0</v>
      </c>
      <c r="AF86" s="22">
        <f t="shared" si="13"/>
        <v>0</v>
      </c>
      <c r="AG86" s="50">
        <f t="shared" si="14"/>
        <v>0</v>
      </c>
      <c r="AH86" s="46"/>
      <c r="AI86" s="21">
        <f>IF(AZ86="No",0,IF(O86="NA",0,IF(Q86=O86,0,IF(O86=Data!$E$2,Data!$J$42,IF(O86=Data!$E$3,Data!$J$43,IF(O86=Data!$E$4,Data!$J$44,IF(O86=Data!$E$5,Data!$J$45,IF(O86=Data!$E$6,Data!$J$46,IF(O86=Data!$E$7,Data!$J$47,IF(O86=Data!$E$8,Data!$J$48,IF(O86=Data!$E$9,Data!$J$49,IF(O86=Data!$E$10,Data!$I$50,IF(O86=Data!$E$11,Data!$J$51,IF(O86=Data!$E$12,Data!$J$52,IF(O86=Data!$E$13,Data!$J$53,IF(O86=Data!$E$14,Data!$J$54,IF(O86=Data!$E$15,Data!$J$55,IF(O86=Data!$E$16,Data!$J$56,IF(O86=Data!$E$17,Data!$J$57,IF(O86=Data!$E$18,Data!J$58,0))))))))))))))))))))*$AV$3</f>
        <v>0</v>
      </c>
      <c r="AJ86" s="23">
        <f>IF(AZ86="No",0,IF(O86="NA",0,IF(O86=Data!$E$2,Data!$K$42,IF(O86=Data!$E$3,Data!$K$43,IF(O86=Data!$E$4,Data!$K$44,IF(O86=Data!$E$5,Data!$K$45,IF(O86=Data!$E$6,Data!$K$46,IF(O86=Data!$E$7,Data!$K$47,IF(O86=Data!$E$8,Data!$K$48,IF(O86=Data!$E$9,Data!$K$49,IF(O86=Data!$E$10,Data!$K$50,IF(O86=Data!$E$11,Data!$K$51,IF(O86=Data!$E$12,Data!$K$52,IF(O86=Data!$E$13,Data!$K$53,IF(O86=Data!$E$14,Data!$K$54,IF(O86=Data!$E$15,Data!$K$55,IF(O86=Data!$E$16,Data!$K$56,IF(O86=Data!$E$17,Data!$K$57,IF(O86=Data!$E$18,Data!K$58,0)))))))))))))))))))*$AV$3</f>
        <v>0</v>
      </c>
      <c r="AK86" s="23">
        <f t="shared" si="18"/>
        <v>0</v>
      </c>
      <c r="AL86" s="22">
        <f t="shared" si="19"/>
        <v>0</v>
      </c>
      <c r="AM86" s="22">
        <f t="shared" si="20"/>
        <v>0</v>
      </c>
      <c r="AN86" s="23"/>
      <c r="AO86" s="120"/>
      <c r="AP86" s="25"/>
      <c r="AQ86" s="25"/>
      <c r="AR86" s="9"/>
      <c r="AS86" s="9"/>
      <c r="AT86" s="5"/>
      <c r="AX86" s="168"/>
      <c r="AY86" s="143" t="str">
        <f t="shared" si="21"/>
        <v>No</v>
      </c>
      <c r="AZ86" s="144" t="str">
        <f t="shared" si="15"/>
        <v>No</v>
      </c>
      <c r="BA86" s="150"/>
      <c r="BB86" s="146">
        <f>IF(Q86="NA",0,IF(N86="No",0,IF(O86=Data!$E$2,Data!$L$42,IF(O86=Data!$E$3,Data!$L$43,IF(O86=Data!$E$4,Data!$L$44,IF(O86=Data!$E$5,Data!$L$45,IF(O86=Data!$E$6,Data!$L$46,IF(O86=Data!$E$7,Data!$L$47,IF(O86=Data!$E$8,Data!$L$48,IF(O86=Data!$E$9,Data!$L$49,IF(O86=Data!$E$10,Data!$L$50,IF(O86=Data!$E$11,Data!$L$51,IF(O86=Data!$E$12,Data!$L$52,IF(O86=Data!$E$13,Data!$L$53,IF(O86=Data!$E$14,Data!$L$54,IF(O86=Data!$E$15,Data!$L$55,IF(O86=Data!$E$16,Data!$L$56,IF(O86=Data!$E$17,Data!$L$57,IF(O86=Data!$E$18,Data!L$58,0)))))))))))))))))))</f>
        <v>0</v>
      </c>
      <c r="BC86" s="147">
        <f>IF(Q86="NA",0,IF(AY86="No",0,IF(N86="Yes",0,IF(P86=Data!$E$2,Data!$L$42,IF(P86=Data!$E$3,Data!$L$43,IF(P86=Data!$E$4,Data!$L$44,IF(P86=Data!$E$5,Data!$L$45,IF(P86=Data!$E$6,Data!$L$46,IF(P86=Data!$E$7,Data!$L$47,IF(P86=Data!$E$8,Data!$L$48,IF(P86=Data!$E$9,Data!$L$49,IF(P86=Data!$E$10,Data!$L$50,IF(P86=Data!$E$11,Data!$L$51,IF(P86=Data!$E$12,Data!$L$52*(EXP(-29.6/R86)),IF(P86=Data!$E$13,Data!$L$53,IF(P86=Data!$E$14,Data!$L$54*(EXP(-29.6/R86)),IF(P86=Data!$E$15,Data!$L$55,IF(P86=Data!$E$16,Data!$L$56,IF(P86=Data!$E$17,Data!$L$57,IF(P86=Data!$E$18,Data!L$58,0))))))))))))))))))))</f>
        <v>0</v>
      </c>
      <c r="BD86" s="148"/>
      <c r="BE86" s="146"/>
      <c r="BF86" s="148">
        <f t="shared" si="22"/>
        <v>0</v>
      </c>
      <c r="BG86" s="148">
        <v>1</v>
      </c>
      <c r="BH86" s="148">
        <v>1</v>
      </c>
      <c r="BI86" s="148">
        <f>IF(S86=0,0,IF(AND(Q86=Data!$E$12,S86-$AV$3&gt;0),(((Data!$M$52*(EXP(-29.6/S86)))-(Data!$M$52*(EXP(-29.6/(S86-$AV$3)))))),IF(AND(Q86=Data!$E$12,S86-$AV$3&lt;0.5),(Data!$M$52*(EXP(-29.6/S86))),IF(AND(Q86=Data!$E$12,S86&lt;=1),((Data!$M$52*(EXP(-29.6/S86)))),IF(Q86=Data!$E$13,(Data!$M$53),IF(AND(Q86=Data!$E$14,S86-$AV$3&gt;0),(((Data!$M$54*(EXP(-29.6/S86)))-(Data!$M$54*(EXP(-29.6/(S86-$AV$3)))))),IF(AND(Q86=Data!$E$14,S86-$AV$3&lt;1),(Data!$M$54*(EXP(-29.6/S86))),IF(AND(Q86=Data!$E$14,S86&lt;=1),((Data!$M$54*(EXP(-29.6/S86)))),IF(Q86=Data!$E$15,Data!$M$55,IF(Q86=Data!$E$16,Data!$M$56,IF(Q86=Data!$E$17,Data!$M$57,IF(Q86=Data!$E$18,Data!$M$58,0))))))))))))</f>
        <v>0</v>
      </c>
      <c r="BJ86" s="148">
        <f>IF(Q86=Data!$E$12,BI86*0.32,IF(Q86=Data!$E$13,0,IF(Q86=Data!$E$14,BI86*0.32,IF(Q86=Data!$E$15,0,IF(Q86=Data!$E$16,0,IF(Q86=Data!$E$17,0,IF(Q86=Data!$E$18,0,0)))))))</f>
        <v>0</v>
      </c>
      <c r="BK86" s="148">
        <f>IF(Q86=Data!$E$12,Data!$P$52*$AV$3,IF(Q86=Data!$E$13,Data!$P$53*$AV$3,IF(Q86=Data!$E$14,Data!$P$54*$AV$3,IF(Q86=Data!$E$15,Data!$P$55*$AV$3,IF(Q86=Data!$E$16,Data!$P$56*$AV$3,IF(Q86=Data!$E$17,Data!$P$57*$AV$3,IF(Q86=Data!$E$18,Data!$P$58*$AV$3,0)))))))</f>
        <v>0</v>
      </c>
      <c r="BL86" s="147">
        <f>IF(O86=Data!$E$2,Data!$O$42,IF(O86=Data!$E$3,Data!$O$43,IF(O86=Data!$E$4,Data!$O$44,IF(O86=Data!$E$5,Data!$O$45,IF(O86=Data!$E$6,Data!$O$46,IF(O86=Data!$E$7,Data!$O$47,IF(O86=Data!$E$8,Data!$O$48,IF(O86=Data!$E$9,Data!$O$49,IF(O86=Data!$E$10,Data!$O$50,IF(O86=Data!$E$11,Data!$O$51,IF(O86=Data!$E$12,Data!$O$52,IF(O86=Data!$E$13,Data!$O$53,IF(O86=Data!$E$14,Data!$O$54,IF(O86=Data!$E$15,Data!$O$55,IF(O86=Data!$E$16,Data!$O$56,IF(O86=Data!$E$17,Data!$O$57,IF(O86=Data!$E$18,Data!$O$58,0)))))))))))))))))</f>
        <v>0</v>
      </c>
      <c r="BM86" s="169"/>
      <c r="BN86" s="169"/>
      <c r="BO86" s="169"/>
      <c r="BP86" s="169"/>
    </row>
    <row r="87" spans="10:68" x14ac:dyDescent="0.3">
      <c r="J87" s="36" t="s">
        <v>98</v>
      </c>
      <c r="K87" s="108"/>
      <c r="L87" s="108"/>
      <c r="M87" s="108" t="s">
        <v>3</v>
      </c>
      <c r="N87" s="108" t="s">
        <v>1</v>
      </c>
      <c r="O87" s="109" t="s">
        <v>124</v>
      </c>
      <c r="P87" s="109" t="s">
        <v>124</v>
      </c>
      <c r="Q87" s="110" t="s">
        <v>124</v>
      </c>
      <c r="R87" s="111"/>
      <c r="S87" s="111"/>
      <c r="T87" s="112"/>
      <c r="U87" s="20"/>
      <c r="V87" s="21">
        <f>IF(AZ87="No",0,IF(O87="NA",0,IF(O87=Data!$E$2,Data!$F$42,IF(O87=Data!$E$3,Data!$F$43,IF(O87=Data!$E$4,Data!$F$44,IF(O87=Data!$E$5,Data!$F$45,IF(O87=Data!$E$6,Data!$F$46,IF(O87=Data!$E$7,Data!$F$47,IF(O87=Data!$E$8,Data!$F$48,IF(O87=Data!$E$9,Data!$F$49,IF(O87=Data!$E$10,Data!$F$50,IF(O87=Data!$E$11,Data!$F$51,IF(O87=Data!E96,Data!$F$52,IF(O87=Data!E97,Data!$F$53,IF(O87=Data!E98,Data!$F$54,IF(O87=Data!E99,Data!$F$55,IF(O87=Data!E100,Data!$F$56,IF(O87=Data!E101,Data!F$57,IF(O87=Data!E102,Data!F$58,0)))))))))))))))))))*K87*$AV$3</f>
        <v>0</v>
      </c>
      <c r="W87" s="23">
        <f>IF(AZ87="No",0,IF(O87="NA",0,IF(O87=Data!$E$2,Data!$G$42,IF(O87=Data!$E$3,Data!$G$43,IF(O87=Data!$E$4,Data!$G$44,IF(O87=Data!$E$5,Data!$G$45,IF(O87=Data!$E$6,Data!$G$46,IF(O87=Data!$E$7,Data!$G$47,IF(O87=Data!$E$8,Data!$G$48,IF(O87=Data!$E$9,Data!$G$49,IF(O87=Data!$E$10,Data!$G$50,IF(O87=Data!$E$11,Data!$G$51,IF(O87=Data!$E$12,Data!$G$52,IF(O87=Data!$E$13,Data!$G$53,IF(O87=Data!$E$14,Data!$G$54,IF(O87=Data!$E$15,Data!$G$55,IF(O87=Data!$E$16,Data!$G$56,IF(O87=Data!$E$17,Data!G$57,IF(O87=Data!$E$18,Data!G$58,0)))))))))))))))))))*K87*$AV$3</f>
        <v>0</v>
      </c>
      <c r="X87" s="23">
        <f>IF(AZ87="No",0,IF(O87="NA",0,IF(O87=Data!$E$2,Data!$H$42,IF(O87=Data!$E$3,Data!$H$43,IF(O87=Data!$E$4,Data!$H$44,IF(O87=Data!$E$5,Data!$H$45,IF(O87=Data!$E$6,Data!$H$46,IF(O87=Data!$E$7,Data!$H$47,IF(O87=Data!$E$8,Data!$H$48,IF(O87=Data!$E$9,Data!$H$49,IF(O87=Data!$E$10,Data!$H$50,IF(O87=Data!$E$11,Data!$H$51,IF(O87=Data!$E$12,Data!$H$52,IF(O87=Data!$E$13,Data!$H$53,IF(O87=Data!$E$14,Data!$H$54,IF(O87=Data!$E$15,Data!$H$55,IF(O87=Data!$E$16,Data!$H$56,IF(O87=Data!$E$17,Data!H$57,IF(O87=Data!$E$18,Data!H$58,0)))))))))))))))))))*K87*$AV$3</f>
        <v>0</v>
      </c>
      <c r="Y87" s="23">
        <f>IF(R87&lt;=1,0,IF(Q87=Data!$E$12,Data!$F$52,IF(Q87=Data!$E$13,Data!$F$53,IF(Q87=Data!$E$14,Data!$F$54,IF(Q87=Data!$E$15,Data!$F$55,IF(Q87=Data!$E$16,Data!$F$56,IF(Q87=Data!$E$17,Data!$F$57,IF(Q87=Data!$E$18,Data!$F$58,0))))))))*K87*IF(R87&lt;AV87,R87,$AV$3)</f>
        <v>0</v>
      </c>
      <c r="Z87" s="23">
        <f>IF(R87&lt;=1,0,IF(Q87=Data!$E$12,Data!$G$52,IF(Q87=Data!$E$13,Data!$G$53,IF(Q87=Data!$E$14,Data!$G$54,IF(Q87=Data!$E$15,Data!$G$55,IF(Q87=Data!$E$16,Data!$G$56,IF(Q87=Data!$E$17,Data!$G$57,IF(Q87=Data!$E$18,Data!$G$58,0))))))))*K87*IF(R87&lt;AV87,R87,$AV$3)</f>
        <v>0</v>
      </c>
      <c r="AA87" s="23">
        <f>IF(R87&lt;=1,0,IF(Q87=Data!$E$12,Data!$H$52,IF(Q87=Data!$E$13,Data!$H$53,IF(Q87=Data!$E$14,Data!$H$54,IF(Q87=Data!$E$15,Data!$H$55,IF(Q87=Data!$E$16,Data!$H$56,IF(Q87=Data!$E$17,Data!$H$57,IF(Q87=Data!$E$18,Data!$H$58,0))))))))*K87*IF(R87&lt;AV87,R87,$AV$3)</f>
        <v>0</v>
      </c>
      <c r="AB87" s="22">
        <f t="shared" si="16"/>
        <v>0</v>
      </c>
      <c r="AC87" s="50">
        <f t="shared" si="17"/>
        <v>0</v>
      </c>
      <c r="AD87" s="46"/>
      <c r="AE87" s="21">
        <f t="shared" si="12"/>
        <v>0</v>
      </c>
      <c r="AF87" s="22">
        <f t="shared" si="13"/>
        <v>0</v>
      </c>
      <c r="AG87" s="50">
        <f t="shared" si="14"/>
        <v>0</v>
      </c>
      <c r="AH87" s="46"/>
      <c r="AI87" s="21">
        <f>IF(AZ87="No",0,IF(O87="NA",0,IF(Q87=O87,0,IF(O87=Data!$E$2,Data!$J$42,IF(O87=Data!$E$3,Data!$J$43,IF(O87=Data!$E$4,Data!$J$44,IF(O87=Data!$E$5,Data!$J$45,IF(O87=Data!$E$6,Data!$J$46,IF(O87=Data!$E$7,Data!$J$47,IF(O87=Data!$E$8,Data!$J$48,IF(O87=Data!$E$9,Data!$J$49,IF(O87=Data!$E$10,Data!$I$50,IF(O87=Data!$E$11,Data!$J$51,IF(O87=Data!$E$12,Data!$J$52,IF(O87=Data!$E$13,Data!$J$53,IF(O87=Data!$E$14,Data!$J$54,IF(O87=Data!$E$15,Data!$J$55,IF(O87=Data!$E$16,Data!$J$56,IF(O87=Data!$E$17,Data!$J$57,IF(O87=Data!$E$18,Data!J$58,0))))))))))))))))))))*$AV$3</f>
        <v>0</v>
      </c>
      <c r="AJ87" s="23">
        <f>IF(AZ87="No",0,IF(O87="NA",0,IF(O87=Data!$E$2,Data!$K$42,IF(O87=Data!$E$3,Data!$K$43,IF(O87=Data!$E$4,Data!$K$44,IF(O87=Data!$E$5,Data!$K$45,IF(O87=Data!$E$6,Data!$K$46,IF(O87=Data!$E$7,Data!$K$47,IF(O87=Data!$E$8,Data!$K$48,IF(O87=Data!$E$9,Data!$K$49,IF(O87=Data!$E$10,Data!$K$50,IF(O87=Data!$E$11,Data!$K$51,IF(O87=Data!$E$12,Data!$K$52,IF(O87=Data!$E$13,Data!$K$53,IF(O87=Data!$E$14,Data!$K$54,IF(O87=Data!$E$15,Data!$K$55,IF(O87=Data!$E$16,Data!$K$56,IF(O87=Data!$E$17,Data!$K$57,IF(O87=Data!$E$18,Data!K$58,0)))))))))))))))))))*$AV$3</f>
        <v>0</v>
      </c>
      <c r="AK87" s="23">
        <f t="shared" si="18"/>
        <v>0</v>
      </c>
      <c r="AL87" s="22">
        <f t="shared" si="19"/>
        <v>0</v>
      </c>
      <c r="AM87" s="22">
        <f t="shared" si="20"/>
        <v>0</v>
      </c>
      <c r="AN87" s="23"/>
      <c r="AO87" s="120"/>
      <c r="AP87" s="25"/>
      <c r="AQ87" s="25"/>
      <c r="AR87" s="9"/>
      <c r="AS87" s="9"/>
      <c r="AT87" s="5"/>
      <c r="AX87" s="168"/>
      <c r="AY87" s="143" t="str">
        <f t="shared" si="21"/>
        <v>No</v>
      </c>
      <c r="AZ87" s="144" t="str">
        <f t="shared" si="15"/>
        <v>No</v>
      </c>
      <c r="BA87" s="150"/>
      <c r="BB87" s="146">
        <f>IF(Q87="NA",0,IF(N87="No",0,IF(O87=Data!$E$2,Data!$L$42,IF(O87=Data!$E$3,Data!$L$43,IF(O87=Data!$E$4,Data!$L$44,IF(O87=Data!$E$5,Data!$L$45,IF(O87=Data!$E$6,Data!$L$46,IF(O87=Data!$E$7,Data!$L$47,IF(O87=Data!$E$8,Data!$L$48,IF(O87=Data!$E$9,Data!$L$49,IF(O87=Data!$E$10,Data!$L$50,IF(O87=Data!$E$11,Data!$L$51,IF(O87=Data!$E$12,Data!$L$52,IF(O87=Data!$E$13,Data!$L$53,IF(O87=Data!$E$14,Data!$L$54,IF(O87=Data!$E$15,Data!$L$55,IF(O87=Data!$E$16,Data!$L$56,IF(O87=Data!$E$17,Data!$L$57,IF(O87=Data!$E$18,Data!L$58,0)))))))))))))))))))</f>
        <v>0</v>
      </c>
      <c r="BC87" s="147">
        <f>IF(Q87="NA",0,IF(AY87="No",0,IF(N87="Yes",0,IF(P87=Data!$E$2,Data!$L$42,IF(P87=Data!$E$3,Data!$L$43,IF(P87=Data!$E$4,Data!$L$44,IF(P87=Data!$E$5,Data!$L$45,IF(P87=Data!$E$6,Data!$L$46,IF(P87=Data!$E$7,Data!$L$47,IF(P87=Data!$E$8,Data!$L$48,IF(P87=Data!$E$9,Data!$L$49,IF(P87=Data!$E$10,Data!$L$50,IF(P87=Data!$E$11,Data!$L$51,IF(P87=Data!$E$12,Data!$L$52*(EXP(-29.6/R87)),IF(P87=Data!$E$13,Data!$L$53,IF(P87=Data!$E$14,Data!$L$54*(EXP(-29.6/R87)),IF(P87=Data!$E$15,Data!$L$55,IF(P87=Data!$E$16,Data!$L$56,IF(P87=Data!$E$17,Data!$L$57,IF(P87=Data!$E$18,Data!L$58,0))))))))))))))))))))</f>
        <v>0</v>
      </c>
      <c r="BD87" s="148"/>
      <c r="BE87" s="146"/>
      <c r="BF87" s="148">
        <f t="shared" si="22"/>
        <v>0</v>
      </c>
      <c r="BG87" s="148">
        <v>1</v>
      </c>
      <c r="BH87" s="148">
        <v>1</v>
      </c>
      <c r="BI87" s="148">
        <f>IF(S87=0,0,IF(AND(Q87=Data!$E$12,S87-$AV$3&gt;0),(((Data!$M$52*(EXP(-29.6/S87)))-(Data!$M$52*(EXP(-29.6/(S87-$AV$3)))))),IF(AND(Q87=Data!$E$12,S87-$AV$3&lt;0.5),(Data!$M$52*(EXP(-29.6/S87))),IF(AND(Q87=Data!$E$12,S87&lt;=1),((Data!$M$52*(EXP(-29.6/S87)))),IF(Q87=Data!$E$13,(Data!$M$53),IF(AND(Q87=Data!$E$14,S87-$AV$3&gt;0),(((Data!$M$54*(EXP(-29.6/S87)))-(Data!$M$54*(EXP(-29.6/(S87-$AV$3)))))),IF(AND(Q87=Data!$E$14,S87-$AV$3&lt;1),(Data!$M$54*(EXP(-29.6/S87))),IF(AND(Q87=Data!$E$14,S87&lt;=1),((Data!$M$54*(EXP(-29.6/S87)))),IF(Q87=Data!$E$15,Data!$M$55,IF(Q87=Data!$E$16,Data!$M$56,IF(Q87=Data!$E$17,Data!$M$57,IF(Q87=Data!$E$18,Data!$M$58,0))))))))))))</f>
        <v>0</v>
      </c>
      <c r="BJ87" s="148">
        <f>IF(Q87=Data!$E$12,BI87*0.32,IF(Q87=Data!$E$13,0,IF(Q87=Data!$E$14,BI87*0.32,IF(Q87=Data!$E$15,0,IF(Q87=Data!$E$16,0,IF(Q87=Data!$E$17,0,IF(Q87=Data!$E$18,0,0)))))))</f>
        <v>0</v>
      </c>
      <c r="BK87" s="148">
        <f>IF(Q87=Data!$E$12,Data!$P$52*$AV$3,IF(Q87=Data!$E$13,Data!$P$53*$AV$3,IF(Q87=Data!$E$14,Data!$P$54*$AV$3,IF(Q87=Data!$E$15,Data!$P$55*$AV$3,IF(Q87=Data!$E$16,Data!$P$56*$AV$3,IF(Q87=Data!$E$17,Data!$P$57*$AV$3,IF(Q87=Data!$E$18,Data!$P$58*$AV$3,0)))))))</f>
        <v>0</v>
      </c>
      <c r="BL87" s="147">
        <f>IF(O87=Data!$E$2,Data!$O$42,IF(O87=Data!$E$3,Data!$O$43,IF(O87=Data!$E$4,Data!$O$44,IF(O87=Data!$E$5,Data!$O$45,IF(O87=Data!$E$6,Data!$O$46,IF(O87=Data!$E$7,Data!$O$47,IF(O87=Data!$E$8,Data!$O$48,IF(O87=Data!$E$9,Data!$O$49,IF(O87=Data!$E$10,Data!$O$50,IF(O87=Data!$E$11,Data!$O$51,IF(O87=Data!$E$12,Data!$O$52,IF(O87=Data!$E$13,Data!$O$53,IF(O87=Data!$E$14,Data!$O$54,IF(O87=Data!$E$15,Data!$O$55,IF(O87=Data!$E$16,Data!$O$56,IF(O87=Data!$E$17,Data!$O$57,IF(O87=Data!$E$18,Data!$O$58,0)))))))))))))))))</f>
        <v>0</v>
      </c>
      <c r="BM87" s="169"/>
      <c r="BN87" s="169"/>
      <c r="BO87" s="169"/>
      <c r="BP87" s="169"/>
    </row>
    <row r="88" spans="10:68" x14ac:dyDescent="0.3">
      <c r="J88" s="36" t="s">
        <v>99</v>
      </c>
      <c r="K88" s="108"/>
      <c r="L88" s="108"/>
      <c r="M88" s="108" t="s">
        <v>3</v>
      </c>
      <c r="N88" s="108" t="s">
        <v>1</v>
      </c>
      <c r="O88" s="109" t="s">
        <v>124</v>
      </c>
      <c r="P88" s="109" t="s">
        <v>124</v>
      </c>
      <c r="Q88" s="110" t="s">
        <v>124</v>
      </c>
      <c r="R88" s="111"/>
      <c r="S88" s="111"/>
      <c r="T88" s="112"/>
      <c r="U88" s="20"/>
      <c r="V88" s="21">
        <f>IF(AZ88="No",0,IF(O88="NA",0,IF(O88=Data!$E$2,Data!$F$42,IF(O88=Data!$E$3,Data!$F$43,IF(O88=Data!$E$4,Data!$F$44,IF(O88=Data!$E$5,Data!$F$45,IF(O88=Data!$E$6,Data!$F$46,IF(O88=Data!$E$7,Data!$F$47,IF(O88=Data!$E$8,Data!$F$48,IF(O88=Data!$E$9,Data!$F$49,IF(O88=Data!$E$10,Data!$F$50,IF(O88=Data!$E$11,Data!$F$51,IF(O88=Data!E97,Data!$F$52,IF(O88=Data!E98,Data!$F$53,IF(O88=Data!E99,Data!$F$54,IF(O88=Data!E100,Data!$F$55,IF(O88=Data!E101,Data!$F$56,IF(O88=Data!E102,Data!F$57,IF(O88=Data!E103,Data!F$58,0)))))))))))))))))))*K88*$AV$3</f>
        <v>0</v>
      </c>
      <c r="W88" s="23">
        <f>IF(AZ88="No",0,IF(O88="NA",0,IF(O88=Data!$E$2,Data!$G$42,IF(O88=Data!$E$3,Data!$G$43,IF(O88=Data!$E$4,Data!$G$44,IF(O88=Data!$E$5,Data!$G$45,IF(O88=Data!$E$6,Data!$G$46,IF(O88=Data!$E$7,Data!$G$47,IF(O88=Data!$E$8,Data!$G$48,IF(O88=Data!$E$9,Data!$G$49,IF(O88=Data!$E$10,Data!$G$50,IF(O88=Data!$E$11,Data!$G$51,IF(O88=Data!$E$12,Data!$G$52,IF(O88=Data!$E$13,Data!$G$53,IF(O88=Data!$E$14,Data!$G$54,IF(O88=Data!$E$15,Data!$G$55,IF(O88=Data!$E$16,Data!$G$56,IF(O88=Data!$E$17,Data!G$57,IF(O88=Data!$E$18,Data!G$58,0)))))))))))))))))))*K88*$AV$3</f>
        <v>0</v>
      </c>
      <c r="X88" s="23">
        <f>IF(AZ88="No",0,IF(O88="NA",0,IF(O88=Data!$E$2,Data!$H$42,IF(O88=Data!$E$3,Data!$H$43,IF(O88=Data!$E$4,Data!$H$44,IF(O88=Data!$E$5,Data!$H$45,IF(O88=Data!$E$6,Data!$H$46,IF(O88=Data!$E$7,Data!$H$47,IF(O88=Data!$E$8,Data!$H$48,IF(O88=Data!$E$9,Data!$H$49,IF(O88=Data!$E$10,Data!$H$50,IF(O88=Data!$E$11,Data!$H$51,IF(O88=Data!$E$12,Data!$H$52,IF(O88=Data!$E$13,Data!$H$53,IF(O88=Data!$E$14,Data!$H$54,IF(O88=Data!$E$15,Data!$H$55,IF(O88=Data!$E$16,Data!$H$56,IF(O88=Data!$E$17,Data!H$57,IF(O88=Data!$E$18,Data!H$58,0)))))))))))))))))))*K88*$AV$3</f>
        <v>0</v>
      </c>
      <c r="Y88" s="23">
        <f>IF(R88&lt;=1,0,IF(Q88=Data!$E$12,Data!$F$52,IF(Q88=Data!$E$13,Data!$F$53,IF(Q88=Data!$E$14,Data!$F$54,IF(Q88=Data!$E$15,Data!$F$55,IF(Q88=Data!$E$16,Data!$F$56,IF(Q88=Data!$E$17,Data!$F$57,IF(Q88=Data!$E$18,Data!$F$58,0))))))))*K88*IF(R88&lt;AV88,R88,$AV$3)</f>
        <v>0</v>
      </c>
      <c r="Z88" s="23">
        <f>IF(R88&lt;=1,0,IF(Q88=Data!$E$12,Data!$G$52,IF(Q88=Data!$E$13,Data!$G$53,IF(Q88=Data!$E$14,Data!$G$54,IF(Q88=Data!$E$15,Data!$G$55,IF(Q88=Data!$E$16,Data!$G$56,IF(Q88=Data!$E$17,Data!$G$57,IF(Q88=Data!$E$18,Data!$G$58,0))))))))*K88*IF(R88&lt;AV88,R88,$AV$3)</f>
        <v>0</v>
      </c>
      <c r="AA88" s="23">
        <f>IF(R88&lt;=1,0,IF(Q88=Data!$E$12,Data!$H$52,IF(Q88=Data!$E$13,Data!$H$53,IF(Q88=Data!$E$14,Data!$H$54,IF(Q88=Data!$E$15,Data!$H$55,IF(Q88=Data!$E$16,Data!$H$56,IF(Q88=Data!$E$17,Data!$H$57,IF(Q88=Data!$E$18,Data!$H$58,0))))))))*K88*IF(R88&lt;AV88,R88,$AV$3)</f>
        <v>0</v>
      </c>
      <c r="AB88" s="22">
        <f t="shared" si="16"/>
        <v>0</v>
      </c>
      <c r="AC88" s="50">
        <f t="shared" si="17"/>
        <v>0</v>
      </c>
      <c r="AD88" s="46"/>
      <c r="AE88" s="21">
        <f t="shared" si="12"/>
        <v>0</v>
      </c>
      <c r="AF88" s="22">
        <f t="shared" si="13"/>
        <v>0</v>
      </c>
      <c r="AG88" s="50">
        <f t="shared" si="14"/>
        <v>0</v>
      </c>
      <c r="AH88" s="46"/>
      <c r="AI88" s="21">
        <f>IF(AZ88="No",0,IF(O88="NA",0,IF(Q88=O88,0,IF(O88=Data!$E$2,Data!$J$42,IF(O88=Data!$E$3,Data!$J$43,IF(O88=Data!$E$4,Data!$J$44,IF(O88=Data!$E$5,Data!$J$45,IF(O88=Data!$E$6,Data!$J$46,IF(O88=Data!$E$7,Data!$J$47,IF(O88=Data!$E$8,Data!$J$48,IF(O88=Data!$E$9,Data!$J$49,IF(O88=Data!$E$10,Data!$I$50,IF(O88=Data!$E$11,Data!$J$51,IF(O88=Data!$E$12,Data!$J$52,IF(O88=Data!$E$13,Data!$J$53,IF(O88=Data!$E$14,Data!$J$54,IF(O88=Data!$E$15,Data!$J$55,IF(O88=Data!$E$16,Data!$J$56,IF(O88=Data!$E$17,Data!$J$57,IF(O88=Data!$E$18,Data!J$58,0))))))))))))))))))))*$AV$3</f>
        <v>0</v>
      </c>
      <c r="AJ88" s="23">
        <f>IF(AZ88="No",0,IF(O88="NA",0,IF(O88=Data!$E$2,Data!$K$42,IF(O88=Data!$E$3,Data!$K$43,IF(O88=Data!$E$4,Data!$K$44,IF(O88=Data!$E$5,Data!$K$45,IF(O88=Data!$E$6,Data!$K$46,IF(O88=Data!$E$7,Data!$K$47,IF(O88=Data!$E$8,Data!$K$48,IF(O88=Data!$E$9,Data!$K$49,IF(O88=Data!$E$10,Data!$K$50,IF(O88=Data!$E$11,Data!$K$51,IF(O88=Data!$E$12,Data!$K$52,IF(O88=Data!$E$13,Data!$K$53,IF(O88=Data!$E$14,Data!$K$54,IF(O88=Data!$E$15,Data!$K$55,IF(O88=Data!$E$16,Data!$K$56,IF(O88=Data!$E$17,Data!$K$57,IF(O88=Data!$E$18,Data!K$58,0)))))))))))))))))))*$AV$3</f>
        <v>0</v>
      </c>
      <c r="AK88" s="23">
        <f t="shared" si="18"/>
        <v>0</v>
      </c>
      <c r="AL88" s="22">
        <f t="shared" si="19"/>
        <v>0</v>
      </c>
      <c r="AM88" s="22">
        <f t="shared" si="20"/>
        <v>0</v>
      </c>
      <c r="AN88" s="23"/>
      <c r="AO88" s="120"/>
      <c r="AP88" s="25"/>
      <c r="AQ88" s="25"/>
      <c r="AR88" s="9"/>
      <c r="AS88" s="9"/>
      <c r="AT88" s="5"/>
      <c r="AX88" s="168"/>
      <c r="AY88" s="143" t="str">
        <f t="shared" si="21"/>
        <v>No</v>
      </c>
      <c r="AZ88" s="144" t="str">
        <f t="shared" si="15"/>
        <v>No</v>
      </c>
      <c r="BA88" s="150"/>
      <c r="BB88" s="146">
        <f>IF(Q88="NA",0,IF(N88="No",0,IF(O88=Data!$E$2,Data!$L$42,IF(O88=Data!$E$3,Data!$L$43,IF(O88=Data!$E$4,Data!$L$44,IF(O88=Data!$E$5,Data!$L$45,IF(O88=Data!$E$6,Data!$L$46,IF(O88=Data!$E$7,Data!$L$47,IF(O88=Data!$E$8,Data!$L$48,IF(O88=Data!$E$9,Data!$L$49,IF(O88=Data!$E$10,Data!$L$50,IF(O88=Data!$E$11,Data!$L$51,IF(O88=Data!$E$12,Data!$L$52,IF(O88=Data!$E$13,Data!$L$53,IF(O88=Data!$E$14,Data!$L$54,IF(O88=Data!$E$15,Data!$L$55,IF(O88=Data!$E$16,Data!$L$56,IF(O88=Data!$E$17,Data!$L$57,IF(O88=Data!$E$18,Data!L$58,0)))))))))))))))))))</f>
        <v>0</v>
      </c>
      <c r="BC88" s="147">
        <f>IF(Q88="NA",0,IF(AY88="No",0,IF(N88="Yes",0,IF(P88=Data!$E$2,Data!$L$42,IF(P88=Data!$E$3,Data!$L$43,IF(P88=Data!$E$4,Data!$L$44,IF(P88=Data!$E$5,Data!$L$45,IF(P88=Data!$E$6,Data!$L$46,IF(P88=Data!$E$7,Data!$L$47,IF(P88=Data!$E$8,Data!$L$48,IF(P88=Data!$E$9,Data!$L$49,IF(P88=Data!$E$10,Data!$L$50,IF(P88=Data!$E$11,Data!$L$51,IF(P88=Data!$E$12,Data!$L$52*(EXP(-29.6/R88)),IF(P88=Data!$E$13,Data!$L$53,IF(P88=Data!$E$14,Data!$L$54*(EXP(-29.6/R88)),IF(P88=Data!$E$15,Data!$L$55,IF(P88=Data!$E$16,Data!$L$56,IF(P88=Data!$E$17,Data!$L$57,IF(P88=Data!$E$18,Data!L$58,0))))))))))))))))))))</f>
        <v>0</v>
      </c>
      <c r="BD88" s="148"/>
      <c r="BE88" s="146"/>
      <c r="BF88" s="148">
        <f t="shared" si="22"/>
        <v>0</v>
      </c>
      <c r="BG88" s="148">
        <v>1</v>
      </c>
      <c r="BH88" s="148">
        <v>1</v>
      </c>
      <c r="BI88" s="148">
        <f>IF(S88=0,0,IF(AND(Q88=Data!$E$12,S88-$AV$3&gt;0),(((Data!$M$52*(EXP(-29.6/S88)))-(Data!$M$52*(EXP(-29.6/(S88-$AV$3)))))),IF(AND(Q88=Data!$E$12,S88-$AV$3&lt;0.5),(Data!$M$52*(EXP(-29.6/S88))),IF(AND(Q88=Data!$E$12,S88&lt;=1),((Data!$M$52*(EXP(-29.6/S88)))),IF(Q88=Data!$E$13,(Data!$M$53),IF(AND(Q88=Data!$E$14,S88-$AV$3&gt;0),(((Data!$M$54*(EXP(-29.6/S88)))-(Data!$M$54*(EXP(-29.6/(S88-$AV$3)))))),IF(AND(Q88=Data!$E$14,S88-$AV$3&lt;1),(Data!$M$54*(EXP(-29.6/S88))),IF(AND(Q88=Data!$E$14,S88&lt;=1),((Data!$M$54*(EXP(-29.6/S88)))),IF(Q88=Data!$E$15,Data!$M$55,IF(Q88=Data!$E$16,Data!$M$56,IF(Q88=Data!$E$17,Data!$M$57,IF(Q88=Data!$E$18,Data!$M$58,0))))))))))))</f>
        <v>0</v>
      </c>
      <c r="BJ88" s="148">
        <f>IF(Q88=Data!$E$12,BI88*0.32,IF(Q88=Data!$E$13,0,IF(Q88=Data!$E$14,BI88*0.32,IF(Q88=Data!$E$15,0,IF(Q88=Data!$E$16,0,IF(Q88=Data!$E$17,0,IF(Q88=Data!$E$18,0,0)))))))</f>
        <v>0</v>
      </c>
      <c r="BK88" s="148">
        <f>IF(Q88=Data!$E$12,Data!$P$52*$AV$3,IF(Q88=Data!$E$13,Data!$P$53*$AV$3,IF(Q88=Data!$E$14,Data!$P$54*$AV$3,IF(Q88=Data!$E$15,Data!$P$55*$AV$3,IF(Q88=Data!$E$16,Data!$P$56*$AV$3,IF(Q88=Data!$E$17,Data!$P$57*$AV$3,IF(Q88=Data!$E$18,Data!$P$58*$AV$3,0)))))))</f>
        <v>0</v>
      </c>
      <c r="BL88" s="147">
        <f>IF(O88=Data!$E$2,Data!$O$42,IF(O88=Data!$E$3,Data!$O$43,IF(O88=Data!$E$4,Data!$O$44,IF(O88=Data!$E$5,Data!$O$45,IF(O88=Data!$E$6,Data!$O$46,IF(O88=Data!$E$7,Data!$O$47,IF(O88=Data!$E$8,Data!$O$48,IF(O88=Data!$E$9,Data!$O$49,IF(O88=Data!$E$10,Data!$O$50,IF(O88=Data!$E$11,Data!$O$51,IF(O88=Data!$E$12,Data!$O$52,IF(O88=Data!$E$13,Data!$O$53,IF(O88=Data!$E$14,Data!$O$54,IF(O88=Data!$E$15,Data!$O$55,IF(O88=Data!$E$16,Data!$O$56,IF(O88=Data!$E$17,Data!$O$57,IF(O88=Data!$E$18,Data!$O$58,0)))))))))))))))))</f>
        <v>0</v>
      </c>
      <c r="BM88" s="169"/>
      <c r="BN88" s="169"/>
      <c r="BO88" s="169"/>
      <c r="BP88" s="169"/>
    </row>
    <row r="89" spans="10:68" x14ac:dyDescent="0.3">
      <c r="J89" s="36" t="s">
        <v>100</v>
      </c>
      <c r="K89" s="108"/>
      <c r="L89" s="108"/>
      <c r="M89" s="108" t="s">
        <v>3</v>
      </c>
      <c r="N89" s="108" t="s">
        <v>1</v>
      </c>
      <c r="O89" s="109" t="s">
        <v>124</v>
      </c>
      <c r="P89" s="109" t="s">
        <v>124</v>
      </c>
      <c r="Q89" s="110" t="s">
        <v>124</v>
      </c>
      <c r="R89" s="111"/>
      <c r="S89" s="111"/>
      <c r="T89" s="112"/>
      <c r="U89" s="20"/>
      <c r="V89" s="21">
        <f>IF(AZ89="No",0,IF(O89="NA",0,IF(O89=Data!$E$2,Data!$F$42,IF(O89=Data!$E$3,Data!$F$43,IF(O89=Data!$E$4,Data!$F$44,IF(O89=Data!$E$5,Data!$F$45,IF(O89=Data!$E$6,Data!$F$46,IF(O89=Data!$E$7,Data!$F$47,IF(O89=Data!$E$8,Data!$F$48,IF(O89=Data!$E$9,Data!$F$49,IF(O89=Data!$E$10,Data!$F$50,IF(O89=Data!$E$11,Data!$F$51,IF(O89=Data!E98,Data!$F$52,IF(O89=Data!E99,Data!$F$53,IF(O89=Data!E100,Data!$F$54,IF(O89=Data!E101,Data!$F$55,IF(O89=Data!E102,Data!$F$56,IF(O89=Data!E103,Data!F$57,IF(O89=Data!E104,Data!F$58,0)))))))))))))))))))*K89*$AV$3</f>
        <v>0</v>
      </c>
      <c r="W89" s="23">
        <f>IF(AZ89="No",0,IF(O89="NA",0,IF(O89=Data!$E$2,Data!$G$42,IF(O89=Data!$E$3,Data!$G$43,IF(O89=Data!$E$4,Data!$G$44,IF(O89=Data!$E$5,Data!$G$45,IF(O89=Data!$E$6,Data!$G$46,IF(O89=Data!$E$7,Data!$G$47,IF(O89=Data!$E$8,Data!$G$48,IF(O89=Data!$E$9,Data!$G$49,IF(O89=Data!$E$10,Data!$G$50,IF(O89=Data!$E$11,Data!$G$51,IF(O89=Data!$E$12,Data!$G$52,IF(O89=Data!$E$13,Data!$G$53,IF(O89=Data!$E$14,Data!$G$54,IF(O89=Data!$E$15,Data!$G$55,IF(O89=Data!$E$16,Data!$G$56,IF(O89=Data!$E$17,Data!G$57,IF(O89=Data!$E$18,Data!G$58,0)))))))))))))))))))*K89*$AV$3</f>
        <v>0</v>
      </c>
      <c r="X89" s="23">
        <f>IF(AZ89="No",0,IF(O89="NA",0,IF(O89=Data!$E$2,Data!$H$42,IF(O89=Data!$E$3,Data!$H$43,IF(O89=Data!$E$4,Data!$H$44,IF(O89=Data!$E$5,Data!$H$45,IF(O89=Data!$E$6,Data!$H$46,IF(O89=Data!$E$7,Data!$H$47,IF(O89=Data!$E$8,Data!$H$48,IF(O89=Data!$E$9,Data!$H$49,IF(O89=Data!$E$10,Data!$H$50,IF(O89=Data!$E$11,Data!$H$51,IF(O89=Data!$E$12,Data!$H$52,IF(O89=Data!$E$13,Data!$H$53,IF(O89=Data!$E$14,Data!$H$54,IF(O89=Data!$E$15,Data!$H$55,IF(O89=Data!$E$16,Data!$H$56,IF(O89=Data!$E$17,Data!H$57,IF(O89=Data!$E$18,Data!H$58,0)))))))))))))))))))*K89*$AV$3</f>
        <v>0</v>
      </c>
      <c r="Y89" s="23">
        <f>IF(R89&lt;=1,0,IF(Q89=Data!$E$12,Data!$F$52,IF(Q89=Data!$E$13,Data!$F$53,IF(Q89=Data!$E$14,Data!$F$54,IF(Q89=Data!$E$15,Data!$F$55,IF(Q89=Data!$E$16,Data!$F$56,IF(Q89=Data!$E$17,Data!$F$57,IF(Q89=Data!$E$18,Data!$F$58,0))))))))*K89*IF(R89&lt;AV89,R89,$AV$3)</f>
        <v>0</v>
      </c>
      <c r="Z89" s="23">
        <f>IF(R89&lt;=1,0,IF(Q89=Data!$E$12,Data!$G$52,IF(Q89=Data!$E$13,Data!$G$53,IF(Q89=Data!$E$14,Data!$G$54,IF(Q89=Data!$E$15,Data!$G$55,IF(Q89=Data!$E$16,Data!$G$56,IF(Q89=Data!$E$17,Data!$G$57,IF(Q89=Data!$E$18,Data!$G$58,0))))))))*K89*IF(R89&lt;AV89,R89,$AV$3)</f>
        <v>0</v>
      </c>
      <c r="AA89" s="23">
        <f>IF(R89&lt;=1,0,IF(Q89=Data!$E$12,Data!$H$52,IF(Q89=Data!$E$13,Data!$H$53,IF(Q89=Data!$E$14,Data!$H$54,IF(Q89=Data!$E$15,Data!$H$55,IF(Q89=Data!$E$16,Data!$H$56,IF(Q89=Data!$E$17,Data!$H$57,IF(Q89=Data!$E$18,Data!$H$58,0))))))))*K89*IF(R89&lt;AV89,R89,$AV$3)</f>
        <v>0</v>
      </c>
      <c r="AB89" s="22">
        <f t="shared" si="16"/>
        <v>0</v>
      </c>
      <c r="AC89" s="50">
        <f t="shared" si="17"/>
        <v>0</v>
      </c>
      <c r="AD89" s="46"/>
      <c r="AE89" s="21">
        <f t="shared" si="12"/>
        <v>0</v>
      </c>
      <c r="AF89" s="22">
        <f t="shared" si="13"/>
        <v>0</v>
      </c>
      <c r="AG89" s="50">
        <f t="shared" si="14"/>
        <v>0</v>
      </c>
      <c r="AH89" s="46"/>
      <c r="AI89" s="21">
        <f>IF(AZ89="No",0,IF(O89="NA",0,IF(Q89=O89,0,IF(O89=Data!$E$2,Data!$J$42,IF(O89=Data!$E$3,Data!$J$43,IF(O89=Data!$E$4,Data!$J$44,IF(O89=Data!$E$5,Data!$J$45,IF(O89=Data!$E$6,Data!$J$46,IF(O89=Data!$E$7,Data!$J$47,IF(O89=Data!$E$8,Data!$J$48,IF(O89=Data!$E$9,Data!$J$49,IF(O89=Data!$E$10,Data!$I$50,IF(O89=Data!$E$11,Data!$J$51,IF(O89=Data!$E$12,Data!$J$52,IF(O89=Data!$E$13,Data!$J$53,IF(O89=Data!$E$14,Data!$J$54,IF(O89=Data!$E$15,Data!$J$55,IF(O89=Data!$E$16,Data!$J$56,IF(O89=Data!$E$17,Data!$J$57,IF(O89=Data!$E$18,Data!J$58,0))))))))))))))))))))*$AV$3</f>
        <v>0</v>
      </c>
      <c r="AJ89" s="23">
        <f>IF(AZ89="No",0,IF(O89="NA",0,IF(O89=Data!$E$2,Data!$K$42,IF(O89=Data!$E$3,Data!$K$43,IF(O89=Data!$E$4,Data!$K$44,IF(O89=Data!$E$5,Data!$K$45,IF(O89=Data!$E$6,Data!$K$46,IF(O89=Data!$E$7,Data!$K$47,IF(O89=Data!$E$8,Data!$K$48,IF(O89=Data!$E$9,Data!$K$49,IF(O89=Data!$E$10,Data!$K$50,IF(O89=Data!$E$11,Data!$K$51,IF(O89=Data!$E$12,Data!$K$52,IF(O89=Data!$E$13,Data!$K$53,IF(O89=Data!$E$14,Data!$K$54,IF(O89=Data!$E$15,Data!$K$55,IF(O89=Data!$E$16,Data!$K$56,IF(O89=Data!$E$17,Data!$K$57,IF(O89=Data!$E$18,Data!K$58,0)))))))))))))))))))*$AV$3</f>
        <v>0</v>
      </c>
      <c r="AK89" s="23">
        <f t="shared" si="18"/>
        <v>0</v>
      </c>
      <c r="AL89" s="22">
        <f t="shared" si="19"/>
        <v>0</v>
      </c>
      <c r="AM89" s="22">
        <f t="shared" si="20"/>
        <v>0</v>
      </c>
      <c r="AN89" s="23"/>
      <c r="AO89" s="120"/>
      <c r="AP89" s="25"/>
      <c r="AQ89" s="25"/>
      <c r="AR89" s="9"/>
      <c r="AS89" s="9"/>
      <c r="AT89" s="5"/>
      <c r="AX89" s="168"/>
      <c r="AY89" s="143" t="str">
        <f t="shared" si="21"/>
        <v>No</v>
      </c>
      <c r="AZ89" s="144" t="str">
        <f t="shared" si="15"/>
        <v>No</v>
      </c>
      <c r="BA89" s="150"/>
      <c r="BB89" s="146">
        <f>IF(Q89="NA",0,IF(N89="No",0,IF(O89=Data!$E$2,Data!$L$42,IF(O89=Data!$E$3,Data!$L$43,IF(O89=Data!$E$4,Data!$L$44,IF(O89=Data!$E$5,Data!$L$45,IF(O89=Data!$E$6,Data!$L$46,IF(O89=Data!$E$7,Data!$L$47,IF(O89=Data!$E$8,Data!$L$48,IF(O89=Data!$E$9,Data!$L$49,IF(O89=Data!$E$10,Data!$L$50,IF(O89=Data!$E$11,Data!$L$51,IF(O89=Data!$E$12,Data!$L$52,IF(O89=Data!$E$13,Data!$L$53,IF(O89=Data!$E$14,Data!$L$54,IF(O89=Data!$E$15,Data!$L$55,IF(O89=Data!$E$16,Data!$L$56,IF(O89=Data!$E$17,Data!$L$57,IF(O89=Data!$E$18,Data!L$58,0)))))))))))))))))))</f>
        <v>0</v>
      </c>
      <c r="BC89" s="147">
        <f>IF(Q89="NA",0,IF(AY89="No",0,IF(N89="Yes",0,IF(P89=Data!$E$2,Data!$L$42,IF(P89=Data!$E$3,Data!$L$43,IF(P89=Data!$E$4,Data!$L$44,IF(P89=Data!$E$5,Data!$L$45,IF(P89=Data!$E$6,Data!$L$46,IF(P89=Data!$E$7,Data!$L$47,IF(P89=Data!$E$8,Data!$L$48,IF(P89=Data!$E$9,Data!$L$49,IF(P89=Data!$E$10,Data!$L$50,IF(P89=Data!$E$11,Data!$L$51,IF(P89=Data!$E$12,Data!$L$52*(EXP(-29.6/R89)),IF(P89=Data!$E$13,Data!$L$53,IF(P89=Data!$E$14,Data!$L$54*(EXP(-29.6/R89)),IF(P89=Data!$E$15,Data!$L$55,IF(P89=Data!$E$16,Data!$L$56,IF(P89=Data!$E$17,Data!$L$57,IF(P89=Data!$E$18,Data!L$58,0))))))))))))))))))))</f>
        <v>0</v>
      </c>
      <c r="BD89" s="148"/>
      <c r="BE89" s="146"/>
      <c r="BF89" s="148">
        <f t="shared" si="22"/>
        <v>0</v>
      </c>
      <c r="BG89" s="148">
        <v>1</v>
      </c>
      <c r="BH89" s="148">
        <v>1</v>
      </c>
      <c r="BI89" s="148">
        <f>IF(S89=0,0,IF(AND(Q89=Data!$E$12,S89-$AV$3&gt;0),(((Data!$M$52*(EXP(-29.6/S89)))-(Data!$M$52*(EXP(-29.6/(S89-$AV$3)))))),IF(AND(Q89=Data!$E$12,S89-$AV$3&lt;0.5),(Data!$M$52*(EXP(-29.6/S89))),IF(AND(Q89=Data!$E$12,S89&lt;=1),((Data!$M$52*(EXP(-29.6/S89)))),IF(Q89=Data!$E$13,(Data!$M$53),IF(AND(Q89=Data!$E$14,S89-$AV$3&gt;0),(((Data!$M$54*(EXP(-29.6/S89)))-(Data!$M$54*(EXP(-29.6/(S89-$AV$3)))))),IF(AND(Q89=Data!$E$14,S89-$AV$3&lt;1),(Data!$M$54*(EXP(-29.6/S89))),IF(AND(Q89=Data!$E$14,S89&lt;=1),((Data!$M$54*(EXP(-29.6/S89)))),IF(Q89=Data!$E$15,Data!$M$55,IF(Q89=Data!$E$16,Data!$M$56,IF(Q89=Data!$E$17,Data!$M$57,IF(Q89=Data!$E$18,Data!$M$58,0))))))))))))</f>
        <v>0</v>
      </c>
      <c r="BJ89" s="148">
        <f>IF(Q89=Data!$E$12,BI89*0.32,IF(Q89=Data!$E$13,0,IF(Q89=Data!$E$14,BI89*0.32,IF(Q89=Data!$E$15,0,IF(Q89=Data!$E$16,0,IF(Q89=Data!$E$17,0,IF(Q89=Data!$E$18,0,0)))))))</f>
        <v>0</v>
      </c>
      <c r="BK89" s="148">
        <f>IF(Q89=Data!$E$12,Data!$P$52*$AV$3,IF(Q89=Data!$E$13,Data!$P$53*$AV$3,IF(Q89=Data!$E$14,Data!$P$54*$AV$3,IF(Q89=Data!$E$15,Data!$P$55*$AV$3,IF(Q89=Data!$E$16,Data!$P$56*$AV$3,IF(Q89=Data!$E$17,Data!$P$57*$AV$3,IF(Q89=Data!$E$18,Data!$P$58*$AV$3,0)))))))</f>
        <v>0</v>
      </c>
      <c r="BL89" s="147">
        <f>IF(O89=Data!$E$2,Data!$O$42,IF(O89=Data!$E$3,Data!$O$43,IF(O89=Data!$E$4,Data!$O$44,IF(O89=Data!$E$5,Data!$O$45,IF(O89=Data!$E$6,Data!$O$46,IF(O89=Data!$E$7,Data!$O$47,IF(O89=Data!$E$8,Data!$O$48,IF(O89=Data!$E$9,Data!$O$49,IF(O89=Data!$E$10,Data!$O$50,IF(O89=Data!$E$11,Data!$O$51,IF(O89=Data!$E$12,Data!$O$52,IF(O89=Data!$E$13,Data!$O$53,IF(O89=Data!$E$14,Data!$O$54,IF(O89=Data!$E$15,Data!$O$55,IF(O89=Data!$E$16,Data!$O$56,IF(O89=Data!$E$17,Data!$O$57,IF(O89=Data!$E$18,Data!$O$58,0)))))))))))))))))</f>
        <v>0</v>
      </c>
      <c r="BM89" s="169"/>
      <c r="BN89" s="169"/>
      <c r="BO89" s="169"/>
      <c r="BP89" s="169"/>
    </row>
    <row r="90" spans="10:68" x14ac:dyDescent="0.3">
      <c r="J90" s="36" t="s">
        <v>101</v>
      </c>
      <c r="K90" s="108"/>
      <c r="L90" s="108"/>
      <c r="M90" s="108" t="s">
        <v>3</v>
      </c>
      <c r="N90" s="108" t="s">
        <v>1</v>
      </c>
      <c r="O90" s="109" t="s">
        <v>124</v>
      </c>
      <c r="P90" s="109" t="s">
        <v>124</v>
      </c>
      <c r="Q90" s="110" t="s">
        <v>124</v>
      </c>
      <c r="R90" s="111"/>
      <c r="S90" s="111"/>
      <c r="T90" s="112"/>
      <c r="U90" s="20"/>
      <c r="V90" s="21">
        <f>IF(AZ90="No",0,IF(O90="NA",0,IF(O90=Data!$E$2,Data!$F$42,IF(O90=Data!$E$3,Data!$F$43,IF(O90=Data!$E$4,Data!$F$44,IF(O90=Data!$E$5,Data!$F$45,IF(O90=Data!$E$6,Data!$F$46,IF(O90=Data!$E$7,Data!$F$47,IF(O90=Data!$E$8,Data!$F$48,IF(O90=Data!$E$9,Data!$F$49,IF(O90=Data!$E$10,Data!$F$50,IF(O90=Data!$E$11,Data!$F$51,IF(O90=Data!E99,Data!$F$52,IF(O90=Data!E100,Data!$F$53,IF(O90=Data!E101,Data!$F$54,IF(O90=Data!E102,Data!$F$55,IF(O90=Data!E103,Data!$F$56,IF(O90=Data!E104,Data!F$57,IF(O90=Data!E105,Data!F$58,0)))))))))))))))))))*K90*$AV$3</f>
        <v>0</v>
      </c>
      <c r="W90" s="23">
        <f>IF(AZ90="No",0,IF(O90="NA",0,IF(O90=Data!$E$2,Data!$G$42,IF(O90=Data!$E$3,Data!$G$43,IF(O90=Data!$E$4,Data!$G$44,IF(O90=Data!$E$5,Data!$G$45,IF(O90=Data!$E$6,Data!$G$46,IF(O90=Data!$E$7,Data!$G$47,IF(O90=Data!$E$8,Data!$G$48,IF(O90=Data!$E$9,Data!$G$49,IF(O90=Data!$E$10,Data!$G$50,IF(O90=Data!$E$11,Data!$G$51,IF(O90=Data!$E$12,Data!$G$52,IF(O90=Data!$E$13,Data!$G$53,IF(O90=Data!$E$14,Data!$G$54,IF(O90=Data!$E$15,Data!$G$55,IF(O90=Data!$E$16,Data!$G$56,IF(O90=Data!$E$17,Data!G$57,IF(O90=Data!$E$18,Data!G$58,0)))))))))))))))))))*K90*$AV$3</f>
        <v>0</v>
      </c>
      <c r="X90" s="23">
        <f>IF(AZ90="No",0,IF(O90="NA",0,IF(O90=Data!$E$2,Data!$H$42,IF(O90=Data!$E$3,Data!$H$43,IF(O90=Data!$E$4,Data!$H$44,IF(O90=Data!$E$5,Data!$H$45,IF(O90=Data!$E$6,Data!$H$46,IF(O90=Data!$E$7,Data!$H$47,IF(O90=Data!$E$8,Data!$H$48,IF(O90=Data!$E$9,Data!$H$49,IF(O90=Data!$E$10,Data!$H$50,IF(O90=Data!$E$11,Data!$H$51,IF(O90=Data!$E$12,Data!$H$52,IF(O90=Data!$E$13,Data!$H$53,IF(O90=Data!$E$14,Data!$H$54,IF(O90=Data!$E$15,Data!$H$55,IF(O90=Data!$E$16,Data!$H$56,IF(O90=Data!$E$17,Data!H$57,IF(O90=Data!$E$18,Data!H$58,0)))))))))))))))))))*K90*$AV$3</f>
        <v>0</v>
      </c>
      <c r="Y90" s="23">
        <f>IF(R90&lt;=1,0,IF(Q90=Data!$E$12,Data!$F$52,IF(Q90=Data!$E$13,Data!$F$53,IF(Q90=Data!$E$14,Data!$F$54,IF(Q90=Data!$E$15,Data!$F$55,IF(Q90=Data!$E$16,Data!$F$56,IF(Q90=Data!$E$17,Data!$F$57,IF(Q90=Data!$E$18,Data!$F$58,0))))))))*K90*IF(R90&lt;AV90,R90,$AV$3)</f>
        <v>0</v>
      </c>
      <c r="Z90" s="23">
        <f>IF(R90&lt;=1,0,IF(Q90=Data!$E$12,Data!$G$52,IF(Q90=Data!$E$13,Data!$G$53,IF(Q90=Data!$E$14,Data!$G$54,IF(Q90=Data!$E$15,Data!$G$55,IF(Q90=Data!$E$16,Data!$G$56,IF(Q90=Data!$E$17,Data!$G$57,IF(Q90=Data!$E$18,Data!$G$58,0))))))))*K90*IF(R90&lt;AV90,R90,$AV$3)</f>
        <v>0</v>
      </c>
      <c r="AA90" s="23">
        <f>IF(R90&lt;=1,0,IF(Q90=Data!$E$12,Data!$H$52,IF(Q90=Data!$E$13,Data!$H$53,IF(Q90=Data!$E$14,Data!$H$54,IF(Q90=Data!$E$15,Data!$H$55,IF(Q90=Data!$E$16,Data!$H$56,IF(Q90=Data!$E$17,Data!$H$57,IF(Q90=Data!$E$18,Data!$H$58,0))))))))*K90*IF(R90&lt;AV90,R90,$AV$3)</f>
        <v>0</v>
      </c>
      <c r="AB90" s="22">
        <f t="shared" si="16"/>
        <v>0</v>
      </c>
      <c r="AC90" s="50">
        <f t="shared" si="17"/>
        <v>0</v>
      </c>
      <c r="AD90" s="46"/>
      <c r="AE90" s="21">
        <f t="shared" si="12"/>
        <v>0</v>
      </c>
      <c r="AF90" s="22">
        <f t="shared" si="13"/>
        <v>0</v>
      </c>
      <c r="AG90" s="50">
        <f t="shared" si="14"/>
        <v>0</v>
      </c>
      <c r="AH90" s="46"/>
      <c r="AI90" s="21">
        <f>IF(AZ90="No",0,IF(O90="NA",0,IF(Q90=O90,0,IF(O90=Data!$E$2,Data!$J$42,IF(O90=Data!$E$3,Data!$J$43,IF(O90=Data!$E$4,Data!$J$44,IF(O90=Data!$E$5,Data!$J$45,IF(O90=Data!$E$6,Data!$J$46,IF(O90=Data!$E$7,Data!$J$47,IF(O90=Data!$E$8,Data!$J$48,IF(O90=Data!$E$9,Data!$J$49,IF(O90=Data!$E$10,Data!$I$50,IF(O90=Data!$E$11,Data!$J$51,IF(O90=Data!$E$12,Data!$J$52,IF(O90=Data!$E$13,Data!$J$53,IF(O90=Data!$E$14,Data!$J$54,IF(O90=Data!$E$15,Data!$J$55,IF(O90=Data!$E$16,Data!$J$56,IF(O90=Data!$E$17,Data!$J$57,IF(O90=Data!$E$18,Data!J$58,0))))))))))))))))))))*$AV$3</f>
        <v>0</v>
      </c>
      <c r="AJ90" s="23">
        <f>IF(AZ90="No",0,IF(O90="NA",0,IF(O90=Data!$E$2,Data!$K$42,IF(O90=Data!$E$3,Data!$K$43,IF(O90=Data!$E$4,Data!$K$44,IF(O90=Data!$E$5,Data!$K$45,IF(O90=Data!$E$6,Data!$K$46,IF(O90=Data!$E$7,Data!$K$47,IF(O90=Data!$E$8,Data!$K$48,IF(O90=Data!$E$9,Data!$K$49,IF(O90=Data!$E$10,Data!$K$50,IF(O90=Data!$E$11,Data!$K$51,IF(O90=Data!$E$12,Data!$K$52,IF(O90=Data!$E$13,Data!$K$53,IF(O90=Data!$E$14,Data!$K$54,IF(O90=Data!$E$15,Data!$K$55,IF(O90=Data!$E$16,Data!$K$56,IF(O90=Data!$E$17,Data!$K$57,IF(O90=Data!$E$18,Data!K$58,0)))))))))))))))))))*$AV$3</f>
        <v>0</v>
      </c>
      <c r="AK90" s="23">
        <f t="shared" si="18"/>
        <v>0</v>
      </c>
      <c r="AL90" s="22">
        <f t="shared" si="19"/>
        <v>0</v>
      </c>
      <c r="AM90" s="22">
        <f t="shared" si="20"/>
        <v>0</v>
      </c>
      <c r="AN90" s="23"/>
      <c r="AO90" s="120"/>
      <c r="AP90" s="25"/>
      <c r="AQ90" s="25"/>
      <c r="AR90" s="9"/>
      <c r="AS90" s="9"/>
      <c r="AT90" s="5"/>
      <c r="AX90" s="168"/>
      <c r="AY90" s="143" t="str">
        <f t="shared" si="21"/>
        <v>No</v>
      </c>
      <c r="AZ90" s="144" t="str">
        <f t="shared" si="15"/>
        <v>No</v>
      </c>
      <c r="BA90" s="150"/>
      <c r="BB90" s="146">
        <f>IF(Q90="NA",0,IF(N90="No",0,IF(O90=Data!$E$2,Data!$L$42,IF(O90=Data!$E$3,Data!$L$43,IF(O90=Data!$E$4,Data!$L$44,IF(O90=Data!$E$5,Data!$L$45,IF(O90=Data!$E$6,Data!$L$46,IF(O90=Data!$E$7,Data!$L$47,IF(O90=Data!$E$8,Data!$L$48,IF(O90=Data!$E$9,Data!$L$49,IF(O90=Data!$E$10,Data!$L$50,IF(O90=Data!$E$11,Data!$L$51,IF(O90=Data!$E$12,Data!$L$52,IF(O90=Data!$E$13,Data!$L$53,IF(O90=Data!$E$14,Data!$L$54,IF(O90=Data!$E$15,Data!$L$55,IF(O90=Data!$E$16,Data!$L$56,IF(O90=Data!$E$17,Data!$L$57,IF(O90=Data!$E$18,Data!L$58,0)))))))))))))))))))</f>
        <v>0</v>
      </c>
      <c r="BC90" s="147">
        <f>IF(Q90="NA",0,IF(AY90="No",0,IF(N90="Yes",0,IF(P90=Data!$E$2,Data!$L$42,IF(P90=Data!$E$3,Data!$L$43,IF(P90=Data!$E$4,Data!$L$44,IF(P90=Data!$E$5,Data!$L$45,IF(P90=Data!$E$6,Data!$L$46,IF(P90=Data!$E$7,Data!$L$47,IF(P90=Data!$E$8,Data!$L$48,IF(P90=Data!$E$9,Data!$L$49,IF(P90=Data!$E$10,Data!$L$50,IF(P90=Data!$E$11,Data!$L$51,IF(P90=Data!$E$12,Data!$L$52*(EXP(-29.6/R90)),IF(P90=Data!$E$13,Data!$L$53,IF(P90=Data!$E$14,Data!$L$54*(EXP(-29.6/R90)),IF(P90=Data!$E$15,Data!$L$55,IF(P90=Data!$E$16,Data!$L$56,IF(P90=Data!$E$17,Data!$L$57,IF(P90=Data!$E$18,Data!L$58,0))))))))))))))))))))</f>
        <v>0</v>
      </c>
      <c r="BD90" s="148"/>
      <c r="BE90" s="146"/>
      <c r="BF90" s="148">
        <f t="shared" si="22"/>
        <v>0</v>
      </c>
      <c r="BG90" s="148">
        <v>1</v>
      </c>
      <c r="BH90" s="148">
        <v>1</v>
      </c>
      <c r="BI90" s="148">
        <f>IF(S90=0,0,IF(AND(Q90=Data!$E$12,S90-$AV$3&gt;0),(((Data!$M$52*(EXP(-29.6/S90)))-(Data!$M$52*(EXP(-29.6/(S90-$AV$3)))))),IF(AND(Q90=Data!$E$12,S90-$AV$3&lt;0.5),(Data!$M$52*(EXP(-29.6/S90))),IF(AND(Q90=Data!$E$12,S90&lt;=1),((Data!$M$52*(EXP(-29.6/S90)))),IF(Q90=Data!$E$13,(Data!$M$53),IF(AND(Q90=Data!$E$14,S90-$AV$3&gt;0),(((Data!$M$54*(EXP(-29.6/S90)))-(Data!$M$54*(EXP(-29.6/(S90-$AV$3)))))),IF(AND(Q90=Data!$E$14,S90-$AV$3&lt;1),(Data!$M$54*(EXP(-29.6/S90))),IF(AND(Q90=Data!$E$14,S90&lt;=1),((Data!$M$54*(EXP(-29.6/S90)))),IF(Q90=Data!$E$15,Data!$M$55,IF(Q90=Data!$E$16,Data!$M$56,IF(Q90=Data!$E$17,Data!$M$57,IF(Q90=Data!$E$18,Data!$M$58,0))))))))))))</f>
        <v>0</v>
      </c>
      <c r="BJ90" s="148">
        <f>IF(Q90=Data!$E$12,BI90*0.32,IF(Q90=Data!$E$13,0,IF(Q90=Data!$E$14,BI90*0.32,IF(Q90=Data!$E$15,0,IF(Q90=Data!$E$16,0,IF(Q90=Data!$E$17,0,IF(Q90=Data!$E$18,0,0)))))))</f>
        <v>0</v>
      </c>
      <c r="BK90" s="148">
        <f>IF(Q90=Data!$E$12,Data!$P$52*$AV$3,IF(Q90=Data!$E$13,Data!$P$53*$AV$3,IF(Q90=Data!$E$14,Data!$P$54*$AV$3,IF(Q90=Data!$E$15,Data!$P$55*$AV$3,IF(Q90=Data!$E$16,Data!$P$56*$AV$3,IF(Q90=Data!$E$17,Data!$P$57*$AV$3,IF(Q90=Data!$E$18,Data!$P$58*$AV$3,0)))))))</f>
        <v>0</v>
      </c>
      <c r="BL90" s="147">
        <f>IF(O90=Data!$E$2,Data!$O$42,IF(O90=Data!$E$3,Data!$O$43,IF(O90=Data!$E$4,Data!$O$44,IF(O90=Data!$E$5,Data!$O$45,IF(O90=Data!$E$6,Data!$O$46,IF(O90=Data!$E$7,Data!$O$47,IF(O90=Data!$E$8,Data!$O$48,IF(O90=Data!$E$9,Data!$O$49,IF(O90=Data!$E$10,Data!$O$50,IF(O90=Data!$E$11,Data!$O$51,IF(O90=Data!$E$12,Data!$O$52,IF(O90=Data!$E$13,Data!$O$53,IF(O90=Data!$E$14,Data!$O$54,IF(O90=Data!$E$15,Data!$O$55,IF(O90=Data!$E$16,Data!$O$56,IF(O90=Data!$E$17,Data!$O$57,IF(O90=Data!$E$18,Data!$O$58,0)))))))))))))))))</f>
        <v>0</v>
      </c>
      <c r="BM90" s="169"/>
      <c r="BN90" s="169"/>
      <c r="BO90" s="169"/>
      <c r="BP90" s="169"/>
    </row>
    <row r="91" spans="10:68" x14ac:dyDescent="0.3">
      <c r="J91" s="36" t="s">
        <v>102</v>
      </c>
      <c r="K91" s="108"/>
      <c r="L91" s="108"/>
      <c r="M91" s="108" t="s">
        <v>3</v>
      </c>
      <c r="N91" s="108" t="s">
        <v>1</v>
      </c>
      <c r="O91" s="109" t="s">
        <v>124</v>
      </c>
      <c r="P91" s="109" t="s">
        <v>124</v>
      </c>
      <c r="Q91" s="110" t="s">
        <v>124</v>
      </c>
      <c r="R91" s="111"/>
      <c r="S91" s="111"/>
      <c r="T91" s="112"/>
      <c r="U91" s="20"/>
      <c r="V91" s="21">
        <f>IF(AZ91="No",0,IF(O91="NA",0,IF(O91=Data!$E$2,Data!$F$42,IF(O91=Data!$E$3,Data!$F$43,IF(O91=Data!$E$4,Data!$F$44,IF(O91=Data!$E$5,Data!$F$45,IF(O91=Data!$E$6,Data!$F$46,IF(O91=Data!$E$7,Data!$F$47,IF(O91=Data!$E$8,Data!$F$48,IF(O91=Data!$E$9,Data!$F$49,IF(O91=Data!$E$10,Data!$F$50,IF(O91=Data!$E$11,Data!$F$51,IF(O91=Data!E100,Data!$F$52,IF(O91=Data!E101,Data!$F$53,IF(O91=Data!E102,Data!$F$54,IF(O91=Data!E103,Data!$F$55,IF(O91=Data!E104,Data!$F$56,IF(O91=Data!E105,Data!F$57,IF(O91=Data!E106,Data!F$58,0)))))))))))))))))))*K91*$AV$3</f>
        <v>0</v>
      </c>
      <c r="W91" s="23">
        <f>IF(AZ91="No",0,IF(O91="NA",0,IF(O91=Data!$E$2,Data!$G$42,IF(O91=Data!$E$3,Data!$G$43,IF(O91=Data!$E$4,Data!$G$44,IF(O91=Data!$E$5,Data!$G$45,IF(O91=Data!$E$6,Data!$G$46,IF(O91=Data!$E$7,Data!$G$47,IF(O91=Data!$E$8,Data!$G$48,IF(O91=Data!$E$9,Data!$G$49,IF(O91=Data!$E$10,Data!$G$50,IF(O91=Data!$E$11,Data!$G$51,IF(O91=Data!$E$12,Data!$G$52,IF(O91=Data!$E$13,Data!$G$53,IF(O91=Data!$E$14,Data!$G$54,IF(O91=Data!$E$15,Data!$G$55,IF(O91=Data!$E$16,Data!$G$56,IF(O91=Data!$E$17,Data!G$57,IF(O91=Data!$E$18,Data!G$58,0)))))))))))))))))))*K91*$AV$3</f>
        <v>0</v>
      </c>
      <c r="X91" s="23">
        <f>IF(AZ91="No",0,IF(O91="NA",0,IF(O91=Data!$E$2,Data!$H$42,IF(O91=Data!$E$3,Data!$H$43,IF(O91=Data!$E$4,Data!$H$44,IF(O91=Data!$E$5,Data!$H$45,IF(O91=Data!$E$6,Data!$H$46,IF(O91=Data!$E$7,Data!$H$47,IF(O91=Data!$E$8,Data!$H$48,IF(O91=Data!$E$9,Data!$H$49,IF(O91=Data!$E$10,Data!$H$50,IF(O91=Data!$E$11,Data!$H$51,IF(O91=Data!$E$12,Data!$H$52,IF(O91=Data!$E$13,Data!$H$53,IF(O91=Data!$E$14,Data!$H$54,IF(O91=Data!$E$15,Data!$H$55,IF(O91=Data!$E$16,Data!$H$56,IF(O91=Data!$E$17,Data!H$57,IF(O91=Data!$E$18,Data!H$58,0)))))))))))))))))))*K91*$AV$3</f>
        <v>0</v>
      </c>
      <c r="Y91" s="23">
        <f>IF(R91&lt;=1,0,IF(Q91=Data!$E$12,Data!$F$52,IF(Q91=Data!$E$13,Data!$F$53,IF(Q91=Data!$E$14,Data!$F$54,IF(Q91=Data!$E$15,Data!$F$55,IF(Q91=Data!$E$16,Data!$F$56,IF(Q91=Data!$E$17,Data!$F$57,IF(Q91=Data!$E$18,Data!$F$58,0))))))))*K91*IF(R91&lt;AV91,R91,$AV$3)</f>
        <v>0</v>
      </c>
      <c r="Z91" s="23">
        <f>IF(R91&lt;=1,0,IF(Q91=Data!$E$12,Data!$G$52,IF(Q91=Data!$E$13,Data!$G$53,IF(Q91=Data!$E$14,Data!$G$54,IF(Q91=Data!$E$15,Data!$G$55,IF(Q91=Data!$E$16,Data!$G$56,IF(Q91=Data!$E$17,Data!$G$57,IF(Q91=Data!$E$18,Data!$G$58,0))))))))*K91*IF(R91&lt;AV91,R91,$AV$3)</f>
        <v>0</v>
      </c>
      <c r="AA91" s="23">
        <f>IF(R91&lt;=1,0,IF(Q91=Data!$E$12,Data!$H$52,IF(Q91=Data!$E$13,Data!$H$53,IF(Q91=Data!$E$14,Data!$H$54,IF(Q91=Data!$E$15,Data!$H$55,IF(Q91=Data!$E$16,Data!$H$56,IF(Q91=Data!$E$17,Data!$H$57,IF(Q91=Data!$E$18,Data!$H$58,0))))))))*K91*IF(R91&lt;AV91,R91,$AV$3)</f>
        <v>0</v>
      </c>
      <c r="AB91" s="22">
        <f t="shared" si="16"/>
        <v>0</v>
      </c>
      <c r="AC91" s="50">
        <f t="shared" si="17"/>
        <v>0</v>
      </c>
      <c r="AD91" s="46"/>
      <c r="AE91" s="21">
        <f t="shared" si="12"/>
        <v>0</v>
      </c>
      <c r="AF91" s="22">
        <f t="shared" si="13"/>
        <v>0</v>
      </c>
      <c r="AG91" s="50">
        <f t="shared" si="14"/>
        <v>0</v>
      </c>
      <c r="AH91" s="46"/>
      <c r="AI91" s="21">
        <f>IF(AZ91="No",0,IF(O91="NA",0,IF(Q91=O91,0,IF(O91=Data!$E$2,Data!$J$42,IF(O91=Data!$E$3,Data!$J$43,IF(O91=Data!$E$4,Data!$J$44,IF(O91=Data!$E$5,Data!$J$45,IF(O91=Data!$E$6,Data!$J$46,IF(O91=Data!$E$7,Data!$J$47,IF(O91=Data!$E$8,Data!$J$48,IF(O91=Data!$E$9,Data!$J$49,IF(O91=Data!$E$10,Data!$I$50,IF(O91=Data!$E$11,Data!$J$51,IF(O91=Data!$E$12,Data!$J$52,IF(O91=Data!$E$13,Data!$J$53,IF(O91=Data!$E$14,Data!$J$54,IF(O91=Data!$E$15,Data!$J$55,IF(O91=Data!$E$16,Data!$J$56,IF(O91=Data!$E$17,Data!$J$57,IF(O91=Data!$E$18,Data!J$58,0))))))))))))))))))))*$AV$3</f>
        <v>0</v>
      </c>
      <c r="AJ91" s="23">
        <f>IF(AZ91="No",0,IF(O91="NA",0,IF(O91=Data!$E$2,Data!$K$42,IF(O91=Data!$E$3,Data!$K$43,IF(O91=Data!$E$4,Data!$K$44,IF(O91=Data!$E$5,Data!$K$45,IF(O91=Data!$E$6,Data!$K$46,IF(O91=Data!$E$7,Data!$K$47,IF(O91=Data!$E$8,Data!$K$48,IF(O91=Data!$E$9,Data!$K$49,IF(O91=Data!$E$10,Data!$K$50,IF(O91=Data!$E$11,Data!$K$51,IF(O91=Data!$E$12,Data!$K$52,IF(O91=Data!$E$13,Data!$K$53,IF(O91=Data!$E$14,Data!$K$54,IF(O91=Data!$E$15,Data!$K$55,IF(O91=Data!$E$16,Data!$K$56,IF(O91=Data!$E$17,Data!$K$57,IF(O91=Data!$E$18,Data!K$58,0)))))))))))))))))))*$AV$3</f>
        <v>0</v>
      </c>
      <c r="AK91" s="23">
        <f t="shared" si="18"/>
        <v>0</v>
      </c>
      <c r="AL91" s="22">
        <f t="shared" si="19"/>
        <v>0</v>
      </c>
      <c r="AM91" s="22">
        <f t="shared" si="20"/>
        <v>0</v>
      </c>
      <c r="AN91" s="23"/>
      <c r="AO91" s="120"/>
      <c r="AP91" s="25"/>
      <c r="AQ91" s="25"/>
      <c r="AR91" s="9"/>
      <c r="AS91" s="9"/>
      <c r="AT91" s="5"/>
      <c r="AX91" s="168"/>
      <c r="AY91" s="143" t="str">
        <f t="shared" si="21"/>
        <v>No</v>
      </c>
      <c r="AZ91" s="144" t="str">
        <f t="shared" si="15"/>
        <v>No</v>
      </c>
      <c r="BA91" s="150"/>
      <c r="BB91" s="146">
        <f>IF(Q91="NA",0,IF(N91="No",0,IF(O91=Data!$E$2,Data!$L$42,IF(O91=Data!$E$3,Data!$L$43,IF(O91=Data!$E$4,Data!$L$44,IF(O91=Data!$E$5,Data!$L$45,IF(O91=Data!$E$6,Data!$L$46,IF(O91=Data!$E$7,Data!$L$47,IF(O91=Data!$E$8,Data!$L$48,IF(O91=Data!$E$9,Data!$L$49,IF(O91=Data!$E$10,Data!$L$50,IF(O91=Data!$E$11,Data!$L$51,IF(O91=Data!$E$12,Data!$L$52,IF(O91=Data!$E$13,Data!$L$53,IF(O91=Data!$E$14,Data!$L$54,IF(O91=Data!$E$15,Data!$L$55,IF(O91=Data!$E$16,Data!$L$56,IF(O91=Data!$E$17,Data!$L$57,IF(O91=Data!$E$18,Data!L$58,0)))))))))))))))))))</f>
        <v>0</v>
      </c>
      <c r="BC91" s="147">
        <f>IF(Q91="NA",0,IF(AY91="No",0,IF(N91="Yes",0,IF(P91=Data!$E$2,Data!$L$42,IF(P91=Data!$E$3,Data!$L$43,IF(P91=Data!$E$4,Data!$L$44,IF(P91=Data!$E$5,Data!$L$45,IF(P91=Data!$E$6,Data!$L$46,IF(P91=Data!$E$7,Data!$L$47,IF(P91=Data!$E$8,Data!$L$48,IF(P91=Data!$E$9,Data!$L$49,IF(P91=Data!$E$10,Data!$L$50,IF(P91=Data!$E$11,Data!$L$51,IF(P91=Data!$E$12,Data!$L$52*(EXP(-29.6/R91)),IF(P91=Data!$E$13,Data!$L$53,IF(P91=Data!$E$14,Data!$L$54*(EXP(-29.6/R91)),IF(P91=Data!$E$15,Data!$L$55,IF(P91=Data!$E$16,Data!$L$56,IF(P91=Data!$E$17,Data!$L$57,IF(P91=Data!$E$18,Data!L$58,0))))))))))))))))))))</f>
        <v>0</v>
      </c>
      <c r="BD91" s="148"/>
      <c r="BE91" s="146"/>
      <c r="BF91" s="148">
        <f t="shared" si="22"/>
        <v>0</v>
      </c>
      <c r="BG91" s="148">
        <v>1</v>
      </c>
      <c r="BH91" s="148">
        <v>1</v>
      </c>
      <c r="BI91" s="148">
        <f>IF(S91=0,0,IF(AND(Q91=Data!$E$12,S91-$AV$3&gt;0),(((Data!$M$52*(EXP(-29.6/S91)))-(Data!$M$52*(EXP(-29.6/(S91-$AV$3)))))),IF(AND(Q91=Data!$E$12,S91-$AV$3&lt;0.5),(Data!$M$52*(EXP(-29.6/S91))),IF(AND(Q91=Data!$E$12,S91&lt;=1),((Data!$M$52*(EXP(-29.6/S91)))),IF(Q91=Data!$E$13,(Data!$M$53),IF(AND(Q91=Data!$E$14,S91-$AV$3&gt;0),(((Data!$M$54*(EXP(-29.6/S91)))-(Data!$M$54*(EXP(-29.6/(S91-$AV$3)))))),IF(AND(Q91=Data!$E$14,S91-$AV$3&lt;1),(Data!$M$54*(EXP(-29.6/S91))),IF(AND(Q91=Data!$E$14,S91&lt;=1),((Data!$M$54*(EXP(-29.6/S91)))),IF(Q91=Data!$E$15,Data!$M$55,IF(Q91=Data!$E$16,Data!$M$56,IF(Q91=Data!$E$17,Data!$M$57,IF(Q91=Data!$E$18,Data!$M$58,0))))))))))))</f>
        <v>0</v>
      </c>
      <c r="BJ91" s="148">
        <f>IF(Q91=Data!$E$12,BI91*0.32,IF(Q91=Data!$E$13,0,IF(Q91=Data!$E$14,BI91*0.32,IF(Q91=Data!$E$15,0,IF(Q91=Data!$E$16,0,IF(Q91=Data!$E$17,0,IF(Q91=Data!$E$18,0,0)))))))</f>
        <v>0</v>
      </c>
      <c r="BK91" s="148">
        <f>IF(Q91=Data!$E$12,Data!$P$52*$AV$3,IF(Q91=Data!$E$13,Data!$P$53*$AV$3,IF(Q91=Data!$E$14,Data!$P$54*$AV$3,IF(Q91=Data!$E$15,Data!$P$55*$AV$3,IF(Q91=Data!$E$16,Data!$P$56*$AV$3,IF(Q91=Data!$E$17,Data!$P$57*$AV$3,IF(Q91=Data!$E$18,Data!$P$58*$AV$3,0)))))))</f>
        <v>0</v>
      </c>
      <c r="BL91" s="147">
        <f>IF(O91=Data!$E$2,Data!$O$42,IF(O91=Data!$E$3,Data!$O$43,IF(O91=Data!$E$4,Data!$O$44,IF(O91=Data!$E$5,Data!$O$45,IF(O91=Data!$E$6,Data!$O$46,IF(O91=Data!$E$7,Data!$O$47,IF(O91=Data!$E$8,Data!$O$48,IF(O91=Data!$E$9,Data!$O$49,IF(O91=Data!$E$10,Data!$O$50,IF(O91=Data!$E$11,Data!$O$51,IF(O91=Data!$E$12,Data!$O$52,IF(O91=Data!$E$13,Data!$O$53,IF(O91=Data!$E$14,Data!$O$54,IF(O91=Data!$E$15,Data!$O$55,IF(O91=Data!$E$16,Data!$O$56,IF(O91=Data!$E$17,Data!$O$57,IF(O91=Data!$E$18,Data!$O$58,0)))))))))))))))))</f>
        <v>0</v>
      </c>
      <c r="BM91" s="169"/>
      <c r="BN91" s="169"/>
      <c r="BO91" s="169"/>
      <c r="BP91" s="169"/>
    </row>
    <row r="92" spans="10:68" x14ac:dyDescent="0.3">
      <c r="J92" s="36" t="s">
        <v>103</v>
      </c>
      <c r="K92" s="108"/>
      <c r="L92" s="108"/>
      <c r="M92" s="108" t="s">
        <v>3</v>
      </c>
      <c r="N92" s="108" t="s">
        <v>1</v>
      </c>
      <c r="O92" s="109" t="s">
        <v>124</v>
      </c>
      <c r="P92" s="109" t="s">
        <v>124</v>
      </c>
      <c r="Q92" s="110" t="s">
        <v>124</v>
      </c>
      <c r="R92" s="111"/>
      <c r="S92" s="111"/>
      <c r="T92" s="112"/>
      <c r="U92" s="20"/>
      <c r="V92" s="21">
        <f>IF(AZ92="No",0,IF(O92="NA",0,IF(O92=Data!$E$2,Data!$F$42,IF(O92=Data!$E$3,Data!$F$43,IF(O92=Data!$E$4,Data!$F$44,IF(O92=Data!$E$5,Data!$F$45,IF(O92=Data!$E$6,Data!$F$46,IF(O92=Data!$E$7,Data!$F$47,IF(O92=Data!$E$8,Data!$F$48,IF(O92=Data!$E$9,Data!$F$49,IF(O92=Data!$E$10,Data!$F$50,IF(O92=Data!$E$11,Data!$F$51,IF(O92=Data!E101,Data!$F$52,IF(O92=Data!E102,Data!$F$53,IF(O92=Data!E103,Data!$F$54,IF(O92=Data!E104,Data!$F$55,IF(O92=Data!E105,Data!$F$56,IF(O92=Data!E106,Data!F$57,IF(O92=Data!E107,Data!F$58,0)))))))))))))))))))*K92*$AV$3</f>
        <v>0</v>
      </c>
      <c r="W92" s="23">
        <f>IF(AZ92="No",0,IF(O92="NA",0,IF(O92=Data!$E$2,Data!$G$42,IF(O92=Data!$E$3,Data!$G$43,IF(O92=Data!$E$4,Data!$G$44,IF(O92=Data!$E$5,Data!$G$45,IF(O92=Data!$E$6,Data!$G$46,IF(O92=Data!$E$7,Data!$G$47,IF(O92=Data!$E$8,Data!$G$48,IF(O92=Data!$E$9,Data!$G$49,IF(O92=Data!$E$10,Data!$G$50,IF(O92=Data!$E$11,Data!$G$51,IF(O92=Data!$E$12,Data!$G$52,IF(O92=Data!$E$13,Data!$G$53,IF(O92=Data!$E$14,Data!$G$54,IF(O92=Data!$E$15,Data!$G$55,IF(O92=Data!$E$16,Data!$G$56,IF(O92=Data!$E$17,Data!G$57,IF(O92=Data!$E$18,Data!G$58,0)))))))))))))))))))*K92*$AV$3</f>
        <v>0</v>
      </c>
      <c r="X92" s="23">
        <f>IF(AZ92="No",0,IF(O92="NA",0,IF(O92=Data!$E$2,Data!$H$42,IF(O92=Data!$E$3,Data!$H$43,IF(O92=Data!$E$4,Data!$H$44,IF(O92=Data!$E$5,Data!$H$45,IF(O92=Data!$E$6,Data!$H$46,IF(O92=Data!$E$7,Data!$H$47,IF(O92=Data!$E$8,Data!$H$48,IF(O92=Data!$E$9,Data!$H$49,IF(O92=Data!$E$10,Data!$H$50,IF(O92=Data!$E$11,Data!$H$51,IF(O92=Data!$E$12,Data!$H$52,IF(O92=Data!$E$13,Data!$H$53,IF(O92=Data!$E$14,Data!$H$54,IF(O92=Data!$E$15,Data!$H$55,IF(O92=Data!$E$16,Data!$H$56,IF(O92=Data!$E$17,Data!H$57,IF(O92=Data!$E$18,Data!H$58,0)))))))))))))))))))*K92*$AV$3</f>
        <v>0</v>
      </c>
      <c r="Y92" s="23">
        <f>IF(R92&lt;=1,0,IF(Q92=Data!$E$12,Data!$F$52,IF(Q92=Data!$E$13,Data!$F$53,IF(Q92=Data!$E$14,Data!$F$54,IF(Q92=Data!$E$15,Data!$F$55,IF(Q92=Data!$E$16,Data!$F$56,IF(Q92=Data!$E$17,Data!$F$57,IF(Q92=Data!$E$18,Data!$F$58,0))))))))*K92*IF(R92&lt;AV92,R92,$AV$3)</f>
        <v>0</v>
      </c>
      <c r="Z92" s="23">
        <f>IF(R92&lt;=1,0,IF(Q92=Data!$E$12,Data!$G$52,IF(Q92=Data!$E$13,Data!$G$53,IF(Q92=Data!$E$14,Data!$G$54,IF(Q92=Data!$E$15,Data!$G$55,IF(Q92=Data!$E$16,Data!$G$56,IF(Q92=Data!$E$17,Data!$G$57,IF(Q92=Data!$E$18,Data!$G$58,0))))))))*K92*IF(R92&lt;AV92,R92,$AV$3)</f>
        <v>0</v>
      </c>
      <c r="AA92" s="23">
        <f>IF(R92&lt;=1,0,IF(Q92=Data!$E$12,Data!$H$52,IF(Q92=Data!$E$13,Data!$H$53,IF(Q92=Data!$E$14,Data!$H$54,IF(Q92=Data!$E$15,Data!$H$55,IF(Q92=Data!$E$16,Data!$H$56,IF(Q92=Data!$E$17,Data!$H$57,IF(Q92=Data!$E$18,Data!$H$58,0))))))))*K92*IF(R92&lt;AV92,R92,$AV$3)</f>
        <v>0</v>
      </c>
      <c r="AB92" s="22">
        <f t="shared" si="16"/>
        <v>0</v>
      </c>
      <c r="AC92" s="50">
        <f t="shared" si="17"/>
        <v>0</v>
      </c>
      <c r="AD92" s="46"/>
      <c r="AE92" s="21">
        <f t="shared" si="12"/>
        <v>0</v>
      </c>
      <c r="AF92" s="22">
        <f t="shared" si="13"/>
        <v>0</v>
      </c>
      <c r="AG92" s="50">
        <f t="shared" si="14"/>
        <v>0</v>
      </c>
      <c r="AH92" s="46"/>
      <c r="AI92" s="21">
        <f>IF(AZ92="No",0,IF(O92="NA",0,IF(Q92=O92,0,IF(O92=Data!$E$2,Data!$J$42,IF(O92=Data!$E$3,Data!$J$43,IF(O92=Data!$E$4,Data!$J$44,IF(O92=Data!$E$5,Data!$J$45,IF(O92=Data!$E$6,Data!$J$46,IF(O92=Data!$E$7,Data!$J$47,IF(O92=Data!$E$8,Data!$J$48,IF(O92=Data!$E$9,Data!$J$49,IF(O92=Data!$E$10,Data!$I$50,IF(O92=Data!$E$11,Data!$J$51,IF(O92=Data!$E$12,Data!$J$52,IF(O92=Data!$E$13,Data!$J$53,IF(O92=Data!$E$14,Data!$J$54,IF(O92=Data!$E$15,Data!$J$55,IF(O92=Data!$E$16,Data!$J$56,IF(O92=Data!$E$17,Data!$J$57,IF(O92=Data!$E$18,Data!J$58,0))))))))))))))))))))*$AV$3</f>
        <v>0</v>
      </c>
      <c r="AJ92" s="23">
        <f>IF(AZ92="No",0,IF(O92="NA",0,IF(O92=Data!$E$2,Data!$K$42,IF(O92=Data!$E$3,Data!$K$43,IF(O92=Data!$E$4,Data!$K$44,IF(O92=Data!$E$5,Data!$K$45,IF(O92=Data!$E$6,Data!$K$46,IF(O92=Data!$E$7,Data!$K$47,IF(O92=Data!$E$8,Data!$K$48,IF(O92=Data!$E$9,Data!$K$49,IF(O92=Data!$E$10,Data!$K$50,IF(O92=Data!$E$11,Data!$K$51,IF(O92=Data!$E$12,Data!$K$52,IF(O92=Data!$E$13,Data!$K$53,IF(O92=Data!$E$14,Data!$K$54,IF(O92=Data!$E$15,Data!$K$55,IF(O92=Data!$E$16,Data!$K$56,IF(O92=Data!$E$17,Data!$K$57,IF(O92=Data!$E$18,Data!K$58,0)))))))))))))))))))*$AV$3</f>
        <v>0</v>
      </c>
      <c r="AK92" s="23">
        <f t="shared" si="18"/>
        <v>0</v>
      </c>
      <c r="AL92" s="22">
        <f t="shared" si="19"/>
        <v>0</v>
      </c>
      <c r="AM92" s="22">
        <f t="shared" si="20"/>
        <v>0</v>
      </c>
      <c r="AN92" s="23"/>
      <c r="AO92" s="120"/>
      <c r="AP92" s="25"/>
      <c r="AQ92" s="25"/>
      <c r="AR92" s="9"/>
      <c r="AS92" s="9"/>
      <c r="AT92" s="5"/>
      <c r="AX92" s="168"/>
      <c r="AY92" s="143" t="str">
        <f t="shared" si="21"/>
        <v>No</v>
      </c>
      <c r="AZ92" s="144" t="str">
        <f t="shared" si="15"/>
        <v>No</v>
      </c>
      <c r="BA92" s="150"/>
      <c r="BB92" s="146">
        <f>IF(Q92="NA",0,IF(N92="No",0,IF(O92=Data!$E$2,Data!$L$42,IF(O92=Data!$E$3,Data!$L$43,IF(O92=Data!$E$4,Data!$L$44,IF(O92=Data!$E$5,Data!$L$45,IF(O92=Data!$E$6,Data!$L$46,IF(O92=Data!$E$7,Data!$L$47,IF(O92=Data!$E$8,Data!$L$48,IF(O92=Data!$E$9,Data!$L$49,IF(O92=Data!$E$10,Data!$L$50,IF(O92=Data!$E$11,Data!$L$51,IF(O92=Data!$E$12,Data!$L$52,IF(O92=Data!$E$13,Data!$L$53,IF(O92=Data!$E$14,Data!$L$54,IF(O92=Data!$E$15,Data!$L$55,IF(O92=Data!$E$16,Data!$L$56,IF(O92=Data!$E$17,Data!$L$57,IF(O92=Data!$E$18,Data!L$58,0)))))))))))))))))))</f>
        <v>0</v>
      </c>
      <c r="BC92" s="147">
        <f>IF(Q92="NA",0,IF(AY92="No",0,IF(N92="Yes",0,IF(P92=Data!$E$2,Data!$L$42,IF(P92=Data!$E$3,Data!$L$43,IF(P92=Data!$E$4,Data!$L$44,IF(P92=Data!$E$5,Data!$L$45,IF(P92=Data!$E$6,Data!$L$46,IF(P92=Data!$E$7,Data!$L$47,IF(P92=Data!$E$8,Data!$L$48,IF(P92=Data!$E$9,Data!$L$49,IF(P92=Data!$E$10,Data!$L$50,IF(P92=Data!$E$11,Data!$L$51,IF(P92=Data!$E$12,Data!$L$52*(EXP(-29.6/R92)),IF(P92=Data!$E$13,Data!$L$53,IF(P92=Data!$E$14,Data!$L$54*(EXP(-29.6/R92)),IF(P92=Data!$E$15,Data!$L$55,IF(P92=Data!$E$16,Data!$L$56,IF(P92=Data!$E$17,Data!$L$57,IF(P92=Data!$E$18,Data!L$58,0))))))))))))))))))))</f>
        <v>0</v>
      </c>
      <c r="BD92" s="148"/>
      <c r="BE92" s="146"/>
      <c r="BF92" s="148">
        <f t="shared" si="22"/>
        <v>0</v>
      </c>
      <c r="BG92" s="148">
        <v>1</v>
      </c>
      <c r="BH92" s="148">
        <v>1</v>
      </c>
      <c r="BI92" s="148">
        <f>IF(S92=0,0,IF(AND(Q92=Data!$E$12,S92-$AV$3&gt;0),(((Data!$M$52*(EXP(-29.6/S92)))-(Data!$M$52*(EXP(-29.6/(S92-$AV$3)))))),IF(AND(Q92=Data!$E$12,S92-$AV$3&lt;0.5),(Data!$M$52*(EXP(-29.6/S92))),IF(AND(Q92=Data!$E$12,S92&lt;=1),((Data!$M$52*(EXP(-29.6/S92)))),IF(Q92=Data!$E$13,(Data!$M$53),IF(AND(Q92=Data!$E$14,S92-$AV$3&gt;0),(((Data!$M$54*(EXP(-29.6/S92)))-(Data!$M$54*(EXP(-29.6/(S92-$AV$3)))))),IF(AND(Q92=Data!$E$14,S92-$AV$3&lt;1),(Data!$M$54*(EXP(-29.6/S92))),IF(AND(Q92=Data!$E$14,S92&lt;=1),((Data!$M$54*(EXP(-29.6/S92)))),IF(Q92=Data!$E$15,Data!$M$55,IF(Q92=Data!$E$16,Data!$M$56,IF(Q92=Data!$E$17,Data!$M$57,IF(Q92=Data!$E$18,Data!$M$58,0))))))))))))</f>
        <v>0</v>
      </c>
      <c r="BJ92" s="148">
        <f>IF(Q92=Data!$E$12,BI92*0.32,IF(Q92=Data!$E$13,0,IF(Q92=Data!$E$14,BI92*0.32,IF(Q92=Data!$E$15,0,IF(Q92=Data!$E$16,0,IF(Q92=Data!$E$17,0,IF(Q92=Data!$E$18,0,0)))))))</f>
        <v>0</v>
      </c>
      <c r="BK92" s="148">
        <f>IF(Q92=Data!$E$12,Data!$P$52*$AV$3,IF(Q92=Data!$E$13,Data!$P$53*$AV$3,IF(Q92=Data!$E$14,Data!$P$54*$AV$3,IF(Q92=Data!$E$15,Data!$P$55*$AV$3,IF(Q92=Data!$E$16,Data!$P$56*$AV$3,IF(Q92=Data!$E$17,Data!$P$57*$AV$3,IF(Q92=Data!$E$18,Data!$P$58*$AV$3,0)))))))</f>
        <v>0</v>
      </c>
      <c r="BL92" s="147">
        <f>IF(O92=Data!$E$2,Data!$O$42,IF(O92=Data!$E$3,Data!$O$43,IF(O92=Data!$E$4,Data!$O$44,IF(O92=Data!$E$5,Data!$O$45,IF(O92=Data!$E$6,Data!$O$46,IF(O92=Data!$E$7,Data!$O$47,IF(O92=Data!$E$8,Data!$O$48,IF(O92=Data!$E$9,Data!$O$49,IF(O92=Data!$E$10,Data!$O$50,IF(O92=Data!$E$11,Data!$O$51,IF(O92=Data!$E$12,Data!$O$52,IF(O92=Data!$E$13,Data!$O$53,IF(O92=Data!$E$14,Data!$O$54,IF(O92=Data!$E$15,Data!$O$55,IF(O92=Data!$E$16,Data!$O$56,IF(O92=Data!$E$17,Data!$O$57,IF(O92=Data!$E$18,Data!$O$58,0)))))))))))))))))</f>
        <v>0</v>
      </c>
      <c r="BM92" s="169"/>
      <c r="BN92" s="169"/>
      <c r="BO92" s="169"/>
      <c r="BP92" s="169"/>
    </row>
    <row r="93" spans="10:68" x14ac:dyDescent="0.3">
      <c r="J93" s="36" t="s">
        <v>104</v>
      </c>
      <c r="K93" s="108"/>
      <c r="L93" s="108"/>
      <c r="M93" s="108" t="s">
        <v>3</v>
      </c>
      <c r="N93" s="108" t="s">
        <v>1</v>
      </c>
      <c r="O93" s="109" t="s">
        <v>124</v>
      </c>
      <c r="P93" s="109" t="s">
        <v>124</v>
      </c>
      <c r="Q93" s="110" t="s">
        <v>124</v>
      </c>
      <c r="R93" s="111"/>
      <c r="S93" s="111"/>
      <c r="T93" s="112"/>
      <c r="U93" s="20"/>
      <c r="V93" s="21">
        <f>IF(AZ93="No",0,IF(O93="NA",0,IF(O93=Data!$E$2,Data!$F$42,IF(O93=Data!$E$3,Data!$F$43,IF(O93=Data!$E$4,Data!$F$44,IF(O93=Data!$E$5,Data!$F$45,IF(O93=Data!$E$6,Data!$F$46,IF(O93=Data!$E$7,Data!$F$47,IF(O93=Data!$E$8,Data!$F$48,IF(O93=Data!$E$9,Data!$F$49,IF(O93=Data!$E$10,Data!$F$50,IF(O93=Data!$E$11,Data!$F$51,IF(O93=Data!E102,Data!$F$52,IF(O93=Data!E103,Data!$F$53,IF(O93=Data!E104,Data!$F$54,IF(O93=Data!E105,Data!$F$55,IF(O93=Data!E106,Data!$F$56,IF(O93=Data!E107,Data!F$57,IF(O93=Data!E108,Data!F$58,0)))))))))))))))))))*K93*$AV$3</f>
        <v>0</v>
      </c>
      <c r="W93" s="23">
        <f>IF(AZ93="No",0,IF(O93="NA",0,IF(O93=Data!$E$2,Data!$G$42,IF(O93=Data!$E$3,Data!$G$43,IF(O93=Data!$E$4,Data!$G$44,IF(O93=Data!$E$5,Data!$G$45,IF(O93=Data!$E$6,Data!$G$46,IF(O93=Data!$E$7,Data!$G$47,IF(O93=Data!$E$8,Data!$G$48,IF(O93=Data!$E$9,Data!$G$49,IF(O93=Data!$E$10,Data!$G$50,IF(O93=Data!$E$11,Data!$G$51,IF(O93=Data!$E$12,Data!$G$52,IF(O93=Data!$E$13,Data!$G$53,IF(O93=Data!$E$14,Data!$G$54,IF(O93=Data!$E$15,Data!$G$55,IF(O93=Data!$E$16,Data!$G$56,IF(O93=Data!$E$17,Data!G$57,IF(O93=Data!$E$18,Data!G$58,0)))))))))))))))))))*K93*$AV$3</f>
        <v>0</v>
      </c>
      <c r="X93" s="23">
        <f>IF(AZ93="No",0,IF(O93="NA",0,IF(O93=Data!$E$2,Data!$H$42,IF(O93=Data!$E$3,Data!$H$43,IF(O93=Data!$E$4,Data!$H$44,IF(O93=Data!$E$5,Data!$H$45,IF(O93=Data!$E$6,Data!$H$46,IF(O93=Data!$E$7,Data!$H$47,IF(O93=Data!$E$8,Data!$H$48,IF(O93=Data!$E$9,Data!$H$49,IF(O93=Data!$E$10,Data!$H$50,IF(O93=Data!$E$11,Data!$H$51,IF(O93=Data!$E$12,Data!$H$52,IF(O93=Data!$E$13,Data!$H$53,IF(O93=Data!$E$14,Data!$H$54,IF(O93=Data!$E$15,Data!$H$55,IF(O93=Data!$E$16,Data!$H$56,IF(O93=Data!$E$17,Data!H$57,IF(O93=Data!$E$18,Data!H$58,0)))))))))))))))))))*K93*$AV$3</f>
        <v>0</v>
      </c>
      <c r="Y93" s="23">
        <f>IF(R93&lt;=1,0,IF(Q93=Data!$E$12,Data!$F$52,IF(Q93=Data!$E$13,Data!$F$53,IF(Q93=Data!$E$14,Data!$F$54,IF(Q93=Data!$E$15,Data!$F$55,IF(Q93=Data!$E$16,Data!$F$56,IF(Q93=Data!$E$17,Data!$F$57,IF(Q93=Data!$E$18,Data!$F$58,0))))))))*K93*IF(R93&lt;AV93,R93,$AV$3)</f>
        <v>0</v>
      </c>
      <c r="Z93" s="23">
        <f>IF(R93&lt;=1,0,IF(Q93=Data!$E$12,Data!$G$52,IF(Q93=Data!$E$13,Data!$G$53,IF(Q93=Data!$E$14,Data!$G$54,IF(Q93=Data!$E$15,Data!$G$55,IF(Q93=Data!$E$16,Data!$G$56,IF(Q93=Data!$E$17,Data!$G$57,IF(Q93=Data!$E$18,Data!$G$58,0))))))))*K93*IF(R93&lt;AV93,R93,$AV$3)</f>
        <v>0</v>
      </c>
      <c r="AA93" s="23">
        <f>IF(R93&lt;=1,0,IF(Q93=Data!$E$12,Data!$H$52,IF(Q93=Data!$E$13,Data!$H$53,IF(Q93=Data!$E$14,Data!$H$54,IF(Q93=Data!$E$15,Data!$H$55,IF(Q93=Data!$E$16,Data!$H$56,IF(Q93=Data!$E$17,Data!$H$57,IF(Q93=Data!$E$18,Data!$H$58,0))))))))*K93*IF(R93&lt;AV93,R93,$AV$3)</f>
        <v>0</v>
      </c>
      <c r="AB93" s="22">
        <f t="shared" si="16"/>
        <v>0</v>
      </c>
      <c r="AC93" s="50">
        <f t="shared" si="17"/>
        <v>0</v>
      </c>
      <c r="AD93" s="46"/>
      <c r="AE93" s="21">
        <f t="shared" si="12"/>
        <v>0</v>
      </c>
      <c r="AF93" s="22">
        <f t="shared" si="13"/>
        <v>0</v>
      </c>
      <c r="AG93" s="50">
        <f t="shared" si="14"/>
        <v>0</v>
      </c>
      <c r="AH93" s="46"/>
      <c r="AI93" s="21">
        <f>IF(AZ93="No",0,IF(O93="NA",0,IF(Q93=O93,0,IF(O93=Data!$E$2,Data!$J$42,IF(O93=Data!$E$3,Data!$J$43,IF(O93=Data!$E$4,Data!$J$44,IF(O93=Data!$E$5,Data!$J$45,IF(O93=Data!$E$6,Data!$J$46,IF(O93=Data!$E$7,Data!$J$47,IF(O93=Data!$E$8,Data!$J$48,IF(O93=Data!$E$9,Data!$J$49,IF(O93=Data!$E$10,Data!$I$50,IF(O93=Data!$E$11,Data!$J$51,IF(O93=Data!$E$12,Data!$J$52,IF(O93=Data!$E$13,Data!$J$53,IF(O93=Data!$E$14,Data!$J$54,IF(O93=Data!$E$15,Data!$J$55,IF(O93=Data!$E$16,Data!$J$56,IF(O93=Data!$E$17,Data!$J$57,IF(O93=Data!$E$18,Data!J$58,0))))))))))))))))))))*$AV$3</f>
        <v>0</v>
      </c>
      <c r="AJ93" s="23">
        <f>IF(AZ93="No",0,IF(O93="NA",0,IF(O93=Data!$E$2,Data!$K$42,IF(O93=Data!$E$3,Data!$K$43,IF(O93=Data!$E$4,Data!$K$44,IF(O93=Data!$E$5,Data!$K$45,IF(O93=Data!$E$6,Data!$K$46,IF(O93=Data!$E$7,Data!$K$47,IF(O93=Data!$E$8,Data!$K$48,IF(O93=Data!$E$9,Data!$K$49,IF(O93=Data!$E$10,Data!$K$50,IF(O93=Data!$E$11,Data!$K$51,IF(O93=Data!$E$12,Data!$K$52,IF(O93=Data!$E$13,Data!$K$53,IF(O93=Data!$E$14,Data!$K$54,IF(O93=Data!$E$15,Data!$K$55,IF(O93=Data!$E$16,Data!$K$56,IF(O93=Data!$E$17,Data!$K$57,IF(O93=Data!$E$18,Data!K$58,0)))))))))))))))))))*$AV$3</f>
        <v>0</v>
      </c>
      <c r="AK93" s="23">
        <f t="shared" si="18"/>
        <v>0</v>
      </c>
      <c r="AL93" s="22">
        <f t="shared" si="19"/>
        <v>0</v>
      </c>
      <c r="AM93" s="22">
        <f t="shared" si="20"/>
        <v>0</v>
      </c>
      <c r="AN93" s="23"/>
      <c r="AO93" s="120"/>
      <c r="AP93" s="25"/>
      <c r="AQ93" s="25"/>
      <c r="AR93" s="9"/>
      <c r="AS93" s="9"/>
      <c r="AT93" s="5"/>
      <c r="AX93" s="168"/>
      <c r="AY93" s="143" t="str">
        <f t="shared" si="21"/>
        <v>No</v>
      </c>
      <c r="AZ93" s="144" t="str">
        <f t="shared" si="15"/>
        <v>No</v>
      </c>
      <c r="BA93" s="150"/>
      <c r="BB93" s="146">
        <f>IF(Q93="NA",0,IF(N93="No",0,IF(O93=Data!$E$2,Data!$L$42,IF(O93=Data!$E$3,Data!$L$43,IF(O93=Data!$E$4,Data!$L$44,IF(O93=Data!$E$5,Data!$L$45,IF(O93=Data!$E$6,Data!$L$46,IF(O93=Data!$E$7,Data!$L$47,IF(O93=Data!$E$8,Data!$L$48,IF(O93=Data!$E$9,Data!$L$49,IF(O93=Data!$E$10,Data!$L$50,IF(O93=Data!$E$11,Data!$L$51,IF(O93=Data!$E$12,Data!$L$52,IF(O93=Data!$E$13,Data!$L$53,IF(O93=Data!$E$14,Data!$L$54,IF(O93=Data!$E$15,Data!$L$55,IF(O93=Data!$E$16,Data!$L$56,IF(O93=Data!$E$17,Data!$L$57,IF(O93=Data!$E$18,Data!L$58,0)))))))))))))))))))</f>
        <v>0</v>
      </c>
      <c r="BC93" s="147">
        <f>IF(Q93="NA",0,IF(AY93="No",0,IF(N93="Yes",0,IF(P93=Data!$E$2,Data!$L$42,IF(P93=Data!$E$3,Data!$L$43,IF(P93=Data!$E$4,Data!$L$44,IF(P93=Data!$E$5,Data!$L$45,IF(P93=Data!$E$6,Data!$L$46,IF(P93=Data!$E$7,Data!$L$47,IF(P93=Data!$E$8,Data!$L$48,IF(P93=Data!$E$9,Data!$L$49,IF(P93=Data!$E$10,Data!$L$50,IF(P93=Data!$E$11,Data!$L$51,IF(P93=Data!$E$12,Data!$L$52*(EXP(-29.6/R93)),IF(P93=Data!$E$13,Data!$L$53,IF(P93=Data!$E$14,Data!$L$54*(EXP(-29.6/R93)),IF(P93=Data!$E$15,Data!$L$55,IF(P93=Data!$E$16,Data!$L$56,IF(P93=Data!$E$17,Data!$L$57,IF(P93=Data!$E$18,Data!L$58,0))))))))))))))))))))</f>
        <v>0</v>
      </c>
      <c r="BD93" s="148"/>
      <c r="BE93" s="146"/>
      <c r="BF93" s="148">
        <f t="shared" si="22"/>
        <v>0</v>
      </c>
      <c r="BG93" s="148">
        <v>1</v>
      </c>
      <c r="BH93" s="148">
        <v>1</v>
      </c>
      <c r="BI93" s="148">
        <f>IF(S93=0,0,IF(AND(Q93=Data!$E$12,S93-$AV$3&gt;0),(((Data!$M$52*(EXP(-29.6/S93)))-(Data!$M$52*(EXP(-29.6/(S93-$AV$3)))))),IF(AND(Q93=Data!$E$12,S93-$AV$3&lt;0.5),(Data!$M$52*(EXP(-29.6/S93))),IF(AND(Q93=Data!$E$12,S93&lt;=1),((Data!$M$52*(EXP(-29.6/S93)))),IF(Q93=Data!$E$13,(Data!$M$53),IF(AND(Q93=Data!$E$14,S93-$AV$3&gt;0),(((Data!$M$54*(EXP(-29.6/S93)))-(Data!$M$54*(EXP(-29.6/(S93-$AV$3)))))),IF(AND(Q93=Data!$E$14,S93-$AV$3&lt;1),(Data!$M$54*(EXP(-29.6/S93))),IF(AND(Q93=Data!$E$14,S93&lt;=1),((Data!$M$54*(EXP(-29.6/S93)))),IF(Q93=Data!$E$15,Data!$M$55,IF(Q93=Data!$E$16,Data!$M$56,IF(Q93=Data!$E$17,Data!$M$57,IF(Q93=Data!$E$18,Data!$M$58,0))))))))))))</f>
        <v>0</v>
      </c>
      <c r="BJ93" s="148">
        <f>IF(Q93=Data!$E$12,BI93*0.32,IF(Q93=Data!$E$13,0,IF(Q93=Data!$E$14,BI93*0.32,IF(Q93=Data!$E$15,0,IF(Q93=Data!$E$16,0,IF(Q93=Data!$E$17,0,IF(Q93=Data!$E$18,0,0)))))))</f>
        <v>0</v>
      </c>
      <c r="BK93" s="148">
        <f>IF(Q93=Data!$E$12,Data!$P$52*$AV$3,IF(Q93=Data!$E$13,Data!$P$53*$AV$3,IF(Q93=Data!$E$14,Data!$P$54*$AV$3,IF(Q93=Data!$E$15,Data!$P$55*$AV$3,IF(Q93=Data!$E$16,Data!$P$56*$AV$3,IF(Q93=Data!$E$17,Data!$P$57*$AV$3,IF(Q93=Data!$E$18,Data!$P$58*$AV$3,0)))))))</f>
        <v>0</v>
      </c>
      <c r="BL93" s="147">
        <f>IF(O93=Data!$E$2,Data!$O$42,IF(O93=Data!$E$3,Data!$O$43,IF(O93=Data!$E$4,Data!$O$44,IF(O93=Data!$E$5,Data!$O$45,IF(O93=Data!$E$6,Data!$O$46,IF(O93=Data!$E$7,Data!$O$47,IF(O93=Data!$E$8,Data!$O$48,IF(O93=Data!$E$9,Data!$O$49,IF(O93=Data!$E$10,Data!$O$50,IF(O93=Data!$E$11,Data!$O$51,IF(O93=Data!$E$12,Data!$O$52,IF(O93=Data!$E$13,Data!$O$53,IF(O93=Data!$E$14,Data!$O$54,IF(O93=Data!$E$15,Data!$O$55,IF(O93=Data!$E$16,Data!$O$56,IF(O93=Data!$E$17,Data!$O$57,IF(O93=Data!$E$18,Data!$O$58,0)))))))))))))))))</f>
        <v>0</v>
      </c>
      <c r="BM93" s="169"/>
      <c r="BN93" s="169"/>
      <c r="BO93" s="169"/>
      <c r="BP93" s="169"/>
    </row>
    <row r="94" spans="10:68" x14ac:dyDescent="0.3">
      <c r="J94" s="36" t="s">
        <v>105</v>
      </c>
      <c r="K94" s="108"/>
      <c r="L94" s="108"/>
      <c r="M94" s="108" t="s">
        <v>3</v>
      </c>
      <c r="N94" s="108" t="s">
        <v>1</v>
      </c>
      <c r="O94" s="109" t="s">
        <v>124</v>
      </c>
      <c r="P94" s="109" t="s">
        <v>124</v>
      </c>
      <c r="Q94" s="110" t="s">
        <v>124</v>
      </c>
      <c r="R94" s="111"/>
      <c r="S94" s="111"/>
      <c r="T94" s="112"/>
      <c r="U94" s="20"/>
      <c r="V94" s="21">
        <f>IF(AZ94="No",0,IF(O94="NA",0,IF(O94=Data!$E$2,Data!$F$42,IF(O94=Data!$E$3,Data!$F$43,IF(O94=Data!$E$4,Data!$F$44,IF(O94=Data!$E$5,Data!$F$45,IF(O94=Data!$E$6,Data!$F$46,IF(O94=Data!$E$7,Data!$F$47,IF(O94=Data!$E$8,Data!$F$48,IF(O94=Data!$E$9,Data!$F$49,IF(O94=Data!$E$10,Data!$F$50,IF(O94=Data!$E$11,Data!$F$51,IF(O94=Data!E103,Data!$F$52,IF(O94=Data!E104,Data!$F$53,IF(O94=Data!E105,Data!$F$54,IF(O94=Data!E106,Data!$F$55,IF(O94=Data!E107,Data!$F$56,IF(O94=Data!E108,Data!F$57,IF(O94=Data!E109,Data!F$58,0)))))))))))))))))))*K94*$AV$3</f>
        <v>0</v>
      </c>
      <c r="W94" s="23">
        <f>IF(AZ94="No",0,IF(O94="NA",0,IF(O94=Data!$E$2,Data!$G$42,IF(O94=Data!$E$3,Data!$G$43,IF(O94=Data!$E$4,Data!$G$44,IF(O94=Data!$E$5,Data!$G$45,IF(O94=Data!$E$6,Data!$G$46,IF(O94=Data!$E$7,Data!$G$47,IF(O94=Data!$E$8,Data!$G$48,IF(O94=Data!$E$9,Data!$G$49,IF(O94=Data!$E$10,Data!$G$50,IF(O94=Data!$E$11,Data!$G$51,IF(O94=Data!$E$12,Data!$G$52,IF(O94=Data!$E$13,Data!$G$53,IF(O94=Data!$E$14,Data!$G$54,IF(O94=Data!$E$15,Data!$G$55,IF(O94=Data!$E$16,Data!$G$56,IF(O94=Data!$E$17,Data!G$57,IF(O94=Data!$E$18,Data!G$58,0)))))))))))))))))))*K94*$AV$3</f>
        <v>0</v>
      </c>
      <c r="X94" s="23">
        <f>IF(AZ94="No",0,IF(O94="NA",0,IF(O94=Data!$E$2,Data!$H$42,IF(O94=Data!$E$3,Data!$H$43,IF(O94=Data!$E$4,Data!$H$44,IF(O94=Data!$E$5,Data!$H$45,IF(O94=Data!$E$6,Data!$H$46,IF(O94=Data!$E$7,Data!$H$47,IF(O94=Data!$E$8,Data!$H$48,IF(O94=Data!$E$9,Data!$H$49,IF(O94=Data!$E$10,Data!$H$50,IF(O94=Data!$E$11,Data!$H$51,IF(O94=Data!$E$12,Data!$H$52,IF(O94=Data!$E$13,Data!$H$53,IF(O94=Data!$E$14,Data!$H$54,IF(O94=Data!$E$15,Data!$H$55,IF(O94=Data!$E$16,Data!$H$56,IF(O94=Data!$E$17,Data!H$57,IF(O94=Data!$E$18,Data!H$58,0)))))))))))))))))))*K94*$AV$3</f>
        <v>0</v>
      </c>
      <c r="Y94" s="23">
        <f>IF(R94&lt;=1,0,IF(Q94=Data!$E$12,Data!$F$52,IF(Q94=Data!$E$13,Data!$F$53,IF(Q94=Data!$E$14,Data!$F$54,IF(Q94=Data!$E$15,Data!$F$55,IF(Q94=Data!$E$16,Data!$F$56,IF(Q94=Data!$E$17,Data!$F$57,IF(Q94=Data!$E$18,Data!$F$58,0))))))))*K94*IF(R94&lt;AV94,R94,$AV$3)</f>
        <v>0</v>
      </c>
      <c r="Z94" s="23">
        <f>IF(R94&lt;=1,0,IF(Q94=Data!$E$12,Data!$G$52,IF(Q94=Data!$E$13,Data!$G$53,IF(Q94=Data!$E$14,Data!$G$54,IF(Q94=Data!$E$15,Data!$G$55,IF(Q94=Data!$E$16,Data!$G$56,IF(Q94=Data!$E$17,Data!$G$57,IF(Q94=Data!$E$18,Data!$G$58,0))))))))*K94*IF(R94&lt;AV94,R94,$AV$3)</f>
        <v>0</v>
      </c>
      <c r="AA94" s="23">
        <f>IF(R94&lt;=1,0,IF(Q94=Data!$E$12,Data!$H$52,IF(Q94=Data!$E$13,Data!$H$53,IF(Q94=Data!$E$14,Data!$H$54,IF(Q94=Data!$E$15,Data!$H$55,IF(Q94=Data!$E$16,Data!$H$56,IF(Q94=Data!$E$17,Data!$H$57,IF(Q94=Data!$E$18,Data!$H$58,0))))))))*K94*IF(R94&lt;AV94,R94,$AV$3)</f>
        <v>0</v>
      </c>
      <c r="AB94" s="22">
        <f t="shared" si="16"/>
        <v>0</v>
      </c>
      <c r="AC94" s="50">
        <f t="shared" si="17"/>
        <v>0</v>
      </c>
      <c r="AD94" s="46"/>
      <c r="AE94" s="21">
        <f t="shared" si="12"/>
        <v>0</v>
      </c>
      <c r="AF94" s="22">
        <f t="shared" si="13"/>
        <v>0</v>
      </c>
      <c r="AG94" s="50">
        <f t="shared" si="14"/>
        <v>0</v>
      </c>
      <c r="AH94" s="46"/>
      <c r="AI94" s="21">
        <f>IF(AZ94="No",0,IF(O94="NA",0,IF(Q94=O94,0,IF(O94=Data!$E$2,Data!$J$42,IF(O94=Data!$E$3,Data!$J$43,IF(O94=Data!$E$4,Data!$J$44,IF(O94=Data!$E$5,Data!$J$45,IF(O94=Data!$E$6,Data!$J$46,IF(O94=Data!$E$7,Data!$J$47,IF(O94=Data!$E$8,Data!$J$48,IF(O94=Data!$E$9,Data!$J$49,IF(O94=Data!$E$10,Data!$I$50,IF(O94=Data!$E$11,Data!$J$51,IF(O94=Data!$E$12,Data!$J$52,IF(O94=Data!$E$13,Data!$J$53,IF(O94=Data!$E$14,Data!$J$54,IF(O94=Data!$E$15,Data!$J$55,IF(O94=Data!$E$16,Data!$J$56,IF(O94=Data!$E$17,Data!$J$57,IF(O94=Data!$E$18,Data!J$58,0))))))))))))))))))))*$AV$3</f>
        <v>0</v>
      </c>
      <c r="AJ94" s="23">
        <f>IF(AZ94="No",0,IF(O94="NA",0,IF(O94=Data!$E$2,Data!$K$42,IF(O94=Data!$E$3,Data!$K$43,IF(O94=Data!$E$4,Data!$K$44,IF(O94=Data!$E$5,Data!$K$45,IF(O94=Data!$E$6,Data!$K$46,IF(O94=Data!$E$7,Data!$K$47,IF(O94=Data!$E$8,Data!$K$48,IF(O94=Data!$E$9,Data!$K$49,IF(O94=Data!$E$10,Data!$K$50,IF(O94=Data!$E$11,Data!$K$51,IF(O94=Data!$E$12,Data!$K$52,IF(O94=Data!$E$13,Data!$K$53,IF(O94=Data!$E$14,Data!$K$54,IF(O94=Data!$E$15,Data!$K$55,IF(O94=Data!$E$16,Data!$K$56,IF(O94=Data!$E$17,Data!$K$57,IF(O94=Data!$E$18,Data!K$58,0)))))))))))))))))))*$AV$3</f>
        <v>0</v>
      </c>
      <c r="AK94" s="23">
        <f t="shared" si="18"/>
        <v>0</v>
      </c>
      <c r="AL94" s="22">
        <f t="shared" si="19"/>
        <v>0</v>
      </c>
      <c r="AM94" s="22">
        <f t="shared" si="20"/>
        <v>0</v>
      </c>
      <c r="AN94" s="23"/>
      <c r="AO94" s="120"/>
      <c r="AP94" s="25"/>
      <c r="AQ94" s="25"/>
      <c r="AR94" s="9"/>
      <c r="AS94" s="9"/>
      <c r="AT94" s="5"/>
      <c r="AX94" s="168"/>
      <c r="AY94" s="143" t="str">
        <f t="shared" si="21"/>
        <v>No</v>
      </c>
      <c r="AZ94" s="144" t="str">
        <f t="shared" si="15"/>
        <v>No</v>
      </c>
      <c r="BA94" s="150"/>
      <c r="BB94" s="146">
        <f>IF(Q94="NA",0,IF(N94="No",0,IF(O94=Data!$E$2,Data!$L$42,IF(O94=Data!$E$3,Data!$L$43,IF(O94=Data!$E$4,Data!$L$44,IF(O94=Data!$E$5,Data!$L$45,IF(O94=Data!$E$6,Data!$L$46,IF(O94=Data!$E$7,Data!$L$47,IF(O94=Data!$E$8,Data!$L$48,IF(O94=Data!$E$9,Data!$L$49,IF(O94=Data!$E$10,Data!$L$50,IF(O94=Data!$E$11,Data!$L$51,IF(O94=Data!$E$12,Data!$L$52,IF(O94=Data!$E$13,Data!$L$53,IF(O94=Data!$E$14,Data!$L$54,IF(O94=Data!$E$15,Data!$L$55,IF(O94=Data!$E$16,Data!$L$56,IF(O94=Data!$E$17,Data!$L$57,IF(O94=Data!$E$18,Data!L$58,0)))))))))))))))))))</f>
        <v>0</v>
      </c>
      <c r="BC94" s="147">
        <f>IF(Q94="NA",0,IF(AY94="No",0,IF(N94="Yes",0,IF(P94=Data!$E$2,Data!$L$42,IF(P94=Data!$E$3,Data!$L$43,IF(P94=Data!$E$4,Data!$L$44,IF(P94=Data!$E$5,Data!$L$45,IF(P94=Data!$E$6,Data!$L$46,IF(P94=Data!$E$7,Data!$L$47,IF(P94=Data!$E$8,Data!$L$48,IF(P94=Data!$E$9,Data!$L$49,IF(P94=Data!$E$10,Data!$L$50,IF(P94=Data!$E$11,Data!$L$51,IF(P94=Data!$E$12,Data!$L$52*(EXP(-29.6/R94)),IF(P94=Data!$E$13,Data!$L$53,IF(P94=Data!$E$14,Data!$L$54*(EXP(-29.6/R94)),IF(P94=Data!$E$15,Data!$L$55,IF(P94=Data!$E$16,Data!$L$56,IF(P94=Data!$E$17,Data!$L$57,IF(P94=Data!$E$18,Data!L$58,0))))))))))))))))))))</f>
        <v>0</v>
      </c>
      <c r="BD94" s="148"/>
      <c r="BE94" s="146"/>
      <c r="BF94" s="148">
        <f t="shared" si="22"/>
        <v>0</v>
      </c>
      <c r="BG94" s="148">
        <v>1</v>
      </c>
      <c r="BH94" s="148">
        <v>1</v>
      </c>
      <c r="BI94" s="148">
        <f>IF(S94=0,0,IF(AND(Q94=Data!$E$12,S94-$AV$3&gt;0),(((Data!$M$52*(EXP(-29.6/S94)))-(Data!$M$52*(EXP(-29.6/(S94-$AV$3)))))),IF(AND(Q94=Data!$E$12,S94-$AV$3&lt;0.5),(Data!$M$52*(EXP(-29.6/S94))),IF(AND(Q94=Data!$E$12,S94&lt;=1),((Data!$M$52*(EXP(-29.6/S94)))),IF(Q94=Data!$E$13,(Data!$M$53),IF(AND(Q94=Data!$E$14,S94-$AV$3&gt;0),(((Data!$M$54*(EXP(-29.6/S94)))-(Data!$M$54*(EXP(-29.6/(S94-$AV$3)))))),IF(AND(Q94=Data!$E$14,S94-$AV$3&lt;1),(Data!$M$54*(EXP(-29.6/S94))),IF(AND(Q94=Data!$E$14,S94&lt;=1),((Data!$M$54*(EXP(-29.6/S94)))),IF(Q94=Data!$E$15,Data!$M$55,IF(Q94=Data!$E$16,Data!$M$56,IF(Q94=Data!$E$17,Data!$M$57,IF(Q94=Data!$E$18,Data!$M$58,0))))))))))))</f>
        <v>0</v>
      </c>
      <c r="BJ94" s="148">
        <f>IF(Q94=Data!$E$12,BI94*0.32,IF(Q94=Data!$E$13,0,IF(Q94=Data!$E$14,BI94*0.32,IF(Q94=Data!$E$15,0,IF(Q94=Data!$E$16,0,IF(Q94=Data!$E$17,0,IF(Q94=Data!$E$18,0,0)))))))</f>
        <v>0</v>
      </c>
      <c r="BK94" s="148">
        <f>IF(Q94=Data!$E$12,Data!$P$52*$AV$3,IF(Q94=Data!$E$13,Data!$P$53*$AV$3,IF(Q94=Data!$E$14,Data!$P$54*$AV$3,IF(Q94=Data!$E$15,Data!$P$55*$AV$3,IF(Q94=Data!$E$16,Data!$P$56*$AV$3,IF(Q94=Data!$E$17,Data!$P$57*$AV$3,IF(Q94=Data!$E$18,Data!$P$58*$AV$3,0)))))))</f>
        <v>0</v>
      </c>
      <c r="BL94" s="147">
        <f>IF(O94=Data!$E$2,Data!$O$42,IF(O94=Data!$E$3,Data!$O$43,IF(O94=Data!$E$4,Data!$O$44,IF(O94=Data!$E$5,Data!$O$45,IF(O94=Data!$E$6,Data!$O$46,IF(O94=Data!$E$7,Data!$O$47,IF(O94=Data!$E$8,Data!$O$48,IF(O94=Data!$E$9,Data!$O$49,IF(O94=Data!$E$10,Data!$O$50,IF(O94=Data!$E$11,Data!$O$51,IF(O94=Data!$E$12,Data!$O$52,IF(O94=Data!$E$13,Data!$O$53,IF(O94=Data!$E$14,Data!$O$54,IF(O94=Data!$E$15,Data!$O$55,IF(O94=Data!$E$16,Data!$O$56,IF(O94=Data!$E$17,Data!$O$57,IF(O94=Data!$E$18,Data!$O$58,0)))))))))))))))))</f>
        <v>0</v>
      </c>
      <c r="BM94" s="169"/>
      <c r="BN94" s="169"/>
      <c r="BO94" s="169"/>
      <c r="BP94" s="169"/>
    </row>
    <row r="95" spans="10:68" x14ac:dyDescent="0.3">
      <c r="J95" s="36" t="s">
        <v>106</v>
      </c>
      <c r="K95" s="108"/>
      <c r="L95" s="108"/>
      <c r="M95" s="108" t="s">
        <v>3</v>
      </c>
      <c r="N95" s="108" t="s">
        <v>1</v>
      </c>
      <c r="O95" s="109" t="s">
        <v>124</v>
      </c>
      <c r="P95" s="109" t="s">
        <v>124</v>
      </c>
      <c r="Q95" s="110" t="s">
        <v>124</v>
      </c>
      <c r="R95" s="111"/>
      <c r="S95" s="111"/>
      <c r="T95" s="112"/>
      <c r="U95" s="20"/>
      <c r="V95" s="21">
        <f>IF(AZ95="No",0,IF(O95="NA",0,IF(O95=Data!$E$2,Data!$F$42,IF(O95=Data!$E$3,Data!$F$43,IF(O95=Data!$E$4,Data!$F$44,IF(O95=Data!$E$5,Data!$F$45,IF(O95=Data!$E$6,Data!$F$46,IF(O95=Data!$E$7,Data!$F$47,IF(O95=Data!$E$8,Data!$F$48,IF(O95=Data!$E$9,Data!$F$49,IF(O95=Data!$E$10,Data!$F$50,IF(O95=Data!$E$11,Data!$F$51,IF(O95=Data!E104,Data!$F$52,IF(O95=Data!E105,Data!$F$53,IF(O95=Data!E106,Data!$F$54,IF(O95=Data!E107,Data!$F$55,IF(O95=Data!E108,Data!$F$56,IF(O95=Data!E109,Data!F$57,IF(O95=Data!E110,Data!F$58,0)))))))))))))))))))*K95*$AV$3</f>
        <v>0</v>
      </c>
      <c r="W95" s="23">
        <f>IF(AZ95="No",0,IF(O95="NA",0,IF(O95=Data!$E$2,Data!$G$42,IF(O95=Data!$E$3,Data!$G$43,IF(O95=Data!$E$4,Data!$G$44,IF(O95=Data!$E$5,Data!$G$45,IF(O95=Data!$E$6,Data!$G$46,IF(O95=Data!$E$7,Data!$G$47,IF(O95=Data!$E$8,Data!$G$48,IF(O95=Data!$E$9,Data!$G$49,IF(O95=Data!$E$10,Data!$G$50,IF(O95=Data!$E$11,Data!$G$51,IF(O95=Data!$E$12,Data!$G$52,IF(O95=Data!$E$13,Data!$G$53,IF(O95=Data!$E$14,Data!$G$54,IF(O95=Data!$E$15,Data!$G$55,IF(O95=Data!$E$16,Data!$G$56,IF(O95=Data!$E$17,Data!G$57,IF(O95=Data!$E$18,Data!G$58,0)))))))))))))))))))*K95*$AV$3</f>
        <v>0</v>
      </c>
      <c r="X95" s="23">
        <f>IF(AZ95="No",0,IF(O95="NA",0,IF(O95=Data!$E$2,Data!$H$42,IF(O95=Data!$E$3,Data!$H$43,IF(O95=Data!$E$4,Data!$H$44,IF(O95=Data!$E$5,Data!$H$45,IF(O95=Data!$E$6,Data!$H$46,IF(O95=Data!$E$7,Data!$H$47,IF(O95=Data!$E$8,Data!$H$48,IF(O95=Data!$E$9,Data!$H$49,IF(O95=Data!$E$10,Data!$H$50,IF(O95=Data!$E$11,Data!$H$51,IF(O95=Data!$E$12,Data!$H$52,IF(O95=Data!$E$13,Data!$H$53,IF(O95=Data!$E$14,Data!$H$54,IF(O95=Data!$E$15,Data!$H$55,IF(O95=Data!$E$16,Data!$H$56,IF(O95=Data!$E$17,Data!H$57,IF(O95=Data!$E$18,Data!H$58,0)))))))))))))))))))*K95*$AV$3</f>
        <v>0</v>
      </c>
      <c r="Y95" s="23">
        <f>IF(R95&lt;=1,0,IF(Q95=Data!$E$12,Data!$F$52,IF(Q95=Data!$E$13,Data!$F$53,IF(Q95=Data!$E$14,Data!$F$54,IF(Q95=Data!$E$15,Data!$F$55,IF(Q95=Data!$E$16,Data!$F$56,IF(Q95=Data!$E$17,Data!$F$57,IF(Q95=Data!$E$18,Data!$F$58,0))))))))*K95*IF(R95&lt;AV95,R95,$AV$3)</f>
        <v>0</v>
      </c>
      <c r="Z95" s="23">
        <f>IF(R95&lt;=1,0,IF(Q95=Data!$E$12,Data!$G$52,IF(Q95=Data!$E$13,Data!$G$53,IF(Q95=Data!$E$14,Data!$G$54,IF(Q95=Data!$E$15,Data!$G$55,IF(Q95=Data!$E$16,Data!$G$56,IF(Q95=Data!$E$17,Data!$G$57,IF(Q95=Data!$E$18,Data!$G$58,0))))))))*K95*IF(R95&lt;AV95,R95,$AV$3)</f>
        <v>0</v>
      </c>
      <c r="AA95" s="23">
        <f>IF(R95&lt;=1,0,IF(Q95=Data!$E$12,Data!$H$52,IF(Q95=Data!$E$13,Data!$H$53,IF(Q95=Data!$E$14,Data!$H$54,IF(Q95=Data!$E$15,Data!$H$55,IF(Q95=Data!$E$16,Data!$H$56,IF(Q95=Data!$E$17,Data!$H$57,IF(Q95=Data!$E$18,Data!$H$58,0))))))))*K95*IF(R95&lt;AV95,R95,$AV$3)</f>
        <v>0</v>
      </c>
      <c r="AB95" s="22">
        <f t="shared" si="16"/>
        <v>0</v>
      </c>
      <c r="AC95" s="50">
        <f t="shared" si="17"/>
        <v>0</v>
      </c>
      <c r="AD95" s="46"/>
      <c r="AE95" s="21">
        <f t="shared" si="12"/>
        <v>0</v>
      </c>
      <c r="AF95" s="22">
        <f t="shared" si="13"/>
        <v>0</v>
      </c>
      <c r="AG95" s="50">
        <f t="shared" si="14"/>
        <v>0</v>
      </c>
      <c r="AH95" s="46"/>
      <c r="AI95" s="21">
        <f>IF(AZ95="No",0,IF(O95="NA",0,IF(Q95=O95,0,IF(O95=Data!$E$2,Data!$J$42,IF(O95=Data!$E$3,Data!$J$43,IF(O95=Data!$E$4,Data!$J$44,IF(O95=Data!$E$5,Data!$J$45,IF(O95=Data!$E$6,Data!$J$46,IF(O95=Data!$E$7,Data!$J$47,IF(O95=Data!$E$8,Data!$J$48,IF(O95=Data!$E$9,Data!$J$49,IF(O95=Data!$E$10,Data!$I$50,IF(O95=Data!$E$11,Data!$J$51,IF(O95=Data!$E$12,Data!$J$52,IF(O95=Data!$E$13,Data!$J$53,IF(O95=Data!$E$14,Data!$J$54,IF(O95=Data!$E$15,Data!$J$55,IF(O95=Data!$E$16,Data!$J$56,IF(O95=Data!$E$17,Data!$J$57,IF(O95=Data!$E$18,Data!J$58,0))))))))))))))))))))*$AV$3</f>
        <v>0</v>
      </c>
      <c r="AJ95" s="23">
        <f>IF(AZ95="No",0,IF(O95="NA",0,IF(O95=Data!$E$2,Data!$K$42,IF(O95=Data!$E$3,Data!$K$43,IF(O95=Data!$E$4,Data!$K$44,IF(O95=Data!$E$5,Data!$K$45,IF(O95=Data!$E$6,Data!$K$46,IF(O95=Data!$E$7,Data!$K$47,IF(O95=Data!$E$8,Data!$K$48,IF(O95=Data!$E$9,Data!$K$49,IF(O95=Data!$E$10,Data!$K$50,IF(O95=Data!$E$11,Data!$K$51,IF(O95=Data!$E$12,Data!$K$52,IF(O95=Data!$E$13,Data!$K$53,IF(O95=Data!$E$14,Data!$K$54,IF(O95=Data!$E$15,Data!$K$55,IF(O95=Data!$E$16,Data!$K$56,IF(O95=Data!$E$17,Data!$K$57,IF(O95=Data!$E$18,Data!K$58,0)))))))))))))))))))*$AV$3</f>
        <v>0</v>
      </c>
      <c r="AK95" s="23">
        <f t="shared" si="18"/>
        <v>0</v>
      </c>
      <c r="AL95" s="22">
        <f t="shared" si="19"/>
        <v>0</v>
      </c>
      <c r="AM95" s="22">
        <f t="shared" si="20"/>
        <v>0</v>
      </c>
      <c r="AN95" s="23"/>
      <c r="AO95" s="120"/>
      <c r="AP95" s="25"/>
      <c r="AQ95" s="25"/>
      <c r="AR95" s="9"/>
      <c r="AS95" s="9"/>
      <c r="AT95" s="5"/>
      <c r="AX95" s="168"/>
      <c r="AY95" s="143" t="str">
        <f t="shared" si="21"/>
        <v>No</v>
      </c>
      <c r="AZ95" s="144" t="str">
        <f t="shared" si="15"/>
        <v>No</v>
      </c>
      <c r="BA95" s="150"/>
      <c r="BB95" s="146">
        <f>IF(Q95="NA",0,IF(N95="No",0,IF(O95=Data!$E$2,Data!$L$42,IF(O95=Data!$E$3,Data!$L$43,IF(O95=Data!$E$4,Data!$L$44,IF(O95=Data!$E$5,Data!$L$45,IF(O95=Data!$E$6,Data!$L$46,IF(O95=Data!$E$7,Data!$L$47,IF(O95=Data!$E$8,Data!$L$48,IF(O95=Data!$E$9,Data!$L$49,IF(O95=Data!$E$10,Data!$L$50,IF(O95=Data!$E$11,Data!$L$51,IF(O95=Data!$E$12,Data!$L$52,IF(O95=Data!$E$13,Data!$L$53,IF(O95=Data!$E$14,Data!$L$54,IF(O95=Data!$E$15,Data!$L$55,IF(O95=Data!$E$16,Data!$L$56,IF(O95=Data!$E$17,Data!$L$57,IF(O95=Data!$E$18,Data!L$58,0)))))))))))))))))))</f>
        <v>0</v>
      </c>
      <c r="BC95" s="147">
        <f>IF(Q95="NA",0,IF(AY95="No",0,IF(N95="Yes",0,IF(P95=Data!$E$2,Data!$L$42,IF(P95=Data!$E$3,Data!$L$43,IF(P95=Data!$E$4,Data!$L$44,IF(P95=Data!$E$5,Data!$L$45,IF(P95=Data!$E$6,Data!$L$46,IF(P95=Data!$E$7,Data!$L$47,IF(P95=Data!$E$8,Data!$L$48,IF(P95=Data!$E$9,Data!$L$49,IF(P95=Data!$E$10,Data!$L$50,IF(P95=Data!$E$11,Data!$L$51,IF(P95=Data!$E$12,Data!$L$52*(EXP(-29.6/R95)),IF(P95=Data!$E$13,Data!$L$53,IF(P95=Data!$E$14,Data!$L$54*(EXP(-29.6/R95)),IF(P95=Data!$E$15,Data!$L$55,IF(P95=Data!$E$16,Data!$L$56,IF(P95=Data!$E$17,Data!$L$57,IF(P95=Data!$E$18,Data!L$58,0))))))))))))))))))))</f>
        <v>0</v>
      </c>
      <c r="BD95" s="148"/>
      <c r="BE95" s="146"/>
      <c r="BF95" s="148">
        <f t="shared" si="22"/>
        <v>0</v>
      </c>
      <c r="BG95" s="148">
        <v>1</v>
      </c>
      <c r="BH95" s="148">
        <v>1</v>
      </c>
      <c r="BI95" s="148">
        <f>IF(S95=0,0,IF(AND(Q95=Data!$E$12,S95-$AV$3&gt;0),(((Data!$M$52*(EXP(-29.6/S95)))-(Data!$M$52*(EXP(-29.6/(S95-$AV$3)))))),IF(AND(Q95=Data!$E$12,S95-$AV$3&lt;0.5),(Data!$M$52*(EXP(-29.6/S95))),IF(AND(Q95=Data!$E$12,S95&lt;=1),((Data!$M$52*(EXP(-29.6/S95)))),IF(Q95=Data!$E$13,(Data!$M$53),IF(AND(Q95=Data!$E$14,S95-$AV$3&gt;0),(((Data!$M$54*(EXP(-29.6/S95)))-(Data!$M$54*(EXP(-29.6/(S95-$AV$3)))))),IF(AND(Q95=Data!$E$14,S95-$AV$3&lt;1),(Data!$M$54*(EXP(-29.6/S95))),IF(AND(Q95=Data!$E$14,S95&lt;=1),((Data!$M$54*(EXP(-29.6/S95)))),IF(Q95=Data!$E$15,Data!$M$55,IF(Q95=Data!$E$16,Data!$M$56,IF(Q95=Data!$E$17,Data!$M$57,IF(Q95=Data!$E$18,Data!$M$58,0))))))))))))</f>
        <v>0</v>
      </c>
      <c r="BJ95" s="148">
        <f>IF(Q95=Data!$E$12,BI95*0.32,IF(Q95=Data!$E$13,0,IF(Q95=Data!$E$14,BI95*0.32,IF(Q95=Data!$E$15,0,IF(Q95=Data!$E$16,0,IF(Q95=Data!$E$17,0,IF(Q95=Data!$E$18,0,0)))))))</f>
        <v>0</v>
      </c>
      <c r="BK95" s="148">
        <f>IF(Q95=Data!$E$12,Data!$P$52*$AV$3,IF(Q95=Data!$E$13,Data!$P$53*$AV$3,IF(Q95=Data!$E$14,Data!$P$54*$AV$3,IF(Q95=Data!$E$15,Data!$P$55*$AV$3,IF(Q95=Data!$E$16,Data!$P$56*$AV$3,IF(Q95=Data!$E$17,Data!$P$57*$AV$3,IF(Q95=Data!$E$18,Data!$P$58*$AV$3,0)))))))</f>
        <v>0</v>
      </c>
      <c r="BL95" s="147">
        <f>IF(O95=Data!$E$2,Data!$O$42,IF(O95=Data!$E$3,Data!$O$43,IF(O95=Data!$E$4,Data!$O$44,IF(O95=Data!$E$5,Data!$O$45,IF(O95=Data!$E$6,Data!$O$46,IF(O95=Data!$E$7,Data!$O$47,IF(O95=Data!$E$8,Data!$O$48,IF(O95=Data!$E$9,Data!$O$49,IF(O95=Data!$E$10,Data!$O$50,IF(O95=Data!$E$11,Data!$O$51,IF(O95=Data!$E$12,Data!$O$52,IF(O95=Data!$E$13,Data!$O$53,IF(O95=Data!$E$14,Data!$O$54,IF(O95=Data!$E$15,Data!$O$55,IF(O95=Data!$E$16,Data!$O$56,IF(O95=Data!$E$17,Data!$O$57,IF(O95=Data!$E$18,Data!$O$58,0)))))))))))))))))</f>
        <v>0</v>
      </c>
      <c r="BM95" s="169"/>
      <c r="BN95" s="169"/>
      <c r="BO95" s="169"/>
      <c r="BP95" s="169"/>
    </row>
    <row r="96" spans="10:68" x14ac:dyDescent="0.3">
      <c r="J96" s="36" t="s">
        <v>107</v>
      </c>
      <c r="K96" s="108"/>
      <c r="L96" s="108"/>
      <c r="M96" s="108" t="s">
        <v>3</v>
      </c>
      <c r="N96" s="108" t="s">
        <v>1</v>
      </c>
      <c r="O96" s="109" t="s">
        <v>124</v>
      </c>
      <c r="P96" s="109" t="s">
        <v>124</v>
      </c>
      <c r="Q96" s="110" t="s">
        <v>124</v>
      </c>
      <c r="R96" s="111"/>
      <c r="S96" s="111"/>
      <c r="T96" s="112"/>
      <c r="U96" s="20"/>
      <c r="V96" s="21">
        <f>IF(AZ96="No",0,IF(O96="NA",0,IF(O96=Data!$E$2,Data!$F$42,IF(O96=Data!$E$3,Data!$F$43,IF(O96=Data!$E$4,Data!$F$44,IF(O96=Data!$E$5,Data!$F$45,IF(O96=Data!$E$6,Data!$F$46,IF(O96=Data!$E$7,Data!$F$47,IF(O96=Data!$E$8,Data!$F$48,IF(O96=Data!$E$9,Data!$F$49,IF(O96=Data!$E$10,Data!$F$50,IF(O96=Data!$E$11,Data!$F$51,IF(O96=Data!E105,Data!$F$52,IF(O96=Data!E106,Data!$F$53,IF(O96=Data!E107,Data!$F$54,IF(O96=Data!E108,Data!$F$55,IF(O96=Data!E109,Data!$F$56,IF(O96=Data!E110,Data!F$57,IF(O96=Data!E111,Data!F$58,0)))))))))))))))))))*K96*$AV$3</f>
        <v>0</v>
      </c>
      <c r="W96" s="23">
        <f>IF(AZ96="No",0,IF(O96="NA",0,IF(O96=Data!$E$2,Data!$G$42,IF(O96=Data!$E$3,Data!$G$43,IF(O96=Data!$E$4,Data!$G$44,IF(O96=Data!$E$5,Data!$G$45,IF(O96=Data!$E$6,Data!$G$46,IF(O96=Data!$E$7,Data!$G$47,IF(O96=Data!$E$8,Data!$G$48,IF(O96=Data!$E$9,Data!$G$49,IF(O96=Data!$E$10,Data!$G$50,IF(O96=Data!$E$11,Data!$G$51,IF(O96=Data!$E$12,Data!$G$52,IF(O96=Data!$E$13,Data!$G$53,IF(O96=Data!$E$14,Data!$G$54,IF(O96=Data!$E$15,Data!$G$55,IF(O96=Data!$E$16,Data!$G$56,IF(O96=Data!$E$17,Data!G$57,IF(O96=Data!$E$18,Data!G$58,0)))))))))))))))))))*K96*$AV$3</f>
        <v>0</v>
      </c>
      <c r="X96" s="23">
        <f>IF(AZ96="No",0,IF(O96="NA",0,IF(O96=Data!$E$2,Data!$H$42,IF(O96=Data!$E$3,Data!$H$43,IF(O96=Data!$E$4,Data!$H$44,IF(O96=Data!$E$5,Data!$H$45,IF(O96=Data!$E$6,Data!$H$46,IF(O96=Data!$E$7,Data!$H$47,IF(O96=Data!$E$8,Data!$H$48,IF(O96=Data!$E$9,Data!$H$49,IF(O96=Data!$E$10,Data!$H$50,IF(O96=Data!$E$11,Data!$H$51,IF(O96=Data!$E$12,Data!$H$52,IF(O96=Data!$E$13,Data!$H$53,IF(O96=Data!$E$14,Data!$H$54,IF(O96=Data!$E$15,Data!$H$55,IF(O96=Data!$E$16,Data!$H$56,IF(O96=Data!$E$17,Data!H$57,IF(O96=Data!$E$18,Data!H$58,0)))))))))))))))))))*K96*$AV$3</f>
        <v>0</v>
      </c>
      <c r="Y96" s="23">
        <f>IF(R96&lt;=1,0,IF(Q96=Data!$E$12,Data!$F$52,IF(Q96=Data!$E$13,Data!$F$53,IF(Q96=Data!$E$14,Data!$F$54,IF(Q96=Data!$E$15,Data!$F$55,IF(Q96=Data!$E$16,Data!$F$56,IF(Q96=Data!$E$17,Data!$F$57,IF(Q96=Data!$E$18,Data!$F$58,0))))))))*K96*IF(R96&lt;AV96,R96,$AV$3)</f>
        <v>0</v>
      </c>
      <c r="Z96" s="23">
        <f>IF(R96&lt;=1,0,IF(Q96=Data!$E$12,Data!$G$52,IF(Q96=Data!$E$13,Data!$G$53,IF(Q96=Data!$E$14,Data!$G$54,IF(Q96=Data!$E$15,Data!$G$55,IF(Q96=Data!$E$16,Data!$G$56,IF(Q96=Data!$E$17,Data!$G$57,IF(Q96=Data!$E$18,Data!$G$58,0))))))))*K96*IF(R96&lt;AV96,R96,$AV$3)</f>
        <v>0</v>
      </c>
      <c r="AA96" s="23">
        <f>IF(R96&lt;=1,0,IF(Q96=Data!$E$12,Data!$H$52,IF(Q96=Data!$E$13,Data!$H$53,IF(Q96=Data!$E$14,Data!$H$54,IF(Q96=Data!$E$15,Data!$H$55,IF(Q96=Data!$E$16,Data!$H$56,IF(Q96=Data!$E$17,Data!$H$57,IF(Q96=Data!$E$18,Data!$H$58,0))))))))*K96*IF(R96&lt;AV96,R96,$AV$3)</f>
        <v>0</v>
      </c>
      <c r="AB96" s="22">
        <f t="shared" si="16"/>
        <v>0</v>
      </c>
      <c r="AC96" s="50">
        <f t="shared" si="17"/>
        <v>0</v>
      </c>
      <c r="AD96" s="46"/>
      <c r="AE96" s="21">
        <f t="shared" si="12"/>
        <v>0</v>
      </c>
      <c r="AF96" s="22">
        <f t="shared" si="13"/>
        <v>0</v>
      </c>
      <c r="AG96" s="50">
        <f t="shared" si="14"/>
        <v>0</v>
      </c>
      <c r="AH96" s="46"/>
      <c r="AI96" s="21">
        <f>IF(AZ96="No",0,IF(O96="NA",0,IF(Q96=O96,0,IF(O96=Data!$E$2,Data!$J$42,IF(O96=Data!$E$3,Data!$J$43,IF(O96=Data!$E$4,Data!$J$44,IF(O96=Data!$E$5,Data!$J$45,IF(O96=Data!$E$6,Data!$J$46,IF(O96=Data!$E$7,Data!$J$47,IF(O96=Data!$E$8,Data!$J$48,IF(O96=Data!$E$9,Data!$J$49,IF(O96=Data!$E$10,Data!$I$50,IF(O96=Data!$E$11,Data!$J$51,IF(O96=Data!$E$12,Data!$J$52,IF(O96=Data!$E$13,Data!$J$53,IF(O96=Data!$E$14,Data!$J$54,IF(O96=Data!$E$15,Data!$J$55,IF(O96=Data!$E$16,Data!$J$56,IF(O96=Data!$E$17,Data!$J$57,IF(O96=Data!$E$18,Data!J$58,0))))))))))))))))))))*$AV$3</f>
        <v>0</v>
      </c>
      <c r="AJ96" s="23">
        <f>IF(AZ96="No",0,IF(O96="NA",0,IF(O96=Data!$E$2,Data!$K$42,IF(O96=Data!$E$3,Data!$K$43,IF(O96=Data!$E$4,Data!$K$44,IF(O96=Data!$E$5,Data!$K$45,IF(O96=Data!$E$6,Data!$K$46,IF(O96=Data!$E$7,Data!$K$47,IF(O96=Data!$E$8,Data!$K$48,IF(O96=Data!$E$9,Data!$K$49,IF(O96=Data!$E$10,Data!$K$50,IF(O96=Data!$E$11,Data!$K$51,IF(O96=Data!$E$12,Data!$K$52,IF(O96=Data!$E$13,Data!$K$53,IF(O96=Data!$E$14,Data!$K$54,IF(O96=Data!$E$15,Data!$K$55,IF(O96=Data!$E$16,Data!$K$56,IF(O96=Data!$E$17,Data!$K$57,IF(O96=Data!$E$18,Data!K$58,0)))))))))))))))))))*$AV$3</f>
        <v>0</v>
      </c>
      <c r="AK96" s="23">
        <f t="shared" si="18"/>
        <v>0</v>
      </c>
      <c r="AL96" s="22">
        <f t="shared" si="19"/>
        <v>0</v>
      </c>
      <c r="AM96" s="22">
        <f t="shared" si="20"/>
        <v>0</v>
      </c>
      <c r="AN96" s="23"/>
      <c r="AO96" s="120"/>
      <c r="AP96" s="25"/>
      <c r="AQ96" s="25"/>
      <c r="AR96" s="9"/>
      <c r="AS96" s="9"/>
      <c r="AT96" s="5"/>
      <c r="AX96" s="168"/>
      <c r="AY96" s="143" t="str">
        <f t="shared" si="21"/>
        <v>No</v>
      </c>
      <c r="AZ96" s="144" t="str">
        <f t="shared" si="15"/>
        <v>No</v>
      </c>
      <c r="BA96" s="150"/>
      <c r="BB96" s="146">
        <f>IF(Q96="NA",0,IF(N96="No",0,IF(O96=Data!$E$2,Data!$L$42,IF(O96=Data!$E$3,Data!$L$43,IF(O96=Data!$E$4,Data!$L$44,IF(O96=Data!$E$5,Data!$L$45,IF(O96=Data!$E$6,Data!$L$46,IF(O96=Data!$E$7,Data!$L$47,IF(O96=Data!$E$8,Data!$L$48,IF(O96=Data!$E$9,Data!$L$49,IF(O96=Data!$E$10,Data!$L$50,IF(O96=Data!$E$11,Data!$L$51,IF(O96=Data!$E$12,Data!$L$52,IF(O96=Data!$E$13,Data!$L$53,IF(O96=Data!$E$14,Data!$L$54,IF(O96=Data!$E$15,Data!$L$55,IF(O96=Data!$E$16,Data!$L$56,IF(O96=Data!$E$17,Data!$L$57,IF(O96=Data!$E$18,Data!L$58,0)))))))))))))))))))</f>
        <v>0</v>
      </c>
      <c r="BC96" s="147">
        <f>IF(Q96="NA",0,IF(AY96="No",0,IF(N96="Yes",0,IF(P96=Data!$E$2,Data!$L$42,IF(P96=Data!$E$3,Data!$L$43,IF(P96=Data!$E$4,Data!$L$44,IF(P96=Data!$E$5,Data!$L$45,IF(P96=Data!$E$6,Data!$L$46,IF(P96=Data!$E$7,Data!$L$47,IF(P96=Data!$E$8,Data!$L$48,IF(P96=Data!$E$9,Data!$L$49,IF(P96=Data!$E$10,Data!$L$50,IF(P96=Data!$E$11,Data!$L$51,IF(P96=Data!$E$12,Data!$L$52*(EXP(-29.6/R96)),IF(P96=Data!$E$13,Data!$L$53,IF(P96=Data!$E$14,Data!$L$54*(EXP(-29.6/R96)),IF(P96=Data!$E$15,Data!$L$55,IF(P96=Data!$E$16,Data!$L$56,IF(P96=Data!$E$17,Data!$L$57,IF(P96=Data!$E$18,Data!L$58,0))))))))))))))))))))</f>
        <v>0</v>
      </c>
      <c r="BD96" s="148"/>
      <c r="BE96" s="146"/>
      <c r="BF96" s="148">
        <f t="shared" si="22"/>
        <v>0</v>
      </c>
      <c r="BG96" s="148">
        <v>1</v>
      </c>
      <c r="BH96" s="148">
        <v>1</v>
      </c>
      <c r="BI96" s="148">
        <f>IF(S96=0,0,IF(AND(Q96=Data!$E$12,S96-$AV$3&gt;0),(((Data!$M$52*(EXP(-29.6/S96)))-(Data!$M$52*(EXP(-29.6/(S96-$AV$3)))))),IF(AND(Q96=Data!$E$12,S96-$AV$3&lt;0.5),(Data!$M$52*(EXP(-29.6/S96))),IF(AND(Q96=Data!$E$12,S96&lt;=1),((Data!$M$52*(EXP(-29.6/S96)))),IF(Q96=Data!$E$13,(Data!$M$53),IF(AND(Q96=Data!$E$14,S96-$AV$3&gt;0),(((Data!$M$54*(EXP(-29.6/S96)))-(Data!$M$54*(EXP(-29.6/(S96-$AV$3)))))),IF(AND(Q96=Data!$E$14,S96-$AV$3&lt;1),(Data!$M$54*(EXP(-29.6/S96))),IF(AND(Q96=Data!$E$14,S96&lt;=1),((Data!$M$54*(EXP(-29.6/S96)))),IF(Q96=Data!$E$15,Data!$M$55,IF(Q96=Data!$E$16,Data!$M$56,IF(Q96=Data!$E$17,Data!$M$57,IF(Q96=Data!$E$18,Data!$M$58,0))))))))))))</f>
        <v>0</v>
      </c>
      <c r="BJ96" s="148">
        <f>IF(Q96=Data!$E$12,BI96*0.32,IF(Q96=Data!$E$13,0,IF(Q96=Data!$E$14,BI96*0.32,IF(Q96=Data!$E$15,0,IF(Q96=Data!$E$16,0,IF(Q96=Data!$E$17,0,IF(Q96=Data!$E$18,0,0)))))))</f>
        <v>0</v>
      </c>
      <c r="BK96" s="148">
        <f>IF(Q96=Data!$E$12,Data!$P$52*$AV$3,IF(Q96=Data!$E$13,Data!$P$53*$AV$3,IF(Q96=Data!$E$14,Data!$P$54*$AV$3,IF(Q96=Data!$E$15,Data!$P$55*$AV$3,IF(Q96=Data!$E$16,Data!$P$56*$AV$3,IF(Q96=Data!$E$17,Data!$P$57*$AV$3,IF(Q96=Data!$E$18,Data!$P$58*$AV$3,0)))))))</f>
        <v>0</v>
      </c>
      <c r="BL96" s="147">
        <f>IF(O96=Data!$E$2,Data!$O$42,IF(O96=Data!$E$3,Data!$O$43,IF(O96=Data!$E$4,Data!$O$44,IF(O96=Data!$E$5,Data!$O$45,IF(O96=Data!$E$6,Data!$O$46,IF(O96=Data!$E$7,Data!$O$47,IF(O96=Data!$E$8,Data!$O$48,IF(O96=Data!$E$9,Data!$O$49,IF(O96=Data!$E$10,Data!$O$50,IF(O96=Data!$E$11,Data!$O$51,IF(O96=Data!$E$12,Data!$O$52,IF(O96=Data!$E$13,Data!$O$53,IF(O96=Data!$E$14,Data!$O$54,IF(O96=Data!$E$15,Data!$O$55,IF(O96=Data!$E$16,Data!$O$56,IF(O96=Data!$E$17,Data!$O$57,IF(O96=Data!$E$18,Data!$O$58,0)))))))))))))))))</f>
        <v>0</v>
      </c>
      <c r="BM96" s="169"/>
      <c r="BN96" s="169"/>
      <c r="BO96" s="169"/>
      <c r="BP96" s="169"/>
    </row>
    <row r="97" spans="10:68" x14ac:dyDescent="0.3">
      <c r="J97" s="36" t="s">
        <v>108</v>
      </c>
      <c r="K97" s="108"/>
      <c r="L97" s="108"/>
      <c r="M97" s="108" t="s">
        <v>3</v>
      </c>
      <c r="N97" s="108" t="s">
        <v>1</v>
      </c>
      <c r="O97" s="109" t="s">
        <v>124</v>
      </c>
      <c r="P97" s="109" t="s">
        <v>124</v>
      </c>
      <c r="Q97" s="110" t="s">
        <v>124</v>
      </c>
      <c r="R97" s="111"/>
      <c r="S97" s="111"/>
      <c r="T97" s="112"/>
      <c r="U97" s="20"/>
      <c r="V97" s="21">
        <f>IF(AZ97="No",0,IF(O97="NA",0,IF(O97=Data!$E$2,Data!$F$42,IF(O97=Data!$E$3,Data!$F$43,IF(O97=Data!$E$4,Data!$F$44,IF(O97=Data!$E$5,Data!$F$45,IF(O97=Data!$E$6,Data!$F$46,IF(O97=Data!$E$7,Data!$F$47,IF(O97=Data!$E$8,Data!$F$48,IF(O97=Data!$E$9,Data!$F$49,IF(O97=Data!$E$10,Data!$F$50,IF(O97=Data!$E$11,Data!$F$51,IF(O97=Data!E106,Data!$F$52,IF(O97=Data!E107,Data!$F$53,IF(O97=Data!E108,Data!$F$54,IF(O97=Data!E109,Data!$F$55,IF(O97=Data!E110,Data!$F$56,IF(O97=Data!E111,Data!F$57,IF(O97=Data!E112,Data!F$58,0)))))))))))))))))))*K97*$AV$3</f>
        <v>0</v>
      </c>
      <c r="W97" s="23">
        <f>IF(AZ97="No",0,IF(O97="NA",0,IF(O97=Data!$E$2,Data!$G$42,IF(O97=Data!$E$3,Data!$G$43,IF(O97=Data!$E$4,Data!$G$44,IF(O97=Data!$E$5,Data!$G$45,IF(O97=Data!$E$6,Data!$G$46,IF(O97=Data!$E$7,Data!$G$47,IF(O97=Data!$E$8,Data!$G$48,IF(O97=Data!$E$9,Data!$G$49,IF(O97=Data!$E$10,Data!$G$50,IF(O97=Data!$E$11,Data!$G$51,IF(O97=Data!$E$12,Data!$G$52,IF(O97=Data!$E$13,Data!$G$53,IF(O97=Data!$E$14,Data!$G$54,IF(O97=Data!$E$15,Data!$G$55,IF(O97=Data!$E$16,Data!$G$56,IF(O97=Data!$E$17,Data!G$57,IF(O97=Data!$E$18,Data!G$58,0)))))))))))))))))))*K97*$AV$3</f>
        <v>0</v>
      </c>
      <c r="X97" s="23">
        <f>IF(AZ97="No",0,IF(O97="NA",0,IF(O97=Data!$E$2,Data!$H$42,IF(O97=Data!$E$3,Data!$H$43,IF(O97=Data!$E$4,Data!$H$44,IF(O97=Data!$E$5,Data!$H$45,IF(O97=Data!$E$6,Data!$H$46,IF(O97=Data!$E$7,Data!$H$47,IF(O97=Data!$E$8,Data!$H$48,IF(O97=Data!$E$9,Data!$H$49,IF(O97=Data!$E$10,Data!$H$50,IF(O97=Data!$E$11,Data!$H$51,IF(O97=Data!$E$12,Data!$H$52,IF(O97=Data!$E$13,Data!$H$53,IF(O97=Data!$E$14,Data!$H$54,IF(O97=Data!$E$15,Data!$H$55,IF(O97=Data!$E$16,Data!$H$56,IF(O97=Data!$E$17,Data!H$57,IF(O97=Data!$E$18,Data!H$58,0)))))))))))))))))))*K97*$AV$3</f>
        <v>0</v>
      </c>
      <c r="Y97" s="23">
        <f>IF(R97&lt;=1,0,IF(Q97=Data!$E$12,Data!$F$52,IF(Q97=Data!$E$13,Data!$F$53,IF(Q97=Data!$E$14,Data!$F$54,IF(Q97=Data!$E$15,Data!$F$55,IF(Q97=Data!$E$16,Data!$F$56,IF(Q97=Data!$E$17,Data!$F$57,IF(Q97=Data!$E$18,Data!$F$58,0))))))))*K97*IF(R97&lt;AV97,R97,$AV$3)</f>
        <v>0</v>
      </c>
      <c r="Z97" s="23">
        <f>IF(R97&lt;=1,0,IF(Q97=Data!$E$12,Data!$G$52,IF(Q97=Data!$E$13,Data!$G$53,IF(Q97=Data!$E$14,Data!$G$54,IF(Q97=Data!$E$15,Data!$G$55,IF(Q97=Data!$E$16,Data!$G$56,IF(Q97=Data!$E$17,Data!$G$57,IF(Q97=Data!$E$18,Data!$G$58,0))))))))*K97*IF(R97&lt;AV97,R97,$AV$3)</f>
        <v>0</v>
      </c>
      <c r="AA97" s="23">
        <f>IF(R97&lt;=1,0,IF(Q97=Data!$E$12,Data!$H$52,IF(Q97=Data!$E$13,Data!$H$53,IF(Q97=Data!$E$14,Data!$H$54,IF(Q97=Data!$E$15,Data!$H$55,IF(Q97=Data!$E$16,Data!$H$56,IF(Q97=Data!$E$17,Data!$H$57,IF(Q97=Data!$E$18,Data!$H$58,0))))))))*K97*IF(R97&lt;AV97,R97,$AV$3)</f>
        <v>0</v>
      </c>
      <c r="AB97" s="22">
        <f t="shared" si="16"/>
        <v>0</v>
      </c>
      <c r="AC97" s="50">
        <f t="shared" si="17"/>
        <v>0</v>
      </c>
      <c r="AD97" s="46"/>
      <c r="AE97" s="21">
        <f t="shared" si="12"/>
        <v>0</v>
      </c>
      <c r="AF97" s="22">
        <f t="shared" si="13"/>
        <v>0</v>
      </c>
      <c r="AG97" s="50">
        <f t="shared" si="14"/>
        <v>0</v>
      </c>
      <c r="AH97" s="46"/>
      <c r="AI97" s="21">
        <f>IF(AZ97="No",0,IF(O97="NA",0,IF(Q97=O97,0,IF(O97=Data!$E$2,Data!$J$42,IF(O97=Data!$E$3,Data!$J$43,IF(O97=Data!$E$4,Data!$J$44,IF(O97=Data!$E$5,Data!$J$45,IF(O97=Data!$E$6,Data!$J$46,IF(O97=Data!$E$7,Data!$J$47,IF(O97=Data!$E$8,Data!$J$48,IF(O97=Data!$E$9,Data!$J$49,IF(O97=Data!$E$10,Data!$I$50,IF(O97=Data!$E$11,Data!$J$51,IF(O97=Data!$E$12,Data!$J$52,IF(O97=Data!$E$13,Data!$J$53,IF(O97=Data!$E$14,Data!$J$54,IF(O97=Data!$E$15,Data!$J$55,IF(O97=Data!$E$16,Data!$J$56,IF(O97=Data!$E$17,Data!$J$57,IF(O97=Data!$E$18,Data!J$58,0))))))))))))))))))))*$AV$3</f>
        <v>0</v>
      </c>
      <c r="AJ97" s="23">
        <f>IF(AZ97="No",0,IF(O97="NA",0,IF(O97=Data!$E$2,Data!$K$42,IF(O97=Data!$E$3,Data!$K$43,IF(O97=Data!$E$4,Data!$K$44,IF(O97=Data!$E$5,Data!$K$45,IF(O97=Data!$E$6,Data!$K$46,IF(O97=Data!$E$7,Data!$K$47,IF(O97=Data!$E$8,Data!$K$48,IF(O97=Data!$E$9,Data!$K$49,IF(O97=Data!$E$10,Data!$K$50,IF(O97=Data!$E$11,Data!$K$51,IF(O97=Data!$E$12,Data!$K$52,IF(O97=Data!$E$13,Data!$K$53,IF(O97=Data!$E$14,Data!$K$54,IF(O97=Data!$E$15,Data!$K$55,IF(O97=Data!$E$16,Data!$K$56,IF(O97=Data!$E$17,Data!$K$57,IF(O97=Data!$E$18,Data!K$58,0)))))))))))))))))))*$AV$3</f>
        <v>0</v>
      </c>
      <c r="AK97" s="23">
        <f t="shared" si="18"/>
        <v>0</v>
      </c>
      <c r="AL97" s="22">
        <f t="shared" si="19"/>
        <v>0</v>
      </c>
      <c r="AM97" s="22">
        <f t="shared" si="20"/>
        <v>0</v>
      </c>
      <c r="AN97" s="23"/>
      <c r="AO97" s="120"/>
      <c r="AP97" s="25"/>
      <c r="AQ97" s="25"/>
      <c r="AR97" s="9"/>
      <c r="AS97" s="9"/>
      <c r="AT97" s="5"/>
      <c r="AX97" s="168"/>
      <c r="AY97" s="143" t="str">
        <f t="shared" si="21"/>
        <v>No</v>
      </c>
      <c r="AZ97" s="144" t="str">
        <f t="shared" si="15"/>
        <v>No</v>
      </c>
      <c r="BA97" s="150"/>
      <c r="BB97" s="146">
        <f>IF(Q97="NA",0,IF(N97="No",0,IF(O97=Data!$E$2,Data!$L$42,IF(O97=Data!$E$3,Data!$L$43,IF(O97=Data!$E$4,Data!$L$44,IF(O97=Data!$E$5,Data!$L$45,IF(O97=Data!$E$6,Data!$L$46,IF(O97=Data!$E$7,Data!$L$47,IF(O97=Data!$E$8,Data!$L$48,IF(O97=Data!$E$9,Data!$L$49,IF(O97=Data!$E$10,Data!$L$50,IF(O97=Data!$E$11,Data!$L$51,IF(O97=Data!$E$12,Data!$L$52,IF(O97=Data!$E$13,Data!$L$53,IF(O97=Data!$E$14,Data!$L$54,IF(O97=Data!$E$15,Data!$L$55,IF(O97=Data!$E$16,Data!$L$56,IF(O97=Data!$E$17,Data!$L$57,IF(O97=Data!$E$18,Data!L$58,0)))))))))))))))))))</f>
        <v>0</v>
      </c>
      <c r="BC97" s="147">
        <f>IF(Q97="NA",0,IF(AY97="No",0,IF(N97="Yes",0,IF(P97=Data!$E$2,Data!$L$42,IF(P97=Data!$E$3,Data!$L$43,IF(P97=Data!$E$4,Data!$L$44,IF(P97=Data!$E$5,Data!$L$45,IF(P97=Data!$E$6,Data!$L$46,IF(P97=Data!$E$7,Data!$L$47,IF(P97=Data!$E$8,Data!$L$48,IF(P97=Data!$E$9,Data!$L$49,IF(P97=Data!$E$10,Data!$L$50,IF(P97=Data!$E$11,Data!$L$51,IF(P97=Data!$E$12,Data!$L$52*(EXP(-29.6/R97)),IF(P97=Data!$E$13,Data!$L$53,IF(P97=Data!$E$14,Data!$L$54*(EXP(-29.6/R97)),IF(P97=Data!$E$15,Data!$L$55,IF(P97=Data!$E$16,Data!$L$56,IF(P97=Data!$E$17,Data!$L$57,IF(P97=Data!$E$18,Data!L$58,0))))))))))))))))))))</f>
        <v>0</v>
      </c>
      <c r="BD97" s="148"/>
      <c r="BE97" s="146"/>
      <c r="BF97" s="148">
        <f t="shared" si="22"/>
        <v>0</v>
      </c>
      <c r="BG97" s="148">
        <v>1</v>
      </c>
      <c r="BH97" s="148">
        <v>1</v>
      </c>
      <c r="BI97" s="148">
        <f>IF(S97=0,0,IF(AND(Q97=Data!$E$12,S97-$AV$3&gt;0),(((Data!$M$52*(EXP(-29.6/S97)))-(Data!$M$52*(EXP(-29.6/(S97-$AV$3)))))),IF(AND(Q97=Data!$E$12,S97-$AV$3&lt;0.5),(Data!$M$52*(EXP(-29.6/S97))),IF(AND(Q97=Data!$E$12,S97&lt;=1),((Data!$M$52*(EXP(-29.6/S97)))),IF(Q97=Data!$E$13,(Data!$M$53),IF(AND(Q97=Data!$E$14,S97-$AV$3&gt;0),(((Data!$M$54*(EXP(-29.6/S97)))-(Data!$M$54*(EXP(-29.6/(S97-$AV$3)))))),IF(AND(Q97=Data!$E$14,S97-$AV$3&lt;1),(Data!$M$54*(EXP(-29.6/S97))),IF(AND(Q97=Data!$E$14,S97&lt;=1),((Data!$M$54*(EXP(-29.6/S97)))),IF(Q97=Data!$E$15,Data!$M$55,IF(Q97=Data!$E$16,Data!$M$56,IF(Q97=Data!$E$17,Data!$M$57,IF(Q97=Data!$E$18,Data!$M$58,0))))))))))))</f>
        <v>0</v>
      </c>
      <c r="BJ97" s="148">
        <f>IF(Q97=Data!$E$12,BI97*0.32,IF(Q97=Data!$E$13,0,IF(Q97=Data!$E$14,BI97*0.32,IF(Q97=Data!$E$15,0,IF(Q97=Data!$E$16,0,IF(Q97=Data!$E$17,0,IF(Q97=Data!$E$18,0,0)))))))</f>
        <v>0</v>
      </c>
      <c r="BK97" s="148">
        <f>IF(Q97=Data!$E$12,Data!$P$52*$AV$3,IF(Q97=Data!$E$13,Data!$P$53*$AV$3,IF(Q97=Data!$E$14,Data!$P$54*$AV$3,IF(Q97=Data!$E$15,Data!$P$55*$AV$3,IF(Q97=Data!$E$16,Data!$P$56*$AV$3,IF(Q97=Data!$E$17,Data!$P$57*$AV$3,IF(Q97=Data!$E$18,Data!$P$58*$AV$3,0)))))))</f>
        <v>0</v>
      </c>
      <c r="BL97" s="147">
        <f>IF(O97=Data!$E$2,Data!$O$42,IF(O97=Data!$E$3,Data!$O$43,IF(O97=Data!$E$4,Data!$O$44,IF(O97=Data!$E$5,Data!$O$45,IF(O97=Data!$E$6,Data!$O$46,IF(O97=Data!$E$7,Data!$O$47,IF(O97=Data!$E$8,Data!$O$48,IF(O97=Data!$E$9,Data!$O$49,IF(O97=Data!$E$10,Data!$O$50,IF(O97=Data!$E$11,Data!$O$51,IF(O97=Data!$E$12,Data!$O$52,IF(O97=Data!$E$13,Data!$O$53,IF(O97=Data!$E$14,Data!$O$54,IF(O97=Data!$E$15,Data!$O$55,IF(O97=Data!$E$16,Data!$O$56,IF(O97=Data!$E$17,Data!$O$57,IF(O97=Data!$E$18,Data!$O$58,0)))))))))))))))))</f>
        <v>0</v>
      </c>
      <c r="BM97" s="169"/>
      <c r="BN97" s="169"/>
      <c r="BO97" s="169"/>
      <c r="BP97" s="169"/>
    </row>
    <row r="98" spans="10:68" x14ac:dyDescent="0.3">
      <c r="J98" s="36" t="s">
        <v>109</v>
      </c>
      <c r="K98" s="108"/>
      <c r="L98" s="108"/>
      <c r="M98" s="108" t="s">
        <v>3</v>
      </c>
      <c r="N98" s="108" t="s">
        <v>1</v>
      </c>
      <c r="O98" s="109" t="s">
        <v>124</v>
      </c>
      <c r="P98" s="109" t="s">
        <v>124</v>
      </c>
      <c r="Q98" s="110" t="s">
        <v>124</v>
      </c>
      <c r="R98" s="111"/>
      <c r="S98" s="111"/>
      <c r="T98" s="112"/>
      <c r="U98" s="20"/>
      <c r="V98" s="21">
        <f>IF(AZ98="No",0,IF(O98="NA",0,IF(O98=Data!$E$2,Data!$F$42,IF(O98=Data!$E$3,Data!$F$43,IF(O98=Data!$E$4,Data!$F$44,IF(O98=Data!$E$5,Data!$F$45,IF(O98=Data!$E$6,Data!$F$46,IF(O98=Data!$E$7,Data!$F$47,IF(O98=Data!$E$8,Data!$F$48,IF(O98=Data!$E$9,Data!$F$49,IF(O98=Data!$E$10,Data!$F$50,IF(O98=Data!$E$11,Data!$F$51,IF(O98=Data!E107,Data!$F$52,IF(O98=Data!E108,Data!$F$53,IF(O98=Data!E109,Data!$F$54,IF(O98=Data!E110,Data!$F$55,IF(O98=Data!E111,Data!$F$56,IF(O98=Data!E112,Data!F$57,IF(O98=Data!E113,Data!F$58,0)))))))))))))))))))*K98*$AV$3</f>
        <v>0</v>
      </c>
      <c r="W98" s="23">
        <f>IF(AZ98="No",0,IF(O98="NA",0,IF(O98=Data!$E$2,Data!$G$42,IF(O98=Data!$E$3,Data!$G$43,IF(O98=Data!$E$4,Data!$G$44,IF(O98=Data!$E$5,Data!$G$45,IF(O98=Data!$E$6,Data!$G$46,IF(O98=Data!$E$7,Data!$G$47,IF(O98=Data!$E$8,Data!$G$48,IF(O98=Data!$E$9,Data!$G$49,IF(O98=Data!$E$10,Data!$G$50,IF(O98=Data!$E$11,Data!$G$51,IF(O98=Data!$E$12,Data!$G$52,IF(O98=Data!$E$13,Data!$G$53,IF(O98=Data!$E$14,Data!$G$54,IF(O98=Data!$E$15,Data!$G$55,IF(O98=Data!$E$16,Data!$G$56,IF(O98=Data!$E$17,Data!G$57,IF(O98=Data!$E$18,Data!G$58,0)))))))))))))))))))*K98*$AV$3</f>
        <v>0</v>
      </c>
      <c r="X98" s="23">
        <f>IF(AZ98="No",0,IF(O98="NA",0,IF(O98=Data!$E$2,Data!$H$42,IF(O98=Data!$E$3,Data!$H$43,IF(O98=Data!$E$4,Data!$H$44,IF(O98=Data!$E$5,Data!$H$45,IF(O98=Data!$E$6,Data!$H$46,IF(O98=Data!$E$7,Data!$H$47,IF(O98=Data!$E$8,Data!$H$48,IF(O98=Data!$E$9,Data!$H$49,IF(O98=Data!$E$10,Data!$H$50,IF(O98=Data!$E$11,Data!$H$51,IF(O98=Data!$E$12,Data!$H$52,IF(O98=Data!$E$13,Data!$H$53,IF(O98=Data!$E$14,Data!$H$54,IF(O98=Data!$E$15,Data!$H$55,IF(O98=Data!$E$16,Data!$H$56,IF(O98=Data!$E$17,Data!H$57,IF(O98=Data!$E$18,Data!H$58,0)))))))))))))))))))*K98*$AV$3</f>
        <v>0</v>
      </c>
      <c r="Y98" s="23">
        <f>IF(R98&lt;=1,0,IF(Q98=Data!$E$12,Data!$F$52,IF(Q98=Data!$E$13,Data!$F$53,IF(Q98=Data!$E$14,Data!$F$54,IF(Q98=Data!$E$15,Data!$F$55,IF(Q98=Data!$E$16,Data!$F$56,IF(Q98=Data!$E$17,Data!$F$57,IF(Q98=Data!$E$18,Data!$F$58,0))))))))*K98*IF(R98&lt;AV98,R98,$AV$3)</f>
        <v>0</v>
      </c>
      <c r="Z98" s="23">
        <f>IF(R98&lt;=1,0,IF(Q98=Data!$E$12,Data!$G$52,IF(Q98=Data!$E$13,Data!$G$53,IF(Q98=Data!$E$14,Data!$G$54,IF(Q98=Data!$E$15,Data!$G$55,IF(Q98=Data!$E$16,Data!$G$56,IF(Q98=Data!$E$17,Data!$G$57,IF(Q98=Data!$E$18,Data!$G$58,0))))))))*K98*IF(R98&lt;AV98,R98,$AV$3)</f>
        <v>0</v>
      </c>
      <c r="AA98" s="23">
        <f>IF(R98&lt;=1,0,IF(Q98=Data!$E$12,Data!$H$52,IF(Q98=Data!$E$13,Data!$H$53,IF(Q98=Data!$E$14,Data!$H$54,IF(Q98=Data!$E$15,Data!$H$55,IF(Q98=Data!$E$16,Data!$H$56,IF(Q98=Data!$E$17,Data!$H$57,IF(Q98=Data!$E$18,Data!$H$58,0))))))))*K98*IF(R98&lt;AV98,R98,$AV$3)</f>
        <v>0</v>
      </c>
      <c r="AB98" s="22">
        <f t="shared" si="16"/>
        <v>0</v>
      </c>
      <c r="AC98" s="50">
        <f t="shared" si="17"/>
        <v>0</v>
      </c>
      <c r="AD98" s="46"/>
      <c r="AE98" s="21">
        <f t="shared" si="12"/>
        <v>0</v>
      </c>
      <c r="AF98" s="22">
        <f t="shared" si="13"/>
        <v>0</v>
      </c>
      <c r="AG98" s="50">
        <f t="shared" si="14"/>
        <v>0</v>
      </c>
      <c r="AH98" s="46"/>
      <c r="AI98" s="21">
        <f>IF(AZ98="No",0,IF(O98="NA",0,IF(Q98=O98,0,IF(O98=Data!$E$2,Data!$J$42,IF(O98=Data!$E$3,Data!$J$43,IF(O98=Data!$E$4,Data!$J$44,IF(O98=Data!$E$5,Data!$J$45,IF(O98=Data!$E$6,Data!$J$46,IF(O98=Data!$E$7,Data!$J$47,IF(O98=Data!$E$8,Data!$J$48,IF(O98=Data!$E$9,Data!$J$49,IF(O98=Data!$E$10,Data!$I$50,IF(O98=Data!$E$11,Data!$J$51,IF(O98=Data!$E$12,Data!$J$52,IF(O98=Data!$E$13,Data!$J$53,IF(O98=Data!$E$14,Data!$J$54,IF(O98=Data!$E$15,Data!$J$55,IF(O98=Data!$E$16,Data!$J$56,IF(O98=Data!$E$17,Data!$J$57,IF(O98=Data!$E$18,Data!J$58,0))))))))))))))))))))*$AV$3</f>
        <v>0</v>
      </c>
      <c r="AJ98" s="23">
        <f>IF(AZ98="No",0,IF(O98="NA",0,IF(O98=Data!$E$2,Data!$K$42,IF(O98=Data!$E$3,Data!$K$43,IF(O98=Data!$E$4,Data!$K$44,IF(O98=Data!$E$5,Data!$K$45,IF(O98=Data!$E$6,Data!$K$46,IF(O98=Data!$E$7,Data!$K$47,IF(O98=Data!$E$8,Data!$K$48,IF(O98=Data!$E$9,Data!$K$49,IF(O98=Data!$E$10,Data!$K$50,IF(O98=Data!$E$11,Data!$K$51,IF(O98=Data!$E$12,Data!$K$52,IF(O98=Data!$E$13,Data!$K$53,IF(O98=Data!$E$14,Data!$K$54,IF(O98=Data!$E$15,Data!$K$55,IF(O98=Data!$E$16,Data!$K$56,IF(O98=Data!$E$17,Data!$K$57,IF(O98=Data!$E$18,Data!K$58,0)))))))))))))))))))*$AV$3</f>
        <v>0</v>
      </c>
      <c r="AK98" s="23">
        <f t="shared" si="18"/>
        <v>0</v>
      </c>
      <c r="AL98" s="22">
        <f t="shared" si="19"/>
        <v>0</v>
      </c>
      <c r="AM98" s="22">
        <f t="shared" si="20"/>
        <v>0</v>
      </c>
      <c r="AN98" s="23"/>
      <c r="AO98" s="120"/>
      <c r="AP98" s="25"/>
      <c r="AQ98" s="25"/>
      <c r="AR98" s="9"/>
      <c r="AS98" s="9"/>
      <c r="AT98" s="5"/>
      <c r="AX98" s="168"/>
      <c r="AY98" s="143" t="str">
        <f t="shared" si="21"/>
        <v>No</v>
      </c>
      <c r="AZ98" s="144" t="str">
        <f t="shared" si="15"/>
        <v>No</v>
      </c>
      <c r="BA98" s="150"/>
      <c r="BB98" s="146">
        <f>IF(Q98="NA",0,IF(N98="No",0,IF(O98=Data!$E$2,Data!$L$42,IF(O98=Data!$E$3,Data!$L$43,IF(O98=Data!$E$4,Data!$L$44,IF(O98=Data!$E$5,Data!$L$45,IF(O98=Data!$E$6,Data!$L$46,IF(O98=Data!$E$7,Data!$L$47,IF(O98=Data!$E$8,Data!$L$48,IF(O98=Data!$E$9,Data!$L$49,IF(O98=Data!$E$10,Data!$L$50,IF(O98=Data!$E$11,Data!$L$51,IF(O98=Data!$E$12,Data!$L$52,IF(O98=Data!$E$13,Data!$L$53,IF(O98=Data!$E$14,Data!$L$54,IF(O98=Data!$E$15,Data!$L$55,IF(O98=Data!$E$16,Data!$L$56,IF(O98=Data!$E$17,Data!$L$57,IF(O98=Data!$E$18,Data!L$58,0)))))))))))))))))))</f>
        <v>0</v>
      </c>
      <c r="BC98" s="147">
        <f>IF(Q98="NA",0,IF(AY98="No",0,IF(N98="Yes",0,IF(P98=Data!$E$2,Data!$L$42,IF(P98=Data!$E$3,Data!$L$43,IF(P98=Data!$E$4,Data!$L$44,IF(P98=Data!$E$5,Data!$L$45,IF(P98=Data!$E$6,Data!$L$46,IF(P98=Data!$E$7,Data!$L$47,IF(P98=Data!$E$8,Data!$L$48,IF(P98=Data!$E$9,Data!$L$49,IF(P98=Data!$E$10,Data!$L$50,IF(P98=Data!$E$11,Data!$L$51,IF(P98=Data!$E$12,Data!$L$52*(EXP(-29.6/R98)),IF(P98=Data!$E$13,Data!$L$53,IF(P98=Data!$E$14,Data!$L$54*(EXP(-29.6/R98)),IF(P98=Data!$E$15,Data!$L$55,IF(P98=Data!$E$16,Data!$L$56,IF(P98=Data!$E$17,Data!$L$57,IF(P98=Data!$E$18,Data!L$58,0))))))))))))))))))))</f>
        <v>0</v>
      </c>
      <c r="BD98" s="148"/>
      <c r="BE98" s="146"/>
      <c r="BF98" s="148">
        <f t="shared" si="22"/>
        <v>0</v>
      </c>
      <c r="BG98" s="148">
        <v>1</v>
      </c>
      <c r="BH98" s="148">
        <v>1</v>
      </c>
      <c r="BI98" s="148">
        <f>IF(S98=0,0,IF(AND(Q98=Data!$E$12,S98-$AV$3&gt;0),(((Data!$M$52*(EXP(-29.6/S98)))-(Data!$M$52*(EXP(-29.6/(S98-$AV$3)))))),IF(AND(Q98=Data!$E$12,S98-$AV$3&lt;0.5),(Data!$M$52*(EXP(-29.6/S98))),IF(AND(Q98=Data!$E$12,S98&lt;=1),((Data!$M$52*(EXP(-29.6/S98)))),IF(Q98=Data!$E$13,(Data!$M$53),IF(AND(Q98=Data!$E$14,S98-$AV$3&gt;0),(((Data!$M$54*(EXP(-29.6/S98)))-(Data!$M$54*(EXP(-29.6/(S98-$AV$3)))))),IF(AND(Q98=Data!$E$14,S98-$AV$3&lt;1),(Data!$M$54*(EXP(-29.6/S98))),IF(AND(Q98=Data!$E$14,S98&lt;=1),((Data!$M$54*(EXP(-29.6/S98)))),IF(Q98=Data!$E$15,Data!$M$55,IF(Q98=Data!$E$16,Data!$M$56,IF(Q98=Data!$E$17,Data!$M$57,IF(Q98=Data!$E$18,Data!$M$58,0))))))))))))</f>
        <v>0</v>
      </c>
      <c r="BJ98" s="148">
        <f>IF(Q98=Data!$E$12,BI98*0.32,IF(Q98=Data!$E$13,0,IF(Q98=Data!$E$14,BI98*0.32,IF(Q98=Data!$E$15,0,IF(Q98=Data!$E$16,0,IF(Q98=Data!$E$17,0,IF(Q98=Data!$E$18,0,0)))))))</f>
        <v>0</v>
      </c>
      <c r="BK98" s="148">
        <f>IF(Q98=Data!$E$12,Data!$P$52*$AV$3,IF(Q98=Data!$E$13,Data!$P$53*$AV$3,IF(Q98=Data!$E$14,Data!$P$54*$AV$3,IF(Q98=Data!$E$15,Data!$P$55*$AV$3,IF(Q98=Data!$E$16,Data!$P$56*$AV$3,IF(Q98=Data!$E$17,Data!$P$57*$AV$3,IF(Q98=Data!$E$18,Data!$P$58*$AV$3,0)))))))</f>
        <v>0</v>
      </c>
      <c r="BL98" s="147">
        <f>IF(O98=Data!$E$2,Data!$O$42,IF(O98=Data!$E$3,Data!$O$43,IF(O98=Data!$E$4,Data!$O$44,IF(O98=Data!$E$5,Data!$O$45,IF(O98=Data!$E$6,Data!$O$46,IF(O98=Data!$E$7,Data!$O$47,IF(O98=Data!$E$8,Data!$O$48,IF(O98=Data!$E$9,Data!$O$49,IF(O98=Data!$E$10,Data!$O$50,IF(O98=Data!$E$11,Data!$O$51,IF(O98=Data!$E$12,Data!$O$52,IF(O98=Data!$E$13,Data!$O$53,IF(O98=Data!$E$14,Data!$O$54,IF(O98=Data!$E$15,Data!$O$55,IF(O98=Data!$E$16,Data!$O$56,IF(O98=Data!$E$17,Data!$O$57,IF(O98=Data!$E$18,Data!$O$58,0)))))))))))))))))</f>
        <v>0</v>
      </c>
      <c r="BM98" s="169"/>
      <c r="BN98" s="169"/>
      <c r="BO98" s="169"/>
      <c r="BP98" s="169"/>
    </row>
    <row r="99" spans="10:68" x14ac:dyDescent="0.3">
      <c r="J99" s="36" t="s">
        <v>110</v>
      </c>
      <c r="K99" s="108"/>
      <c r="L99" s="108"/>
      <c r="M99" s="108" t="s">
        <v>3</v>
      </c>
      <c r="N99" s="108" t="s">
        <v>1</v>
      </c>
      <c r="O99" s="109" t="s">
        <v>124</v>
      </c>
      <c r="P99" s="109" t="s">
        <v>124</v>
      </c>
      <c r="Q99" s="110" t="s">
        <v>124</v>
      </c>
      <c r="R99" s="111"/>
      <c r="S99" s="111"/>
      <c r="T99" s="112"/>
      <c r="U99" s="20"/>
      <c r="V99" s="21">
        <f>IF(AZ99="No",0,IF(O99="NA",0,IF(O99=Data!$E$2,Data!$F$42,IF(O99=Data!$E$3,Data!$F$43,IF(O99=Data!$E$4,Data!$F$44,IF(O99=Data!$E$5,Data!$F$45,IF(O99=Data!$E$6,Data!$F$46,IF(O99=Data!$E$7,Data!$F$47,IF(O99=Data!$E$8,Data!$F$48,IF(O99=Data!$E$9,Data!$F$49,IF(O99=Data!$E$10,Data!$F$50,IF(O99=Data!$E$11,Data!$F$51,IF(O99=Data!E108,Data!$F$52,IF(O99=Data!E109,Data!$F$53,IF(O99=Data!E110,Data!$F$54,IF(O99=Data!E111,Data!$F$55,IF(O99=Data!E112,Data!$F$56,IF(O99=Data!E113,Data!F$57,IF(O99=Data!E114,Data!F$58,0)))))))))))))))))))*K99*$AV$3</f>
        <v>0</v>
      </c>
      <c r="W99" s="23">
        <f>IF(AZ99="No",0,IF(O99="NA",0,IF(O99=Data!$E$2,Data!$G$42,IF(O99=Data!$E$3,Data!$G$43,IF(O99=Data!$E$4,Data!$G$44,IF(O99=Data!$E$5,Data!$G$45,IF(O99=Data!$E$6,Data!$G$46,IF(O99=Data!$E$7,Data!$G$47,IF(O99=Data!$E$8,Data!$G$48,IF(O99=Data!$E$9,Data!$G$49,IF(O99=Data!$E$10,Data!$G$50,IF(O99=Data!$E$11,Data!$G$51,IF(O99=Data!$E$12,Data!$G$52,IF(O99=Data!$E$13,Data!$G$53,IF(O99=Data!$E$14,Data!$G$54,IF(O99=Data!$E$15,Data!$G$55,IF(O99=Data!$E$16,Data!$G$56,IF(O99=Data!$E$17,Data!G$57,IF(O99=Data!$E$18,Data!G$58,0)))))))))))))))))))*K99*$AV$3</f>
        <v>0</v>
      </c>
      <c r="X99" s="23">
        <f>IF(AZ99="No",0,IF(O99="NA",0,IF(O99=Data!$E$2,Data!$H$42,IF(O99=Data!$E$3,Data!$H$43,IF(O99=Data!$E$4,Data!$H$44,IF(O99=Data!$E$5,Data!$H$45,IF(O99=Data!$E$6,Data!$H$46,IF(O99=Data!$E$7,Data!$H$47,IF(O99=Data!$E$8,Data!$H$48,IF(O99=Data!$E$9,Data!$H$49,IF(O99=Data!$E$10,Data!$H$50,IF(O99=Data!$E$11,Data!$H$51,IF(O99=Data!$E$12,Data!$H$52,IF(O99=Data!$E$13,Data!$H$53,IF(O99=Data!$E$14,Data!$H$54,IF(O99=Data!$E$15,Data!$H$55,IF(O99=Data!$E$16,Data!$H$56,IF(O99=Data!$E$17,Data!H$57,IF(O99=Data!$E$18,Data!H$58,0)))))))))))))))))))*K99*$AV$3</f>
        <v>0</v>
      </c>
      <c r="Y99" s="23">
        <f>IF(R99&lt;=1,0,IF(Q99=Data!$E$12,Data!$F$52,IF(Q99=Data!$E$13,Data!$F$53,IF(Q99=Data!$E$14,Data!$F$54,IF(Q99=Data!$E$15,Data!$F$55,IF(Q99=Data!$E$16,Data!$F$56,IF(Q99=Data!$E$17,Data!$F$57,IF(Q99=Data!$E$18,Data!$F$58,0))))))))*K99*IF(R99&lt;AV99,R99,$AV$3)</f>
        <v>0</v>
      </c>
      <c r="Z99" s="23">
        <f>IF(R99&lt;=1,0,IF(Q99=Data!$E$12,Data!$G$52,IF(Q99=Data!$E$13,Data!$G$53,IF(Q99=Data!$E$14,Data!$G$54,IF(Q99=Data!$E$15,Data!$G$55,IF(Q99=Data!$E$16,Data!$G$56,IF(Q99=Data!$E$17,Data!$G$57,IF(Q99=Data!$E$18,Data!$G$58,0))))))))*K99*IF(R99&lt;AV99,R99,$AV$3)</f>
        <v>0</v>
      </c>
      <c r="AA99" s="23">
        <f>IF(R99&lt;=1,0,IF(Q99=Data!$E$12,Data!$H$52,IF(Q99=Data!$E$13,Data!$H$53,IF(Q99=Data!$E$14,Data!$H$54,IF(Q99=Data!$E$15,Data!$H$55,IF(Q99=Data!$E$16,Data!$H$56,IF(Q99=Data!$E$17,Data!$H$57,IF(Q99=Data!$E$18,Data!$H$58,0))))))))*K99*IF(R99&lt;AV99,R99,$AV$3)</f>
        <v>0</v>
      </c>
      <c r="AB99" s="22">
        <f t="shared" si="16"/>
        <v>0</v>
      </c>
      <c r="AC99" s="50">
        <f t="shared" si="17"/>
        <v>0</v>
      </c>
      <c r="AD99" s="46"/>
      <c r="AE99" s="21">
        <f t="shared" si="12"/>
        <v>0</v>
      </c>
      <c r="AF99" s="22">
        <f t="shared" si="13"/>
        <v>0</v>
      </c>
      <c r="AG99" s="50">
        <f t="shared" si="14"/>
        <v>0</v>
      </c>
      <c r="AH99" s="46"/>
      <c r="AI99" s="21">
        <f>IF(AZ99="No",0,IF(O99="NA",0,IF(Q99=O99,0,IF(O99=Data!$E$2,Data!$J$42,IF(O99=Data!$E$3,Data!$J$43,IF(O99=Data!$E$4,Data!$J$44,IF(O99=Data!$E$5,Data!$J$45,IF(O99=Data!$E$6,Data!$J$46,IF(O99=Data!$E$7,Data!$J$47,IF(O99=Data!$E$8,Data!$J$48,IF(O99=Data!$E$9,Data!$J$49,IF(O99=Data!$E$10,Data!$I$50,IF(O99=Data!$E$11,Data!$J$51,IF(O99=Data!$E$12,Data!$J$52,IF(O99=Data!$E$13,Data!$J$53,IF(O99=Data!$E$14,Data!$J$54,IF(O99=Data!$E$15,Data!$J$55,IF(O99=Data!$E$16,Data!$J$56,IF(O99=Data!$E$17,Data!$J$57,IF(O99=Data!$E$18,Data!J$58,0))))))))))))))))))))*$AV$3</f>
        <v>0</v>
      </c>
      <c r="AJ99" s="23">
        <f>IF(AZ99="No",0,IF(O99="NA",0,IF(O99=Data!$E$2,Data!$K$42,IF(O99=Data!$E$3,Data!$K$43,IF(O99=Data!$E$4,Data!$K$44,IF(O99=Data!$E$5,Data!$K$45,IF(O99=Data!$E$6,Data!$K$46,IF(O99=Data!$E$7,Data!$K$47,IF(O99=Data!$E$8,Data!$K$48,IF(O99=Data!$E$9,Data!$K$49,IF(O99=Data!$E$10,Data!$K$50,IF(O99=Data!$E$11,Data!$K$51,IF(O99=Data!$E$12,Data!$K$52,IF(O99=Data!$E$13,Data!$K$53,IF(O99=Data!$E$14,Data!$K$54,IF(O99=Data!$E$15,Data!$K$55,IF(O99=Data!$E$16,Data!$K$56,IF(O99=Data!$E$17,Data!$K$57,IF(O99=Data!$E$18,Data!K$58,0)))))))))))))))))))*$AV$3</f>
        <v>0</v>
      </c>
      <c r="AK99" s="23">
        <f t="shared" si="18"/>
        <v>0</v>
      </c>
      <c r="AL99" s="22">
        <f t="shared" si="19"/>
        <v>0</v>
      </c>
      <c r="AM99" s="22">
        <f t="shared" si="20"/>
        <v>0</v>
      </c>
      <c r="AN99" s="23"/>
      <c r="AO99" s="120"/>
      <c r="AP99" s="25"/>
      <c r="AQ99" s="25"/>
      <c r="AR99" s="9"/>
      <c r="AS99" s="9"/>
      <c r="AT99" s="5"/>
      <c r="AX99" s="168"/>
      <c r="AY99" s="143" t="str">
        <f t="shared" si="21"/>
        <v>No</v>
      </c>
      <c r="AZ99" s="144" t="str">
        <f t="shared" si="15"/>
        <v>No</v>
      </c>
      <c r="BA99" s="150"/>
      <c r="BB99" s="146">
        <f>IF(Q99="NA",0,IF(N99="No",0,IF(O99=Data!$E$2,Data!$L$42,IF(O99=Data!$E$3,Data!$L$43,IF(O99=Data!$E$4,Data!$L$44,IF(O99=Data!$E$5,Data!$L$45,IF(O99=Data!$E$6,Data!$L$46,IF(O99=Data!$E$7,Data!$L$47,IF(O99=Data!$E$8,Data!$L$48,IF(O99=Data!$E$9,Data!$L$49,IF(O99=Data!$E$10,Data!$L$50,IF(O99=Data!$E$11,Data!$L$51,IF(O99=Data!$E$12,Data!$L$52,IF(O99=Data!$E$13,Data!$L$53,IF(O99=Data!$E$14,Data!$L$54,IF(O99=Data!$E$15,Data!$L$55,IF(O99=Data!$E$16,Data!$L$56,IF(O99=Data!$E$17,Data!$L$57,IF(O99=Data!$E$18,Data!L$58,0)))))))))))))))))))</f>
        <v>0</v>
      </c>
      <c r="BC99" s="147">
        <f>IF(Q99="NA",0,IF(AY99="No",0,IF(N99="Yes",0,IF(P99=Data!$E$2,Data!$L$42,IF(P99=Data!$E$3,Data!$L$43,IF(P99=Data!$E$4,Data!$L$44,IF(P99=Data!$E$5,Data!$L$45,IF(P99=Data!$E$6,Data!$L$46,IF(P99=Data!$E$7,Data!$L$47,IF(P99=Data!$E$8,Data!$L$48,IF(P99=Data!$E$9,Data!$L$49,IF(P99=Data!$E$10,Data!$L$50,IF(P99=Data!$E$11,Data!$L$51,IF(P99=Data!$E$12,Data!$L$52*(EXP(-29.6/R99)),IF(P99=Data!$E$13,Data!$L$53,IF(P99=Data!$E$14,Data!$L$54*(EXP(-29.6/R99)),IF(P99=Data!$E$15,Data!$L$55,IF(P99=Data!$E$16,Data!$L$56,IF(P99=Data!$E$17,Data!$L$57,IF(P99=Data!$E$18,Data!L$58,0))))))))))))))))))))</f>
        <v>0</v>
      </c>
      <c r="BD99" s="148"/>
      <c r="BE99" s="146"/>
      <c r="BF99" s="148">
        <f t="shared" si="22"/>
        <v>0</v>
      </c>
      <c r="BG99" s="148">
        <v>1</v>
      </c>
      <c r="BH99" s="148">
        <v>1</v>
      </c>
      <c r="BI99" s="148">
        <f>IF(S99=0,0,IF(AND(Q99=Data!$E$12,S99-$AV$3&gt;0),(((Data!$M$52*(EXP(-29.6/S99)))-(Data!$M$52*(EXP(-29.6/(S99-$AV$3)))))),IF(AND(Q99=Data!$E$12,S99-$AV$3&lt;0.5),(Data!$M$52*(EXP(-29.6/S99))),IF(AND(Q99=Data!$E$12,S99&lt;=1),((Data!$M$52*(EXP(-29.6/S99)))),IF(Q99=Data!$E$13,(Data!$M$53),IF(AND(Q99=Data!$E$14,S99-$AV$3&gt;0),(((Data!$M$54*(EXP(-29.6/S99)))-(Data!$M$54*(EXP(-29.6/(S99-$AV$3)))))),IF(AND(Q99=Data!$E$14,S99-$AV$3&lt;1),(Data!$M$54*(EXP(-29.6/S99))),IF(AND(Q99=Data!$E$14,S99&lt;=1),((Data!$M$54*(EXP(-29.6/S99)))),IF(Q99=Data!$E$15,Data!$M$55,IF(Q99=Data!$E$16,Data!$M$56,IF(Q99=Data!$E$17,Data!$M$57,IF(Q99=Data!$E$18,Data!$M$58,0))))))))))))</f>
        <v>0</v>
      </c>
      <c r="BJ99" s="148">
        <f>IF(Q99=Data!$E$12,BI99*0.32,IF(Q99=Data!$E$13,0,IF(Q99=Data!$E$14,BI99*0.32,IF(Q99=Data!$E$15,0,IF(Q99=Data!$E$16,0,IF(Q99=Data!$E$17,0,IF(Q99=Data!$E$18,0,0)))))))</f>
        <v>0</v>
      </c>
      <c r="BK99" s="148">
        <f>IF(Q99=Data!$E$12,Data!$P$52*$AV$3,IF(Q99=Data!$E$13,Data!$P$53*$AV$3,IF(Q99=Data!$E$14,Data!$P$54*$AV$3,IF(Q99=Data!$E$15,Data!$P$55*$AV$3,IF(Q99=Data!$E$16,Data!$P$56*$AV$3,IF(Q99=Data!$E$17,Data!$P$57*$AV$3,IF(Q99=Data!$E$18,Data!$P$58*$AV$3,0)))))))</f>
        <v>0</v>
      </c>
      <c r="BL99" s="147">
        <f>IF(O99=Data!$E$2,Data!$O$42,IF(O99=Data!$E$3,Data!$O$43,IF(O99=Data!$E$4,Data!$O$44,IF(O99=Data!$E$5,Data!$O$45,IF(O99=Data!$E$6,Data!$O$46,IF(O99=Data!$E$7,Data!$O$47,IF(O99=Data!$E$8,Data!$O$48,IF(O99=Data!$E$9,Data!$O$49,IF(O99=Data!$E$10,Data!$O$50,IF(O99=Data!$E$11,Data!$O$51,IF(O99=Data!$E$12,Data!$O$52,IF(O99=Data!$E$13,Data!$O$53,IF(O99=Data!$E$14,Data!$O$54,IF(O99=Data!$E$15,Data!$O$55,IF(O99=Data!$E$16,Data!$O$56,IF(O99=Data!$E$17,Data!$O$57,IF(O99=Data!$E$18,Data!$O$58,0)))))))))))))))))</f>
        <v>0</v>
      </c>
      <c r="BM99" s="169"/>
      <c r="BN99" s="169"/>
      <c r="BO99" s="169"/>
      <c r="BP99" s="169"/>
    </row>
    <row r="100" spans="10:68" x14ac:dyDescent="0.3">
      <c r="J100" s="36" t="s">
        <v>111</v>
      </c>
      <c r="K100" s="108"/>
      <c r="L100" s="108"/>
      <c r="M100" s="108" t="s">
        <v>3</v>
      </c>
      <c r="N100" s="108" t="s">
        <v>1</v>
      </c>
      <c r="O100" s="109" t="s">
        <v>124</v>
      </c>
      <c r="P100" s="109" t="s">
        <v>124</v>
      </c>
      <c r="Q100" s="110" t="s">
        <v>124</v>
      </c>
      <c r="R100" s="111"/>
      <c r="S100" s="111"/>
      <c r="T100" s="112"/>
      <c r="U100" s="20"/>
      <c r="V100" s="21">
        <f>IF(AZ100="No",0,IF(O100="NA",0,IF(O100=Data!$E$2,Data!$F$42,IF(O100=Data!$E$3,Data!$F$43,IF(O100=Data!$E$4,Data!$F$44,IF(O100=Data!$E$5,Data!$F$45,IF(O100=Data!$E$6,Data!$F$46,IF(O100=Data!$E$7,Data!$F$47,IF(O100=Data!$E$8,Data!$F$48,IF(O100=Data!$E$9,Data!$F$49,IF(O100=Data!$E$10,Data!$F$50,IF(O100=Data!$E$11,Data!$F$51,IF(O100=Data!E109,Data!$F$52,IF(O100=Data!E110,Data!$F$53,IF(O100=Data!E111,Data!$F$54,IF(O100=Data!E112,Data!$F$55,IF(O100=Data!E113,Data!$F$56,IF(O100=Data!E114,Data!F$57,IF(O100=Data!E115,Data!F$58,0)))))))))))))))))))*K100*$AV$3</f>
        <v>0</v>
      </c>
      <c r="W100" s="23">
        <f>IF(AZ100="No",0,IF(O100="NA",0,IF(O100=Data!$E$2,Data!$G$42,IF(O100=Data!$E$3,Data!$G$43,IF(O100=Data!$E$4,Data!$G$44,IF(O100=Data!$E$5,Data!$G$45,IF(O100=Data!$E$6,Data!$G$46,IF(O100=Data!$E$7,Data!$G$47,IF(O100=Data!$E$8,Data!$G$48,IF(O100=Data!$E$9,Data!$G$49,IF(O100=Data!$E$10,Data!$G$50,IF(O100=Data!$E$11,Data!$G$51,IF(O100=Data!$E$12,Data!$G$52,IF(O100=Data!$E$13,Data!$G$53,IF(O100=Data!$E$14,Data!$G$54,IF(O100=Data!$E$15,Data!$G$55,IF(O100=Data!$E$16,Data!$G$56,IF(O100=Data!$E$17,Data!G$57,IF(O100=Data!$E$18,Data!G$58,0)))))))))))))))))))*K100*$AV$3</f>
        <v>0</v>
      </c>
      <c r="X100" s="23">
        <f>IF(AZ100="No",0,IF(O100="NA",0,IF(O100=Data!$E$2,Data!$H$42,IF(O100=Data!$E$3,Data!$H$43,IF(O100=Data!$E$4,Data!$H$44,IF(O100=Data!$E$5,Data!$H$45,IF(O100=Data!$E$6,Data!$H$46,IF(O100=Data!$E$7,Data!$H$47,IF(O100=Data!$E$8,Data!$H$48,IF(O100=Data!$E$9,Data!$H$49,IF(O100=Data!$E$10,Data!$H$50,IF(O100=Data!$E$11,Data!$H$51,IF(O100=Data!$E$12,Data!$H$52,IF(O100=Data!$E$13,Data!$H$53,IF(O100=Data!$E$14,Data!$H$54,IF(O100=Data!$E$15,Data!$H$55,IF(O100=Data!$E$16,Data!$H$56,IF(O100=Data!$E$17,Data!H$57,IF(O100=Data!$E$18,Data!H$58,0)))))))))))))))))))*K100*$AV$3</f>
        <v>0</v>
      </c>
      <c r="Y100" s="23">
        <f>IF(R100&lt;=1,0,IF(Q100=Data!$E$12,Data!$F$52,IF(Q100=Data!$E$13,Data!$F$53,IF(Q100=Data!$E$14,Data!$F$54,IF(Q100=Data!$E$15,Data!$F$55,IF(Q100=Data!$E$16,Data!$F$56,IF(Q100=Data!$E$17,Data!$F$57,IF(Q100=Data!$E$18,Data!$F$58,0))))))))*K100*IF(R100&lt;AV100,R100,$AV$3)</f>
        <v>0</v>
      </c>
      <c r="Z100" s="23">
        <f>IF(R100&lt;=1,0,IF(Q100=Data!$E$12,Data!$G$52,IF(Q100=Data!$E$13,Data!$G$53,IF(Q100=Data!$E$14,Data!$G$54,IF(Q100=Data!$E$15,Data!$G$55,IF(Q100=Data!$E$16,Data!$G$56,IF(Q100=Data!$E$17,Data!$G$57,IF(Q100=Data!$E$18,Data!$G$58,0))))))))*K100*IF(R100&lt;AV100,R100,$AV$3)</f>
        <v>0</v>
      </c>
      <c r="AA100" s="23">
        <f>IF(R100&lt;=1,0,IF(Q100=Data!$E$12,Data!$H$52,IF(Q100=Data!$E$13,Data!$H$53,IF(Q100=Data!$E$14,Data!$H$54,IF(Q100=Data!$E$15,Data!$H$55,IF(Q100=Data!$E$16,Data!$H$56,IF(Q100=Data!$E$17,Data!$H$57,IF(Q100=Data!$E$18,Data!$H$58,0))))))))*K100*IF(R100&lt;AV100,R100,$AV$3)</f>
        <v>0</v>
      </c>
      <c r="AB100" s="22">
        <f t="shared" si="16"/>
        <v>0</v>
      </c>
      <c r="AC100" s="50">
        <f t="shared" si="17"/>
        <v>0</v>
      </c>
      <c r="AD100" s="46"/>
      <c r="AE100" s="21">
        <f t="shared" si="12"/>
        <v>0</v>
      </c>
      <c r="AF100" s="22">
        <f t="shared" si="13"/>
        <v>0</v>
      </c>
      <c r="AG100" s="50">
        <f t="shared" si="14"/>
        <v>0</v>
      </c>
      <c r="AH100" s="46"/>
      <c r="AI100" s="21">
        <f>IF(AZ100="No",0,IF(O100="NA",0,IF(Q100=O100,0,IF(O100=Data!$E$2,Data!$J$42,IF(O100=Data!$E$3,Data!$J$43,IF(O100=Data!$E$4,Data!$J$44,IF(O100=Data!$E$5,Data!$J$45,IF(O100=Data!$E$6,Data!$J$46,IF(O100=Data!$E$7,Data!$J$47,IF(O100=Data!$E$8,Data!$J$48,IF(O100=Data!$E$9,Data!$J$49,IF(O100=Data!$E$10,Data!$I$50,IF(O100=Data!$E$11,Data!$J$51,IF(O100=Data!$E$12,Data!$J$52,IF(O100=Data!$E$13,Data!$J$53,IF(O100=Data!$E$14,Data!$J$54,IF(O100=Data!$E$15,Data!$J$55,IF(O100=Data!$E$16,Data!$J$56,IF(O100=Data!$E$17,Data!$J$57,IF(O100=Data!$E$18,Data!J$58,0))))))))))))))))))))*$AV$3</f>
        <v>0</v>
      </c>
      <c r="AJ100" s="23">
        <f>IF(AZ100="No",0,IF(O100="NA",0,IF(O100=Data!$E$2,Data!$K$42,IF(O100=Data!$E$3,Data!$K$43,IF(O100=Data!$E$4,Data!$K$44,IF(O100=Data!$E$5,Data!$K$45,IF(O100=Data!$E$6,Data!$K$46,IF(O100=Data!$E$7,Data!$K$47,IF(O100=Data!$E$8,Data!$K$48,IF(O100=Data!$E$9,Data!$K$49,IF(O100=Data!$E$10,Data!$K$50,IF(O100=Data!$E$11,Data!$K$51,IF(O100=Data!$E$12,Data!$K$52,IF(O100=Data!$E$13,Data!$K$53,IF(O100=Data!$E$14,Data!$K$54,IF(O100=Data!$E$15,Data!$K$55,IF(O100=Data!$E$16,Data!$K$56,IF(O100=Data!$E$17,Data!$K$57,IF(O100=Data!$E$18,Data!K$58,0)))))))))))))))))))*$AV$3</f>
        <v>0</v>
      </c>
      <c r="AK100" s="23">
        <f t="shared" si="18"/>
        <v>0</v>
      </c>
      <c r="AL100" s="22">
        <f t="shared" si="19"/>
        <v>0</v>
      </c>
      <c r="AM100" s="22">
        <f t="shared" si="20"/>
        <v>0</v>
      </c>
      <c r="AN100" s="23"/>
      <c r="AO100" s="120"/>
      <c r="AP100" s="25"/>
      <c r="AQ100" s="25"/>
      <c r="AR100" s="9"/>
      <c r="AS100" s="9"/>
      <c r="AT100" s="5"/>
      <c r="AX100" s="168"/>
      <c r="AY100" s="143" t="str">
        <f t="shared" si="21"/>
        <v>No</v>
      </c>
      <c r="AZ100" s="144" t="str">
        <f t="shared" si="15"/>
        <v>No</v>
      </c>
      <c r="BA100" s="150"/>
      <c r="BB100" s="146">
        <f>IF(Q100="NA",0,IF(N100="No",0,IF(O100=Data!$E$2,Data!$L$42,IF(O100=Data!$E$3,Data!$L$43,IF(O100=Data!$E$4,Data!$L$44,IF(O100=Data!$E$5,Data!$L$45,IF(O100=Data!$E$6,Data!$L$46,IF(O100=Data!$E$7,Data!$L$47,IF(O100=Data!$E$8,Data!$L$48,IF(O100=Data!$E$9,Data!$L$49,IF(O100=Data!$E$10,Data!$L$50,IF(O100=Data!$E$11,Data!$L$51,IF(O100=Data!$E$12,Data!$L$52,IF(O100=Data!$E$13,Data!$L$53,IF(O100=Data!$E$14,Data!$L$54,IF(O100=Data!$E$15,Data!$L$55,IF(O100=Data!$E$16,Data!$L$56,IF(O100=Data!$E$17,Data!$L$57,IF(O100=Data!$E$18,Data!L$58,0)))))))))))))))))))</f>
        <v>0</v>
      </c>
      <c r="BC100" s="147">
        <f>IF(Q100="NA",0,IF(AY100="No",0,IF(N100="Yes",0,IF(P100=Data!$E$2,Data!$L$42,IF(P100=Data!$E$3,Data!$L$43,IF(P100=Data!$E$4,Data!$L$44,IF(P100=Data!$E$5,Data!$L$45,IF(P100=Data!$E$6,Data!$L$46,IF(P100=Data!$E$7,Data!$L$47,IF(P100=Data!$E$8,Data!$L$48,IF(P100=Data!$E$9,Data!$L$49,IF(P100=Data!$E$10,Data!$L$50,IF(P100=Data!$E$11,Data!$L$51,IF(P100=Data!$E$12,Data!$L$52*(EXP(-29.6/R100)),IF(P100=Data!$E$13,Data!$L$53,IF(P100=Data!$E$14,Data!$L$54*(EXP(-29.6/R100)),IF(P100=Data!$E$15,Data!$L$55,IF(P100=Data!$E$16,Data!$L$56,IF(P100=Data!$E$17,Data!$L$57,IF(P100=Data!$E$18,Data!L$58,0))))))))))))))))))))</f>
        <v>0</v>
      </c>
      <c r="BD100" s="148"/>
      <c r="BE100" s="146"/>
      <c r="BF100" s="148">
        <f t="shared" si="22"/>
        <v>0</v>
      </c>
      <c r="BG100" s="148">
        <v>1</v>
      </c>
      <c r="BH100" s="148">
        <v>1</v>
      </c>
      <c r="BI100" s="148">
        <f>IF(S100=0,0,IF(AND(Q100=Data!$E$12,S100-$AV$3&gt;0),(((Data!$M$52*(EXP(-29.6/S100)))-(Data!$M$52*(EXP(-29.6/(S100-$AV$3)))))),IF(AND(Q100=Data!$E$12,S100-$AV$3&lt;0.5),(Data!$M$52*(EXP(-29.6/S100))),IF(AND(Q100=Data!$E$12,S100&lt;=1),((Data!$M$52*(EXP(-29.6/S100)))),IF(Q100=Data!$E$13,(Data!$M$53),IF(AND(Q100=Data!$E$14,S100-$AV$3&gt;0),(((Data!$M$54*(EXP(-29.6/S100)))-(Data!$M$54*(EXP(-29.6/(S100-$AV$3)))))),IF(AND(Q100=Data!$E$14,S100-$AV$3&lt;1),(Data!$M$54*(EXP(-29.6/S100))),IF(AND(Q100=Data!$E$14,S100&lt;=1),((Data!$M$54*(EXP(-29.6/S100)))),IF(Q100=Data!$E$15,Data!$M$55,IF(Q100=Data!$E$16,Data!$M$56,IF(Q100=Data!$E$17,Data!$M$57,IF(Q100=Data!$E$18,Data!$M$58,0))))))))))))</f>
        <v>0</v>
      </c>
      <c r="BJ100" s="148">
        <f>IF(Q100=Data!$E$12,BI100*0.32,IF(Q100=Data!$E$13,0,IF(Q100=Data!$E$14,BI100*0.32,IF(Q100=Data!$E$15,0,IF(Q100=Data!$E$16,0,IF(Q100=Data!$E$17,0,IF(Q100=Data!$E$18,0,0)))))))</f>
        <v>0</v>
      </c>
      <c r="BK100" s="148">
        <f>IF(Q100=Data!$E$12,Data!$P$52*$AV$3,IF(Q100=Data!$E$13,Data!$P$53*$AV$3,IF(Q100=Data!$E$14,Data!$P$54*$AV$3,IF(Q100=Data!$E$15,Data!$P$55*$AV$3,IF(Q100=Data!$E$16,Data!$P$56*$AV$3,IF(Q100=Data!$E$17,Data!$P$57*$AV$3,IF(Q100=Data!$E$18,Data!$P$58*$AV$3,0)))))))</f>
        <v>0</v>
      </c>
      <c r="BL100" s="147">
        <f>IF(O100=Data!$E$2,Data!$O$42,IF(O100=Data!$E$3,Data!$O$43,IF(O100=Data!$E$4,Data!$O$44,IF(O100=Data!$E$5,Data!$O$45,IF(O100=Data!$E$6,Data!$O$46,IF(O100=Data!$E$7,Data!$O$47,IF(O100=Data!$E$8,Data!$O$48,IF(O100=Data!$E$9,Data!$O$49,IF(O100=Data!$E$10,Data!$O$50,IF(O100=Data!$E$11,Data!$O$51,IF(O100=Data!$E$12,Data!$O$52,IF(O100=Data!$E$13,Data!$O$53,IF(O100=Data!$E$14,Data!$O$54,IF(O100=Data!$E$15,Data!$O$55,IF(O100=Data!$E$16,Data!$O$56,IF(O100=Data!$E$17,Data!$O$57,IF(O100=Data!$E$18,Data!$O$58,0)))))))))))))))))</f>
        <v>0</v>
      </c>
      <c r="BM100" s="169"/>
      <c r="BN100" s="169"/>
      <c r="BO100" s="169"/>
      <c r="BP100" s="169"/>
    </row>
    <row r="101" spans="10:68" x14ac:dyDescent="0.3">
      <c r="J101" s="36" t="s">
        <v>112</v>
      </c>
      <c r="K101" s="108"/>
      <c r="L101" s="108"/>
      <c r="M101" s="108" t="s">
        <v>3</v>
      </c>
      <c r="N101" s="108" t="s">
        <v>1</v>
      </c>
      <c r="O101" s="109" t="s">
        <v>124</v>
      </c>
      <c r="P101" s="109" t="s">
        <v>124</v>
      </c>
      <c r="Q101" s="110" t="s">
        <v>124</v>
      </c>
      <c r="R101" s="111"/>
      <c r="S101" s="111"/>
      <c r="T101" s="112"/>
      <c r="U101" s="20"/>
      <c r="V101" s="21">
        <f>IF(AZ101="No",0,IF(O101="NA",0,IF(O101=Data!$E$2,Data!$F$42,IF(O101=Data!$E$3,Data!$F$43,IF(O101=Data!$E$4,Data!$F$44,IF(O101=Data!$E$5,Data!$F$45,IF(O101=Data!$E$6,Data!$F$46,IF(O101=Data!$E$7,Data!$F$47,IF(O101=Data!$E$8,Data!$F$48,IF(O101=Data!$E$9,Data!$F$49,IF(O101=Data!$E$10,Data!$F$50,IF(O101=Data!$E$11,Data!$F$51,IF(O101=Data!E110,Data!$F$52,IF(O101=Data!E111,Data!$F$53,IF(O101=Data!E112,Data!$F$54,IF(O101=Data!E113,Data!$F$55,IF(O101=Data!E114,Data!$F$56,IF(O101=Data!E115,Data!F$57,IF(O101=Data!E116,Data!F$58,0)))))))))))))))))))*K101*$AV$3</f>
        <v>0</v>
      </c>
      <c r="W101" s="23">
        <f>IF(AZ101="No",0,IF(O101="NA",0,IF(O101=Data!$E$2,Data!$G$42,IF(O101=Data!$E$3,Data!$G$43,IF(O101=Data!$E$4,Data!$G$44,IF(O101=Data!$E$5,Data!$G$45,IF(O101=Data!$E$6,Data!$G$46,IF(O101=Data!$E$7,Data!$G$47,IF(O101=Data!$E$8,Data!$G$48,IF(O101=Data!$E$9,Data!$G$49,IF(O101=Data!$E$10,Data!$G$50,IF(O101=Data!$E$11,Data!$G$51,IF(O101=Data!$E$12,Data!$G$52,IF(O101=Data!$E$13,Data!$G$53,IF(O101=Data!$E$14,Data!$G$54,IF(O101=Data!$E$15,Data!$G$55,IF(O101=Data!$E$16,Data!$G$56,IF(O101=Data!$E$17,Data!G$57,IF(O101=Data!$E$18,Data!G$58,0)))))))))))))))))))*K101*$AV$3</f>
        <v>0</v>
      </c>
      <c r="X101" s="23">
        <f>IF(AZ101="No",0,IF(O101="NA",0,IF(O101=Data!$E$2,Data!$H$42,IF(O101=Data!$E$3,Data!$H$43,IF(O101=Data!$E$4,Data!$H$44,IF(O101=Data!$E$5,Data!$H$45,IF(O101=Data!$E$6,Data!$H$46,IF(O101=Data!$E$7,Data!$H$47,IF(O101=Data!$E$8,Data!$H$48,IF(O101=Data!$E$9,Data!$H$49,IF(O101=Data!$E$10,Data!$H$50,IF(O101=Data!$E$11,Data!$H$51,IF(O101=Data!$E$12,Data!$H$52,IF(O101=Data!$E$13,Data!$H$53,IF(O101=Data!$E$14,Data!$H$54,IF(O101=Data!$E$15,Data!$H$55,IF(O101=Data!$E$16,Data!$H$56,IF(O101=Data!$E$17,Data!H$57,IF(O101=Data!$E$18,Data!H$58,0)))))))))))))))))))*K101*$AV$3</f>
        <v>0</v>
      </c>
      <c r="Y101" s="23">
        <f>IF(R101&lt;=1,0,IF(Q101=Data!$E$12,Data!$F$52,IF(Q101=Data!$E$13,Data!$F$53,IF(Q101=Data!$E$14,Data!$F$54,IF(Q101=Data!$E$15,Data!$F$55,IF(Q101=Data!$E$16,Data!$F$56,IF(Q101=Data!$E$17,Data!$F$57,IF(Q101=Data!$E$18,Data!$F$58,0))))))))*K101*IF(R101&lt;AV101,R101,$AV$3)</f>
        <v>0</v>
      </c>
      <c r="Z101" s="23">
        <f>IF(R101&lt;=1,0,IF(Q101=Data!$E$12,Data!$G$52,IF(Q101=Data!$E$13,Data!$G$53,IF(Q101=Data!$E$14,Data!$G$54,IF(Q101=Data!$E$15,Data!$G$55,IF(Q101=Data!$E$16,Data!$G$56,IF(Q101=Data!$E$17,Data!$G$57,IF(Q101=Data!$E$18,Data!$G$58,0))))))))*K101*IF(R101&lt;AV101,R101,$AV$3)</f>
        <v>0</v>
      </c>
      <c r="AA101" s="23">
        <f>IF(R101&lt;=1,0,IF(Q101=Data!$E$12,Data!$H$52,IF(Q101=Data!$E$13,Data!$H$53,IF(Q101=Data!$E$14,Data!$H$54,IF(Q101=Data!$E$15,Data!$H$55,IF(Q101=Data!$E$16,Data!$H$56,IF(Q101=Data!$E$17,Data!$H$57,IF(Q101=Data!$E$18,Data!$H$58,0))))))))*K101*IF(R101&lt;AV101,R101,$AV$3)</f>
        <v>0</v>
      </c>
      <c r="AB101" s="22">
        <f t="shared" si="16"/>
        <v>0</v>
      </c>
      <c r="AC101" s="50">
        <f t="shared" si="17"/>
        <v>0</v>
      </c>
      <c r="AD101" s="46"/>
      <c r="AE101" s="21">
        <f t="shared" si="12"/>
        <v>0</v>
      </c>
      <c r="AF101" s="22">
        <f t="shared" si="13"/>
        <v>0</v>
      </c>
      <c r="AG101" s="50">
        <f t="shared" si="14"/>
        <v>0</v>
      </c>
      <c r="AH101" s="46"/>
      <c r="AI101" s="21">
        <f>IF(AZ101="No",0,IF(O101="NA",0,IF(Q101=O101,0,IF(O101=Data!$E$2,Data!$J$42,IF(O101=Data!$E$3,Data!$J$43,IF(O101=Data!$E$4,Data!$J$44,IF(O101=Data!$E$5,Data!$J$45,IF(O101=Data!$E$6,Data!$J$46,IF(O101=Data!$E$7,Data!$J$47,IF(O101=Data!$E$8,Data!$J$48,IF(O101=Data!$E$9,Data!$J$49,IF(O101=Data!$E$10,Data!$I$50,IF(O101=Data!$E$11,Data!$J$51,IF(O101=Data!$E$12,Data!$J$52,IF(O101=Data!$E$13,Data!$J$53,IF(O101=Data!$E$14,Data!$J$54,IF(O101=Data!$E$15,Data!$J$55,IF(O101=Data!$E$16,Data!$J$56,IF(O101=Data!$E$17,Data!$J$57,IF(O101=Data!$E$18,Data!J$58,0))))))))))))))))))))*$AV$3</f>
        <v>0</v>
      </c>
      <c r="AJ101" s="23">
        <f>IF(AZ101="No",0,IF(O101="NA",0,IF(O101=Data!$E$2,Data!$K$42,IF(O101=Data!$E$3,Data!$K$43,IF(O101=Data!$E$4,Data!$K$44,IF(O101=Data!$E$5,Data!$K$45,IF(O101=Data!$E$6,Data!$K$46,IF(O101=Data!$E$7,Data!$K$47,IF(O101=Data!$E$8,Data!$K$48,IF(O101=Data!$E$9,Data!$K$49,IF(O101=Data!$E$10,Data!$K$50,IF(O101=Data!$E$11,Data!$K$51,IF(O101=Data!$E$12,Data!$K$52,IF(O101=Data!$E$13,Data!$K$53,IF(O101=Data!$E$14,Data!$K$54,IF(O101=Data!$E$15,Data!$K$55,IF(O101=Data!$E$16,Data!$K$56,IF(O101=Data!$E$17,Data!$K$57,IF(O101=Data!$E$18,Data!K$58,0)))))))))))))))))))*$AV$3</f>
        <v>0</v>
      </c>
      <c r="AK101" s="23">
        <f t="shared" si="18"/>
        <v>0</v>
      </c>
      <c r="AL101" s="22">
        <f t="shared" si="19"/>
        <v>0</v>
      </c>
      <c r="AM101" s="22">
        <f t="shared" si="20"/>
        <v>0</v>
      </c>
      <c r="AN101" s="23"/>
      <c r="AO101" s="120"/>
      <c r="AP101" s="25"/>
      <c r="AQ101" s="25"/>
      <c r="AR101" s="9"/>
      <c r="AS101" s="9"/>
      <c r="AT101" s="5"/>
      <c r="AX101" s="168"/>
      <c r="AY101" s="143" t="str">
        <f t="shared" si="21"/>
        <v>No</v>
      </c>
      <c r="AZ101" s="144" t="str">
        <f t="shared" si="15"/>
        <v>No</v>
      </c>
      <c r="BA101" s="150"/>
      <c r="BB101" s="146">
        <f>IF(Q101="NA",0,IF(N101="No",0,IF(O101=Data!$E$2,Data!$L$42,IF(O101=Data!$E$3,Data!$L$43,IF(O101=Data!$E$4,Data!$L$44,IF(O101=Data!$E$5,Data!$L$45,IF(O101=Data!$E$6,Data!$L$46,IF(O101=Data!$E$7,Data!$L$47,IF(O101=Data!$E$8,Data!$L$48,IF(O101=Data!$E$9,Data!$L$49,IF(O101=Data!$E$10,Data!$L$50,IF(O101=Data!$E$11,Data!$L$51,IF(O101=Data!$E$12,Data!$L$52,IF(O101=Data!$E$13,Data!$L$53,IF(O101=Data!$E$14,Data!$L$54,IF(O101=Data!$E$15,Data!$L$55,IF(O101=Data!$E$16,Data!$L$56,IF(O101=Data!$E$17,Data!$L$57,IF(O101=Data!$E$18,Data!L$58,0)))))))))))))))))))</f>
        <v>0</v>
      </c>
      <c r="BC101" s="147">
        <f>IF(Q101="NA",0,IF(AY101="No",0,IF(N101="Yes",0,IF(P101=Data!$E$2,Data!$L$42,IF(P101=Data!$E$3,Data!$L$43,IF(P101=Data!$E$4,Data!$L$44,IF(P101=Data!$E$5,Data!$L$45,IF(P101=Data!$E$6,Data!$L$46,IF(P101=Data!$E$7,Data!$L$47,IF(P101=Data!$E$8,Data!$L$48,IF(P101=Data!$E$9,Data!$L$49,IF(P101=Data!$E$10,Data!$L$50,IF(P101=Data!$E$11,Data!$L$51,IF(P101=Data!$E$12,Data!$L$52*(EXP(-29.6/R101)),IF(P101=Data!$E$13,Data!$L$53,IF(P101=Data!$E$14,Data!$L$54*(EXP(-29.6/R101)),IF(P101=Data!$E$15,Data!$L$55,IF(P101=Data!$E$16,Data!$L$56,IF(P101=Data!$E$17,Data!$L$57,IF(P101=Data!$E$18,Data!L$58,0))))))))))))))))))))</f>
        <v>0</v>
      </c>
      <c r="BD101" s="148"/>
      <c r="BE101" s="146"/>
      <c r="BF101" s="148">
        <f t="shared" si="22"/>
        <v>0</v>
      </c>
      <c r="BG101" s="148">
        <v>1</v>
      </c>
      <c r="BH101" s="148">
        <v>1</v>
      </c>
      <c r="BI101" s="148">
        <f>IF(S101=0,0,IF(AND(Q101=Data!$E$12,S101-$AV$3&gt;0),(((Data!$M$52*(EXP(-29.6/S101)))-(Data!$M$52*(EXP(-29.6/(S101-$AV$3)))))),IF(AND(Q101=Data!$E$12,S101-$AV$3&lt;0.5),(Data!$M$52*(EXP(-29.6/S101))),IF(AND(Q101=Data!$E$12,S101&lt;=1),((Data!$M$52*(EXP(-29.6/S101)))),IF(Q101=Data!$E$13,(Data!$M$53),IF(AND(Q101=Data!$E$14,S101-$AV$3&gt;0),(((Data!$M$54*(EXP(-29.6/S101)))-(Data!$M$54*(EXP(-29.6/(S101-$AV$3)))))),IF(AND(Q101=Data!$E$14,S101-$AV$3&lt;1),(Data!$M$54*(EXP(-29.6/S101))),IF(AND(Q101=Data!$E$14,S101&lt;=1),((Data!$M$54*(EXP(-29.6/S101)))),IF(Q101=Data!$E$15,Data!$M$55,IF(Q101=Data!$E$16,Data!$M$56,IF(Q101=Data!$E$17,Data!$M$57,IF(Q101=Data!$E$18,Data!$M$58,0))))))))))))</f>
        <v>0</v>
      </c>
      <c r="BJ101" s="148">
        <f>IF(Q101=Data!$E$12,BI101*0.32,IF(Q101=Data!$E$13,0,IF(Q101=Data!$E$14,BI101*0.32,IF(Q101=Data!$E$15,0,IF(Q101=Data!$E$16,0,IF(Q101=Data!$E$17,0,IF(Q101=Data!$E$18,0,0)))))))</f>
        <v>0</v>
      </c>
      <c r="BK101" s="148">
        <f>IF(Q101=Data!$E$12,Data!$P$52*$AV$3,IF(Q101=Data!$E$13,Data!$P$53*$AV$3,IF(Q101=Data!$E$14,Data!$P$54*$AV$3,IF(Q101=Data!$E$15,Data!$P$55*$AV$3,IF(Q101=Data!$E$16,Data!$P$56*$AV$3,IF(Q101=Data!$E$17,Data!$P$57*$AV$3,IF(Q101=Data!$E$18,Data!$P$58*$AV$3,0)))))))</f>
        <v>0</v>
      </c>
      <c r="BL101" s="147">
        <f>IF(O101=Data!$E$2,Data!$O$42,IF(O101=Data!$E$3,Data!$O$43,IF(O101=Data!$E$4,Data!$O$44,IF(O101=Data!$E$5,Data!$O$45,IF(O101=Data!$E$6,Data!$O$46,IF(O101=Data!$E$7,Data!$O$47,IF(O101=Data!$E$8,Data!$O$48,IF(O101=Data!$E$9,Data!$O$49,IF(O101=Data!$E$10,Data!$O$50,IF(O101=Data!$E$11,Data!$O$51,IF(O101=Data!$E$12,Data!$O$52,IF(O101=Data!$E$13,Data!$O$53,IF(O101=Data!$E$14,Data!$O$54,IF(O101=Data!$E$15,Data!$O$55,IF(O101=Data!$E$16,Data!$O$56,IF(O101=Data!$E$17,Data!$O$57,IF(O101=Data!$E$18,Data!$O$58,0)))))))))))))))))</f>
        <v>0</v>
      </c>
      <c r="BM101" s="169"/>
      <c r="BN101" s="169"/>
      <c r="BO101" s="169"/>
      <c r="BP101" s="169"/>
    </row>
    <row r="102" spans="10:68" ht="15" thickBot="1" x14ac:dyDescent="0.35">
      <c r="J102" s="37" t="s">
        <v>113</v>
      </c>
      <c r="K102" s="113"/>
      <c r="L102" s="113"/>
      <c r="M102" s="113" t="s">
        <v>3</v>
      </c>
      <c r="N102" s="113" t="s">
        <v>1</v>
      </c>
      <c r="O102" s="86" t="s">
        <v>124</v>
      </c>
      <c r="P102" s="86" t="s">
        <v>124</v>
      </c>
      <c r="Q102" s="114" t="s">
        <v>124</v>
      </c>
      <c r="R102" s="115"/>
      <c r="S102" s="115"/>
      <c r="T102" s="116"/>
      <c r="U102" s="20"/>
      <c r="V102" s="21">
        <f>IF(AZ102="No",0,IF(O102="NA",0,IF(O102=Data!$E$2,Data!$F$42,IF(O102=Data!$E$3,Data!$F$43,IF(O102=Data!$E$4,Data!$F$44,IF(O102=Data!$E$5,Data!$F$45,IF(O102=Data!$E$6,Data!$F$46,IF(O102=Data!$E$7,Data!$F$47,IF(O102=Data!$E$8,Data!$F$48,IF(O102=Data!$E$9,Data!$F$49,IF(O102=Data!$E$10,Data!$F$50,IF(O102=Data!$E$11,Data!$F$51,IF(O102=Data!E111,Data!$F$52,IF(O102=Data!E112,Data!$F$53,IF(O102=Data!E113,Data!$F$54,IF(O102=Data!E114,Data!$F$55,IF(O102=Data!E115,Data!$F$56,IF(O102=Data!E116,Data!F$57,IF(O102=Data!E117,Data!F$58,0)))))))))))))))))))*K102*$AV$3</f>
        <v>0</v>
      </c>
      <c r="W102" s="23">
        <f>IF(AZ102="No",0,IF(O102="NA",0,IF(O102=Data!$E$2,Data!$G$42,IF(O102=Data!$E$3,Data!$G$43,IF(O102=Data!$E$4,Data!$G$44,IF(O102=Data!$E$5,Data!$G$45,IF(O102=Data!$E$6,Data!$G$46,IF(O102=Data!$E$7,Data!$G$47,IF(O102=Data!$E$8,Data!$G$48,IF(O102=Data!$E$9,Data!$G$49,IF(O102=Data!$E$10,Data!$G$50,IF(O102=Data!$E$11,Data!$G$51,IF(O102=Data!$E$12,Data!$G$52,IF(O102=Data!$E$13,Data!$G$53,IF(O102=Data!$E$14,Data!$G$54,IF(O102=Data!$E$15,Data!$G$55,IF(O102=Data!$E$16,Data!$G$56,IF(O102=Data!$E$17,Data!G$57,IF(O102=Data!$E$18,Data!G$58,0)))))))))))))))))))*K102*$AV$3</f>
        <v>0</v>
      </c>
      <c r="X102" s="23">
        <f>IF(AZ102="No",0,IF(O102="NA",0,IF(O102=Data!$E$2,Data!$H$42,IF(O102=Data!$E$3,Data!$H$43,IF(O102=Data!$E$4,Data!$H$44,IF(O102=Data!$E$5,Data!$H$45,IF(O102=Data!$E$6,Data!$H$46,IF(O102=Data!$E$7,Data!$H$47,IF(O102=Data!$E$8,Data!$H$48,IF(O102=Data!$E$9,Data!$H$49,IF(O102=Data!$E$10,Data!$H$50,IF(O102=Data!$E$11,Data!$H$51,IF(O102=Data!$E$12,Data!$H$52,IF(O102=Data!$E$13,Data!$H$53,IF(O102=Data!$E$14,Data!$H$54,IF(O102=Data!$E$15,Data!$H$55,IF(O102=Data!$E$16,Data!$H$56,IF(O102=Data!$E$17,Data!H$57,IF(O102=Data!$E$18,Data!H$58,0)))))))))))))))))))*K102*$AV$3</f>
        <v>0</v>
      </c>
      <c r="Y102" s="23">
        <f>IF(R102&lt;=1,0,IF(Q102=Data!$E$12,Data!$F$52,IF(Q102=Data!$E$13,Data!$F$53,IF(Q102=Data!$E$14,Data!$F$54,IF(Q102=Data!$E$15,Data!$F$55,IF(Q102=Data!$E$16,Data!$F$56,IF(Q102=Data!$E$17,Data!$F$57,IF(Q102=Data!$E$18,Data!$F$58,0))))))))*K102*IF(R102&lt;AV102,R102,$AV$3)</f>
        <v>0</v>
      </c>
      <c r="Z102" s="23">
        <f>IF(R102&lt;=1,0,IF(Q102=Data!$E$12,Data!$G$52,IF(Q102=Data!$E$13,Data!$G$53,IF(Q102=Data!$E$14,Data!$G$54,IF(Q102=Data!$E$15,Data!$G$55,IF(Q102=Data!$E$16,Data!$G$56,IF(Q102=Data!$E$17,Data!$G$57,IF(Q102=Data!$E$18,Data!$G$58,0))))))))*K102*IF(R102&lt;AV102,R102,$AV$3)</f>
        <v>0</v>
      </c>
      <c r="AA102" s="23">
        <f>IF(R102&lt;=1,0,IF(Q102=Data!$E$12,Data!$H$52,IF(Q102=Data!$E$13,Data!$H$53,IF(Q102=Data!$E$14,Data!$H$54,IF(Q102=Data!$E$15,Data!$H$55,IF(Q102=Data!$E$16,Data!$H$56,IF(Q102=Data!$E$17,Data!$H$57,IF(Q102=Data!$E$18,Data!$H$58,0))))))))*K102*IF(R102&lt;AV102,R102,$AV$3)</f>
        <v>0</v>
      </c>
      <c r="AB102" s="22">
        <f t="shared" si="16"/>
        <v>0</v>
      </c>
      <c r="AC102" s="50">
        <f t="shared" si="17"/>
        <v>0</v>
      </c>
      <c r="AD102" s="46"/>
      <c r="AE102" s="21">
        <f t="shared" si="12"/>
        <v>0</v>
      </c>
      <c r="AF102" s="22">
        <f t="shared" si="13"/>
        <v>0</v>
      </c>
      <c r="AG102" s="50">
        <f t="shared" si="14"/>
        <v>0</v>
      </c>
      <c r="AH102" s="46"/>
      <c r="AI102" s="21">
        <f>IF(AZ102="No",0,IF(O102="NA",0,IF(Q102=O102,0,IF(O102=Data!$E$2,Data!$J$42,IF(O102=Data!$E$3,Data!$J$43,IF(O102=Data!$E$4,Data!$J$44,IF(O102=Data!$E$5,Data!$J$45,IF(O102=Data!$E$6,Data!$J$46,IF(O102=Data!$E$7,Data!$J$47,IF(O102=Data!$E$8,Data!$J$48,IF(O102=Data!$E$9,Data!$J$49,IF(O102=Data!$E$10,Data!$I$50,IF(O102=Data!$E$11,Data!$J$51,IF(O102=Data!$E$12,Data!$J$52,IF(O102=Data!$E$13,Data!$J$53,IF(O102=Data!$E$14,Data!$J$54,IF(O102=Data!$E$15,Data!$J$55,IF(O102=Data!$E$16,Data!$J$56,IF(O102=Data!$E$17,Data!$J$57,IF(O102=Data!$E$18,Data!J$58,0))))))))))))))))))))*$AV$3</f>
        <v>0</v>
      </c>
      <c r="AJ102" s="23">
        <f>IF(AZ102="No",0,IF(O102="NA",0,IF(O102=Data!$E$2,Data!$K$42,IF(O102=Data!$E$3,Data!$K$43,IF(O102=Data!$E$4,Data!$K$44,IF(O102=Data!$E$5,Data!$K$45,IF(O102=Data!$E$6,Data!$K$46,IF(O102=Data!$E$7,Data!$K$47,IF(O102=Data!$E$8,Data!$K$48,IF(O102=Data!$E$9,Data!$K$49,IF(O102=Data!$E$10,Data!$K$50,IF(O102=Data!$E$11,Data!$K$51,IF(O102=Data!$E$12,Data!$K$52,IF(O102=Data!$E$13,Data!$K$53,IF(O102=Data!$E$14,Data!$K$54,IF(O102=Data!$E$15,Data!$K$55,IF(O102=Data!$E$16,Data!$K$56,IF(O102=Data!$E$17,Data!$K$57,IF(O102=Data!$E$18,Data!K$58,0)))))))))))))))))))*$AV$3</f>
        <v>0</v>
      </c>
      <c r="AK102" s="23">
        <f t="shared" si="18"/>
        <v>0</v>
      </c>
      <c r="AL102" s="22">
        <f t="shared" si="19"/>
        <v>0</v>
      </c>
      <c r="AM102" s="22">
        <f t="shared" si="20"/>
        <v>0</v>
      </c>
      <c r="AN102" s="23"/>
      <c r="AO102" s="120"/>
      <c r="AP102" s="25"/>
      <c r="AQ102" s="25"/>
      <c r="AR102" s="9"/>
      <c r="AS102" s="9"/>
      <c r="AT102" s="5"/>
      <c r="AX102" s="168"/>
      <c r="AY102" s="143" t="str">
        <f t="shared" si="21"/>
        <v>No</v>
      </c>
      <c r="AZ102" s="144" t="str">
        <f t="shared" si="15"/>
        <v>No</v>
      </c>
      <c r="BA102" s="150"/>
      <c r="BB102" s="146">
        <f>IF(Q102="NA",0,IF(N102="No",0,IF(O102=Data!$E$2,Data!$L$42,IF(O102=Data!$E$3,Data!$L$43,IF(O102=Data!$E$4,Data!$L$44,IF(O102=Data!$E$5,Data!$L$45,IF(O102=Data!$E$6,Data!$L$46,IF(O102=Data!$E$7,Data!$L$47,IF(O102=Data!$E$8,Data!$L$48,IF(O102=Data!$E$9,Data!$L$49,IF(O102=Data!$E$10,Data!$L$50,IF(O102=Data!$E$11,Data!$L$51,IF(O102=Data!$E$12,Data!$L$52,IF(O102=Data!$E$13,Data!$L$53,IF(O102=Data!$E$14,Data!$L$54,IF(O102=Data!$E$15,Data!$L$55,IF(O102=Data!$E$16,Data!$L$56,IF(O102=Data!$E$17,Data!$L$57,IF(O102=Data!$E$18,Data!L$58,0)))))))))))))))))))</f>
        <v>0</v>
      </c>
      <c r="BC102" s="147">
        <f>IF(Q102="NA",0,IF(AY102="No",0,IF(N102="Yes",0,IF(P102=Data!$E$2,Data!$L$42,IF(P102=Data!$E$3,Data!$L$43,IF(P102=Data!$E$4,Data!$L$44,IF(P102=Data!$E$5,Data!$L$45,IF(P102=Data!$E$6,Data!$L$46,IF(P102=Data!$E$7,Data!$L$47,IF(P102=Data!$E$8,Data!$L$48,IF(P102=Data!$E$9,Data!$L$49,IF(P102=Data!$E$10,Data!$L$50,IF(P102=Data!$E$11,Data!$L$51,IF(P102=Data!$E$12,Data!$L$52*(EXP(-29.6/R102)),IF(P102=Data!$E$13,Data!$L$53,IF(P102=Data!$E$14,Data!$L$54*(EXP(-29.6/R102)),IF(P102=Data!$E$15,Data!$L$55,IF(P102=Data!$E$16,Data!$L$56,IF(P102=Data!$E$17,Data!$L$57,IF(P102=Data!$E$18,Data!L$58,0))))))))))))))))))))</f>
        <v>0</v>
      </c>
      <c r="BD102" s="148"/>
      <c r="BE102" s="171"/>
      <c r="BF102" s="148">
        <f t="shared" si="22"/>
        <v>0</v>
      </c>
      <c r="BG102" s="148">
        <v>1</v>
      </c>
      <c r="BH102" s="148">
        <v>1</v>
      </c>
      <c r="BI102" s="148">
        <f>IF(S102=0,0,IF(AND(Q102=Data!$E$12,S102-$AV$3&gt;0),(((Data!$M$52*(EXP(-29.6/S102)))-(Data!$M$52*(EXP(-29.6/(S102-$AV$3)))))),IF(AND(Q102=Data!$E$12,S102-$AV$3&lt;0.5),(Data!$M$52*(EXP(-29.6/S102))),IF(AND(Q102=Data!$E$12,S102&lt;=1),((Data!$M$52*(EXP(-29.6/S102)))),IF(Q102=Data!$E$13,(Data!$M$53),IF(AND(Q102=Data!$E$14,S102-$AV$3&gt;0),(((Data!$M$54*(EXP(-29.6/S102)))-(Data!$M$54*(EXP(-29.6/(S102-$AV$3)))))),IF(AND(Q102=Data!$E$14,S102-$AV$3&lt;1),(Data!$M$54*(EXP(-29.6/S102))),IF(AND(Q102=Data!$E$14,S102&lt;=1),((Data!$M$54*(EXP(-29.6/S102)))),IF(Q102=Data!$E$15,Data!$M$55,IF(Q102=Data!$E$16,Data!$M$56,IF(Q102=Data!$E$17,Data!$M$57,IF(Q102=Data!$E$18,Data!$M$58,0))))))))))))</f>
        <v>0</v>
      </c>
      <c r="BJ102" s="148">
        <f>IF(Q102=Data!$E$12,BI102*0.32,IF(Q102=Data!$E$13,0,IF(Q102=Data!$E$14,BI102*0.32,IF(Q102=Data!$E$15,0,IF(Q102=Data!$E$16,0,IF(Q102=Data!$E$17,0,IF(Q102=Data!$E$18,0,0)))))))</f>
        <v>0</v>
      </c>
      <c r="BK102" s="148">
        <f>IF(Q102=Data!$E$12,Data!$P$52*$AV$3,IF(Q102=Data!$E$13,Data!$P$53*$AV$3,IF(Q102=Data!$E$14,Data!$P$54*$AV$3,IF(Q102=Data!$E$15,Data!$P$55*$AV$3,IF(Q102=Data!$E$16,Data!$P$56*$AV$3,IF(Q102=Data!$E$17,Data!$P$57*$AV$3,IF(Q102=Data!$E$18,Data!$P$58*$AV$3,0)))))))</f>
        <v>0</v>
      </c>
      <c r="BL102" s="147">
        <f>IF(O102=Data!$E$2,Data!$O$42,IF(O102=Data!$E$3,Data!$O$43,IF(O102=Data!$E$4,Data!$O$44,IF(O102=Data!$E$5,Data!$O$45,IF(O102=Data!$E$6,Data!$O$46,IF(O102=Data!$E$7,Data!$O$47,IF(O102=Data!$E$8,Data!$O$48,IF(O102=Data!$E$9,Data!$O$49,IF(O102=Data!$E$10,Data!$O$50,IF(O102=Data!$E$11,Data!$O$51,IF(O102=Data!$E$12,Data!$O$52,IF(O102=Data!$E$13,Data!$O$53,IF(O102=Data!$E$14,Data!$O$54,IF(O102=Data!$E$15,Data!$O$55,IF(O102=Data!$E$16,Data!$O$56,IF(O102=Data!$E$17,Data!$O$57,IF(O102=Data!$E$18,Data!$O$58,0)))))))))))))))))</f>
        <v>0</v>
      </c>
      <c r="BM102" s="169"/>
      <c r="BN102" s="169"/>
      <c r="BO102" s="169"/>
      <c r="BP102" s="169"/>
    </row>
  </sheetData>
  <sheetProtection algorithmName="SHA-256" hashValue="qwrYuSpHafnYbqscNRfwlKTF112tuHw+NmsWYoyxRSU=" saltValue="qD0YX6fbrlCnFwvZl4h8Bw=="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22D4B31-2BEF-4A31-A173-9FC9FCCBF486}">
          <x14:formula1>
            <xm:f>Data!$B$1:$B$2</xm:f>
          </x14:formula1>
          <xm:sqref>D3 M3:N102</xm:sqref>
        </x14:dataValidation>
        <x14:dataValidation type="list" allowBlank="1" showInputMessage="1" showErrorMessage="1" xr:uid="{0166ED19-0C07-482D-B023-342A8468616F}">
          <x14:formula1>
            <xm:f>Data!$B$10:$B$109</xm:f>
          </x14:formula1>
          <xm:sqref>J3:J102</xm:sqref>
        </x14:dataValidation>
        <x14:dataValidation type="list" allowBlank="1" showInputMessage="1" showErrorMessage="1" xr:uid="{D2674742-DBC9-47E5-BC47-34582C46B372}">
          <x14:formula1>
            <xm:f>Data!$B$6:$B$7</xm:f>
          </x14:formula1>
          <xm:sqref>C3</xm:sqref>
        </x14:dataValidation>
        <x14:dataValidation type="list" allowBlank="1" showInputMessage="1" showErrorMessage="1" xr:uid="{4297824B-2574-4233-8AA4-4B6A857F8938}">
          <x14:formula1>
            <xm:f>Data!$E$2:$E$18</xm:f>
          </x14:formula1>
          <xm:sqref>O3:Q102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102"/>
  <sheetViews>
    <sheetView showGridLines="0" workbookViewId="0"/>
  </sheetViews>
  <sheetFormatPr defaultColWidth="9.21875" defaultRowHeight="14.4" x14ac:dyDescent="0.3"/>
  <cols>
    <col min="1" max="1" width="22.5546875" style="89" customWidth="1"/>
    <col min="2" max="2" width="21.77734375" style="89" customWidth="1"/>
    <col min="3" max="3" width="27.77734375" style="90" customWidth="1"/>
    <col min="4" max="4" width="17.77734375" style="90" customWidth="1"/>
    <col min="5" max="5" width="24.44140625" style="90" bestFit="1" customWidth="1"/>
    <col min="6" max="6" width="6.21875" style="12" customWidth="1"/>
    <col min="7" max="7" width="28" style="12" customWidth="1"/>
    <col min="8" max="8" width="24.44140625" style="90" customWidth="1"/>
    <col min="9" max="9" width="6.21875" style="13" customWidth="1"/>
    <col min="10" max="10" width="15" style="12" customWidth="1"/>
    <col min="11" max="11" width="15.44140625" style="90" customWidth="1"/>
    <col min="12" max="12" width="18.77734375" style="90" customWidth="1"/>
    <col min="13" max="13" width="16.77734375" style="90" customWidth="1"/>
    <col min="14" max="14" width="19.77734375" style="90" customWidth="1"/>
    <col min="15" max="15" width="16.21875" style="90" customWidth="1"/>
    <col min="16" max="16" width="22.5546875" style="90" customWidth="1"/>
    <col min="17" max="17" width="18.21875" style="90" customWidth="1"/>
    <col min="18" max="20" width="18.5546875" style="90" customWidth="1"/>
    <col min="21" max="21" width="5.77734375" style="16" customWidth="1"/>
    <col min="22" max="22" width="27.21875" style="12" customWidth="1"/>
    <col min="23" max="26" width="17.77734375" style="12" customWidth="1"/>
    <col min="27" max="27" width="18.77734375" style="17" customWidth="1"/>
    <col min="28" max="28" width="23" style="17" customWidth="1"/>
    <col min="29" max="29" width="22.77734375" style="12" customWidth="1"/>
    <col min="30" max="30" width="5.77734375" customWidth="1"/>
    <col min="31" max="32" width="18.21875" customWidth="1"/>
    <col min="33" max="33" width="22.77734375" style="12" customWidth="1"/>
    <col min="34" max="34" width="6.21875" customWidth="1"/>
    <col min="35" max="35" width="22" style="15" customWidth="1"/>
    <col min="36" max="36" width="18" style="15" customWidth="1"/>
    <col min="37" max="38" width="18.77734375" customWidth="1"/>
    <col min="39" max="39" width="22.77734375" style="12" customWidth="1"/>
    <col min="40" max="40" width="5.21875" style="12" customWidth="1"/>
    <col min="41" max="41" width="27.77734375" style="89" customWidth="1"/>
    <col min="42" max="42" width="6.21875" style="17" customWidth="1"/>
    <col min="43" max="43" width="19.77734375" style="9" customWidth="1"/>
    <col min="44" max="45" width="19" style="17" customWidth="1"/>
    <col min="46" max="46" width="24.77734375" style="17" customWidth="1"/>
    <col min="47" max="47" width="26.5546875" style="9" customWidth="1"/>
    <col min="48" max="48" width="25" style="167" hidden="1" customWidth="1"/>
    <col min="49" max="49" width="16.21875" style="167" hidden="1" customWidth="1"/>
    <col min="50" max="50" width="4.77734375" style="167" hidden="1" customWidth="1"/>
    <col min="51" max="52" width="19.21875" style="173" hidden="1" customWidth="1"/>
    <col min="53" max="53" width="6.21875" style="174" hidden="1" customWidth="1"/>
    <col min="54" max="54" width="18.77734375" style="174" hidden="1" customWidth="1"/>
    <col min="55" max="55" width="20.21875" style="169" hidden="1" customWidth="1"/>
    <col min="56" max="56" width="4.21875" style="174" hidden="1" customWidth="1"/>
    <col min="57" max="57" width="16.77734375" style="174" hidden="1" customWidth="1"/>
    <col min="58" max="58" width="14.21875" style="174" hidden="1" customWidth="1"/>
    <col min="59" max="60" width="13" style="174" hidden="1" customWidth="1"/>
    <col min="61" max="61" width="20" style="174" hidden="1" customWidth="1"/>
    <col min="62" max="62" width="18.77734375" style="174" hidden="1" customWidth="1"/>
    <col min="63" max="64" width="19.5546875" style="174" hidden="1" customWidth="1"/>
    <col min="65" max="65" width="0" style="174" hidden="1" customWidth="1"/>
    <col min="66" max="66" width="23.44140625" style="174" hidden="1" customWidth="1"/>
    <col min="67" max="67" width="17.21875" style="174" hidden="1" customWidth="1"/>
    <col min="68" max="68" width="15.21875" style="175" hidden="1" customWidth="1"/>
    <col min="69" max="16384" width="9.21875" style="17"/>
  </cols>
  <sheetData>
    <row r="1" spans="1:73" ht="75" customHeight="1" thickBot="1" x14ac:dyDescent="0.35">
      <c r="A1" s="88" t="s">
        <v>141</v>
      </c>
      <c r="G1" s="75" t="s">
        <v>210</v>
      </c>
      <c r="H1" s="101"/>
      <c r="J1" s="72" t="s">
        <v>221</v>
      </c>
      <c r="K1" s="100"/>
      <c r="L1" s="107"/>
      <c r="M1" s="107"/>
      <c r="N1" s="107"/>
      <c r="O1" s="100"/>
      <c r="P1" s="100"/>
      <c r="Q1" s="100"/>
      <c r="R1" s="100" t="s">
        <v>215</v>
      </c>
      <c r="S1" s="100"/>
      <c r="T1" s="100"/>
      <c r="V1" s="57" t="s">
        <v>179</v>
      </c>
      <c r="W1" s="73" t="s">
        <v>182</v>
      </c>
      <c r="AA1" s="58"/>
      <c r="AB1" s="58"/>
      <c r="AD1" s="17"/>
      <c r="AE1" s="74" t="s">
        <v>183</v>
      </c>
      <c r="AF1" s="17"/>
      <c r="AH1" s="17"/>
      <c r="AI1" s="74" t="s">
        <v>184</v>
      </c>
      <c r="AJ1" s="17"/>
      <c r="AK1" s="17"/>
      <c r="AL1" s="17"/>
      <c r="AO1" s="117" t="s">
        <v>180</v>
      </c>
      <c r="AP1" s="14"/>
      <c r="AQ1" s="76" t="s">
        <v>211</v>
      </c>
      <c r="AR1" s="58"/>
      <c r="AS1" s="58"/>
      <c r="AU1" s="18"/>
      <c r="AV1" s="121" t="s">
        <v>181</v>
      </c>
      <c r="AW1" s="122"/>
      <c r="AX1" s="123"/>
      <c r="AY1" s="124"/>
      <c r="AZ1" s="124"/>
      <c r="BA1" s="125"/>
      <c r="BB1" s="126"/>
      <c r="BC1" s="126"/>
      <c r="BD1" s="126"/>
      <c r="BE1" s="126"/>
      <c r="BF1" s="125"/>
      <c r="BG1" s="125"/>
      <c r="BH1" s="125"/>
      <c r="BI1" s="126"/>
      <c r="BJ1" s="126"/>
      <c r="BK1" s="125"/>
      <c r="BL1" s="125"/>
      <c r="BM1" s="126"/>
      <c r="BN1" s="125"/>
      <c r="BO1" s="125"/>
      <c r="BP1" s="125"/>
      <c r="BQ1" s="9"/>
      <c r="BR1" s="9"/>
      <c r="BS1" s="9"/>
      <c r="BT1" s="9"/>
      <c r="BU1" s="9"/>
    </row>
    <row r="2" spans="1:73" s="69" customFormat="1" ht="97.5" customHeight="1" thickBot="1" x14ac:dyDescent="0.45">
      <c r="A2" s="91" t="s">
        <v>126</v>
      </c>
      <c r="B2" s="92" t="s">
        <v>125</v>
      </c>
      <c r="C2" s="93" t="s">
        <v>192</v>
      </c>
      <c r="D2" s="93" t="s">
        <v>136</v>
      </c>
      <c r="E2" s="94" t="s">
        <v>131</v>
      </c>
      <c r="F2" s="70"/>
      <c r="G2" s="59" t="s">
        <v>134</v>
      </c>
      <c r="H2" s="102" t="s">
        <v>193</v>
      </c>
      <c r="I2" s="71"/>
      <c r="J2" s="62" t="s">
        <v>116</v>
      </c>
      <c r="K2" s="93" t="s">
        <v>194</v>
      </c>
      <c r="L2" s="93" t="s">
        <v>132</v>
      </c>
      <c r="M2" s="93" t="s">
        <v>175</v>
      </c>
      <c r="N2" s="93" t="s">
        <v>145</v>
      </c>
      <c r="O2" s="93" t="s">
        <v>121</v>
      </c>
      <c r="P2" s="93" t="s">
        <v>151</v>
      </c>
      <c r="Q2" s="93" t="s">
        <v>117</v>
      </c>
      <c r="R2" s="93" t="s">
        <v>222</v>
      </c>
      <c r="S2" s="93" t="s">
        <v>216</v>
      </c>
      <c r="T2" s="94" t="s">
        <v>214</v>
      </c>
      <c r="U2" s="70"/>
      <c r="V2" s="62" t="s">
        <v>195</v>
      </c>
      <c r="W2" s="60" t="s">
        <v>196</v>
      </c>
      <c r="X2" s="60" t="s">
        <v>197</v>
      </c>
      <c r="Y2" s="60" t="s">
        <v>198</v>
      </c>
      <c r="Z2" s="60" t="s">
        <v>199</v>
      </c>
      <c r="AA2" s="60" t="s">
        <v>200</v>
      </c>
      <c r="AB2" s="61" t="s">
        <v>201</v>
      </c>
      <c r="AC2" s="63" t="s">
        <v>220</v>
      </c>
      <c r="AD2" s="71"/>
      <c r="AE2" s="62" t="s">
        <v>202</v>
      </c>
      <c r="AF2" s="61" t="s">
        <v>203</v>
      </c>
      <c r="AG2" s="63" t="s">
        <v>219</v>
      </c>
      <c r="AH2" s="71"/>
      <c r="AI2" s="62" t="s">
        <v>204</v>
      </c>
      <c r="AJ2" s="60" t="s">
        <v>205</v>
      </c>
      <c r="AK2" s="60" t="s">
        <v>213</v>
      </c>
      <c r="AL2" s="61" t="s">
        <v>217</v>
      </c>
      <c r="AM2" s="61" t="s">
        <v>218</v>
      </c>
      <c r="AN2" s="70"/>
      <c r="AO2" s="118" t="s">
        <v>206</v>
      </c>
      <c r="AP2" s="70"/>
      <c r="AQ2" s="64" t="s">
        <v>207</v>
      </c>
      <c r="AR2" s="65" t="s">
        <v>208</v>
      </c>
      <c r="AS2" s="65" t="s">
        <v>212</v>
      </c>
      <c r="AT2" s="66" t="s">
        <v>209</v>
      </c>
      <c r="AU2" s="67"/>
      <c r="AV2" s="127" t="s">
        <v>114</v>
      </c>
      <c r="AW2" s="128"/>
      <c r="AX2" s="129"/>
      <c r="AY2" s="130" t="s">
        <v>118</v>
      </c>
      <c r="AZ2" s="131" t="s">
        <v>135</v>
      </c>
      <c r="BA2" s="132"/>
      <c r="BB2" s="133" t="s">
        <v>167</v>
      </c>
      <c r="BC2" s="134" t="s">
        <v>168</v>
      </c>
      <c r="BD2" s="135"/>
      <c r="BE2" s="133" t="s">
        <v>122</v>
      </c>
      <c r="BF2" s="136" t="s">
        <v>123</v>
      </c>
      <c r="BG2" s="136" t="s">
        <v>119</v>
      </c>
      <c r="BH2" s="136" t="s">
        <v>120</v>
      </c>
      <c r="BI2" s="137" t="s">
        <v>169</v>
      </c>
      <c r="BJ2" s="137" t="s">
        <v>170</v>
      </c>
      <c r="BK2" s="137" t="s">
        <v>223</v>
      </c>
      <c r="BL2" s="138" t="s">
        <v>224</v>
      </c>
      <c r="BM2" s="139"/>
      <c r="BN2" s="133"/>
      <c r="BO2" s="136" t="s">
        <v>166</v>
      </c>
      <c r="BP2" s="134" t="s">
        <v>133</v>
      </c>
      <c r="BQ2" s="68"/>
      <c r="BR2" s="68"/>
      <c r="BS2" s="68"/>
      <c r="BT2" s="68"/>
      <c r="BU2" s="68"/>
    </row>
    <row r="3" spans="1:73" s="11" customFormat="1" ht="16.2" thickBot="1" x14ac:dyDescent="0.35">
      <c r="A3" s="84"/>
      <c r="B3" s="85"/>
      <c r="C3" s="86" t="s">
        <v>12</v>
      </c>
      <c r="D3" s="86" t="s">
        <v>3</v>
      </c>
      <c r="E3" s="87"/>
      <c r="F3" s="24"/>
      <c r="G3" s="38" t="s">
        <v>171</v>
      </c>
      <c r="H3" s="103">
        <v>0</v>
      </c>
      <c r="I3" s="19"/>
      <c r="J3" s="77" t="s">
        <v>13</v>
      </c>
      <c r="K3" s="108"/>
      <c r="L3" s="108"/>
      <c r="M3" s="108" t="s">
        <v>3</v>
      </c>
      <c r="N3" s="108" t="s">
        <v>1</v>
      </c>
      <c r="O3" s="109" t="s">
        <v>124</v>
      </c>
      <c r="P3" s="109" t="s">
        <v>124</v>
      </c>
      <c r="Q3" s="110" t="s">
        <v>124</v>
      </c>
      <c r="R3" s="111"/>
      <c r="S3" s="111"/>
      <c r="T3" s="112"/>
      <c r="U3" s="20"/>
      <c r="V3" s="21">
        <f>IF(AZ3="No",0,IF(O3="NA",0,IF(O3=Data!$E$2,Data!$F$62,IF(O3=Data!$E$3,Data!$F$63,IF(O3=Data!$E$4,Data!$F$64,IF(O3=Data!$E$5,Data!$F$65,IF(O3=Data!$E$6,Data!$F$66,IF(O3=Data!$E$7,Data!$F$67,IF(O3=Data!$E$8,Data!$F$68,IF(O3=Data!$E$9,Data!$F$69,IF(O3=Data!$E$10,Data!$F$70,IF(O3=Data!$E$11,Data!$F$71,IF(O3=Data!E12,Data!$F$72,IF(O3=Data!E13,Data!$F$73,IF(O3=Data!E14,Data!$F$74,IF(O3=Data!E15,Data!$F$75,IF(O3=Data!E16,Data!$F$76,IF(O3=Data!E17,Data!$F$77,IF(O3=Data!E18,Data!F$78,0)))))))))))))))))))*K3*$AV$3</f>
        <v>0</v>
      </c>
      <c r="W3" s="23">
        <f>IF(AZ3="No",0,IF(O3="NA",0,IF(O3=Data!$E$2,Data!$G$62,IF(O3=Data!$E$3,Data!$G$63,IF(O3=Data!$E$4,Data!$G$64,IF(O3=Data!$E$5,Data!$G$65,IF(O3=Data!$E$6,Data!$G$66,IF(O3=Data!$E$7,Data!$G$67,IF(O3=Data!$E$8,Data!$G$68,IF(O3=Data!$E$9,Data!$G$69,IF(O3=Data!$E$10,Data!$G$70,IF(O3=Data!$E$11,Data!$G$71,IF(O3=Data!$E$12,Data!$G$72,IF(O3=Data!$E$13,Data!$G$73,IF(O3=Data!$E$14,Data!$G$74,IF(O3=Data!$E$15,Data!$G$75,IF(O3=Data!$E$16,Data!$G$76,IF(O3=Data!$E$17,Data!$G$77,IF(O3=Data!$E$18,Data!G$78,0)))))))))))))))))))*K3*$AV$3</f>
        <v>0</v>
      </c>
      <c r="X3" s="23">
        <f>IF(AZ3="No",0,IF(O3="NA",0,IF(O3=Data!$E$2,Data!$H$62,IF(O3=Data!$E$3,Data!$H$63,IF(O3=Data!$E$4,Data!$H$64,IF(O3=Data!$E$5,Data!$H$65,IF(O3=Data!$E$6,Data!$H$66,IF(O3=Data!$E$7,Data!$H$67,IF(O3=Data!$E$8,Data!$H$68,IF(O3=Data!$E$9,Data!$H$69,IF(O3=Data!$E$10,Data!$H$70,IF(O3=Data!$E$11,Data!$H$71,IF(O3=Data!$E$12,Data!$H$72,IF(O3=Data!$E$13,Data!$H$73,IF(O3=Data!$E$14,Data!$H$74,IF(O3=Data!$E$15,Data!$H$75,IF(O3=Data!$E$16,Data!$H$76,IF(O3=Data!$E$17,Data!$H$77,IF(O3=Data!$E$18,Data!H$78,0)))))))))))))))))))*K3*$AV$3</f>
        <v>0</v>
      </c>
      <c r="Y3" s="23">
        <f>IF(R3&lt;=1,0,IF(Q3=Data!$E$12,Data!$F$72,IF(Q3=Data!$E$13,Data!$F$73,IF(Q3=Data!$E$14,Data!$F$74,IF(Q3=Data!$E$15,Data!$F$75,IF(Q3=Data!$E$16,Data!$F$76,IF(Q3=Data!$E$17,Data!$F$77,IF(Q3=Data!$E$18,Data!$F$78,0))))))))*K3*IF(R3&lt;AV3,R3,$AV$3)</f>
        <v>0</v>
      </c>
      <c r="Z3" s="23">
        <f>IF(R3&lt;=1,0,IF(Q3=Data!$E$12,Data!$G$72,IF(Q3=Data!$E$13,Data!$G$73,IF(Q3=Data!$E$14,Data!$G$74,IF(Q3=Data!$E$15,Data!$G$75,IF(Q3=Data!$E$16,Data!$G$76,IF(Q3=Data!$E$17,Data!$G$77,IF(Q3=Data!$E$18,Data!$G$78,0))))))))*K3*IF(R3&lt;AV3,R3,$AV$3)</f>
        <v>0</v>
      </c>
      <c r="AA3" s="23">
        <f>IF(R3&lt;=1,0,IF(Q3=Data!$E$12,Data!$H$72,IF(Q3=Data!$E$13,Data!$H$73,IF(Q3=Data!$E$14,Data!$H$74,IF(Q3=Data!$E$15,Data!$H$75,IF(Q3=Data!$E$16,Data!$H$76,IF(Q3=Data!$E$17,Data!$H$77,IF(Q3=Data!$E$18,Data!$H$78,0))))))))*K3*IF(R3&lt;AV3,R3,$AV$3)</f>
        <v>0</v>
      </c>
      <c r="AB3" s="22">
        <f>(BC3+BB3)*K3</f>
        <v>0</v>
      </c>
      <c r="AC3" s="50">
        <f>(V3+W3+X3)-(AA3+Z3+Y3+AB3)</f>
        <v>0</v>
      </c>
      <c r="AD3" s="13"/>
      <c r="AE3" s="21">
        <f t="shared" ref="AE3:AE66" si="0">BI3*BG3*K3</f>
        <v>0</v>
      </c>
      <c r="AF3" s="22">
        <f t="shared" ref="AF3:AF66" si="1">BJ3*BG3*K3</f>
        <v>0</v>
      </c>
      <c r="AG3" s="50">
        <f t="shared" ref="AG3:AG66" si="2">AE3+AF3</f>
        <v>0</v>
      </c>
      <c r="AH3" s="13"/>
      <c r="AI3" s="21">
        <f>IF(AZ3="No",0,IF(O3="NA",0,IF(Q3=O3,0,IF(O3=Data!$E$2,Data!$J$62,IF(O3=Data!$E$3,Data!$J$63,IF(O3=Data!$E$4,Data!$J$64,IF(O3=Data!$E$5,Data!$J$65,IF(O3=Data!$E$6,Data!$J$66,IF(O3=Data!$E$7,Data!$J$67,IF(O3=Data!$E$8,Data!$J$68,IF(O3=Data!$E$9,Data!$J$69,IF(O3=Data!$E$10,Data!$I$70,IF(O3=Data!$E$11,Data!$J$71,IF(O3=Data!$E$12,Data!$J$72,IF(O3=Data!$E$13,Data!$J$73,IF(O3=Data!$E$14,Data!$J$74,IF(O3=Data!$E$15,Data!$J$75,IF(O3=Data!$E$16,Data!$J$76,IF(O3=Data!$E$17,Data!$J$77,IF(O3=Data!$E$18,Data!J$78,0))))))))))))))))))))*$AV$3</f>
        <v>0</v>
      </c>
      <c r="AJ3" s="23">
        <f>IF(AZ3="No",0,IF(O3="NA",0,IF(O3=Data!$E$2,Data!$K$62,IF(O3=Data!$E$3,Data!$K$63,IF(O3=Data!$E$4,Data!$K$64,IF(O3=Data!$E$5,Data!$K$65,IF(O3=Data!$E$6,Data!$K$66,IF(O3=Data!$E$7,Data!$K$67,IF(O3=Data!$E$8,Data!$K$68,IF(O3=Data!$E$9,Data!$K$69,IF(O3=Data!$E$10,Data!$K$70,IF(O3=Data!$E$11,Data!$K$71,IF(O3=Data!$E$12,Data!$K$72,IF(O3=Data!$E$13,Data!$K$73,IF(O3=Data!$E$14,Data!$K$74,IF(O3=Data!$E$15,Data!$K$75,IF(O3=Data!$E$16,Data!$K$76,IF(O3=Data!$E$17,Data!$K$77,IF(O3=Data!$E$18,Data!K$78,0)))))))))))))))))))*$AV$3</f>
        <v>0</v>
      </c>
      <c r="AK3" s="23">
        <f>BK3*BH3*K3</f>
        <v>0</v>
      </c>
      <c r="AL3" s="22">
        <f>0.5*BL3*T3</f>
        <v>0</v>
      </c>
      <c r="AM3" s="22">
        <f>AK3+AJ3-AI3-AL3</f>
        <v>0</v>
      </c>
      <c r="AN3" s="23"/>
      <c r="AO3" s="119"/>
      <c r="AP3" s="20"/>
      <c r="AQ3" s="47">
        <f>IF(AV3=0,0,SUM(AC3:AC102))</f>
        <v>0</v>
      </c>
      <c r="AR3" s="48">
        <f>SUM(AG3:AG102)+SUM(AM3:AM102)</f>
        <v>0</v>
      </c>
      <c r="AS3" s="48">
        <f>SUM(BP3:BP6)</f>
        <v>0</v>
      </c>
      <c r="AT3" s="49">
        <f>IF(AND(D3="No",C3="100 year permanence period"),AR3*0.95,AR3*0.75)+IF(AO3&gt;0,-AO3,AO3)+(AQ3-AS3)</f>
        <v>0</v>
      </c>
      <c r="AU3" s="26"/>
      <c r="AV3" s="140">
        <f>IF(A3=0,0,IF(B3=0,0,(YEARFRAC(A3,B3,3))))</f>
        <v>0</v>
      </c>
      <c r="AW3" s="141"/>
      <c r="AX3" s="142"/>
      <c r="AY3" s="143" t="str">
        <f>IF(S3&lt;R3,"Yes",IF(Q3="NA","No",IF(P3=Q3,"No",IF(AND(N3="Yes",O3=Q3),"No","Yes"))))</f>
        <v>No</v>
      </c>
      <c r="AZ3" s="144" t="str">
        <f t="shared" ref="AZ3:AZ66" si="3">M3</f>
        <v>No</v>
      </c>
      <c r="BA3" s="145"/>
      <c r="BB3" s="146">
        <f>IF(Q3="NA",0,IF(N3="No",0,IF(O3=Data!$E$2,Data!$L$62,IF(O3=Data!$E$3,Data!$L$63,IF(O3=Data!$E$4,Data!$L$64,IF(O3=Data!$E$5,Data!$L$65,IF(O3=Data!$E$6,Data!$L$66,IF(O3=Data!$E$7,Data!$L$67,IF(O3=Data!$E$8,Data!$L$68,IF(O3=Data!$E$9,Data!$L$69,IF(O3=Data!$E$10,Data!$L$70,IF(O3=Data!$E$11,Data!$L$71,IF(O3=Data!$E$12,Data!$L$72,IF(O3=Data!$E$13,Data!$L$73,IF(O3=Data!$E$14,Data!$L$74,IF(O3=Data!$E$15,Data!$L$75,IF(O3=Data!$E$16,Data!$L$76,IF(O3=Data!$E$17,Data!$L$77,IF(O3=Data!$E$18,Data!L$78,0)))))))))))))))))))</f>
        <v>0</v>
      </c>
      <c r="BC3" s="147">
        <f>IF(Q3="NA",0,IF(AY3="No",0,IF(N3="Yes",0,IF(P3=Data!$E$2,Data!$L$62,IF(P3=Data!$E$3,Data!$L$63,IF(P3=Data!$E$4,Data!$L$64,IF(P3=Data!$E$5,Data!$L$65,IF(P3=Data!$E$6,Data!$L$66,IF(P3=Data!$E$7,Data!$L$67,IF(P3=Data!$E$8,Data!$L$68,IF(P3=Data!$E$9,Data!$L$69,IF(P3=Data!$E$10,Data!$L$70,IF(P3=Data!$E$11,Data!$L$71,IF(P3=Data!$E$12,Data!$L$72*(EXP(-29.6/R3)),IF(P3=Data!$E$13,Data!$L$73,IF(P3=Data!$E$14,Data!$L$74*(EXP(-29.6/R3)),IF(P3=Data!$E$15,Data!$L$75,IF(P3=Data!$E$16,Data!$L$76,IF(P3=Data!$E$17,Data!$L$77,IF(P3=Data!$E$18,Data!L$78,0))))))))))))))))))))</f>
        <v>0</v>
      </c>
      <c r="BD3" s="148"/>
      <c r="BE3" s="149">
        <f>$E$3/2</f>
        <v>0</v>
      </c>
      <c r="BF3" s="148">
        <f t="shared" ref="BF3:BF66" si="4">IF($E$3=0,0,IF($BE$3&lt;=$AV$6,0,(L3-$AV$6)/($BE$3-$AV$6)))</f>
        <v>0</v>
      </c>
      <c r="BG3" s="148">
        <f>IF(AND(Q3="Mangroves",BF3&lt;=0.37),1,IF(AND(Q3="Mangroves",BF3&gt;0.37,BF3&lt;=0.7),0.75,IF(AND(Q3="Mangroves",BF3&gt;0.7),0.9,1)))</f>
        <v>1</v>
      </c>
      <c r="BH3" s="148">
        <f>IF(BG3=0.75,0.5,IF(BG3=0.9,0.35,1))</f>
        <v>1</v>
      </c>
      <c r="BI3" s="148">
        <f>IF(S3=0,0,IF(AND(Q3=Data!$E$12,S3-$AV$3&gt;0),(((Data!$M$72*(EXP(-29.6/S3)))-(Data!$M$72*(EXP(-29.6/(S3-$AV$3)))))),IF(AND(Q3=Data!$E$12,S3-$AV$3&lt;0.5),(Data!$M$72*(EXP(-29.6/S3))),IF(AND(Q3=Data!$E$12,S3&lt;=1),((Data!$M$72*(EXP(-29.6/S3)))),IF(Q3=Data!$E$13,(Data!$M$73),IF(AND(Q3=Data!$E$14,S3-$AV$3&gt;0),(((Data!$M$74*(EXP(-29.6/S3)))-(Data!$M$74*(EXP(-29.6/(S3-$AV$3)))))),IF(AND(Q3=Data!$E$14,S3-$AV$3&lt;1),(Data!$M$74*(EXP(-29.6/S3))),IF(AND(Q3=Data!$E$14,S3&lt;=1),((Data!$M$74*(EXP(-29.6/S3)))),IF(Q3=Data!$E$15,Data!$M$75,IF(Q3=Data!$E$16,Data!$M$76,IF(Q3=Data!$E$17,Data!$M$77,IF(Q3=Data!$E$18,Data!$M$78,0))))))))))))</f>
        <v>0</v>
      </c>
      <c r="BJ3" s="148">
        <f>IF(Q3=Data!$E$12,BI3*0.32,IF(Q3=Data!$E$13,0,IF(Q3=Data!$E$14,BI3*0.32,IF(Q3=Data!$E$15,0,IF(Q3=Data!$E$16,0,IF(Q3=Data!$E$17,0,IF(Q3=Data!$E$18,0,0)))))))</f>
        <v>0</v>
      </c>
      <c r="BK3" s="148">
        <f>IF(Q3=Data!$E$12,Data!$P$72*$AV$3,IF(Q3=Data!$E$13,Data!$P$73*$AV$3,IF(Q3=Data!$E$14,Data!$P$74*$AV$3,IF(Q3=Data!$E$15,Data!$P$75*$AV$3,IF(Q3=Data!$E$16,Data!$P$76*$AV$3,IF(Q3=Data!$E$17,Data!$P$77*$AV$3,IF(Q3=Data!$E$18,Data!$P$78*$AV$3,0)))))))</f>
        <v>0</v>
      </c>
      <c r="BL3" s="147">
        <f>IF(O3=Data!$E$2,Data!$O$62,IF(O3=Data!$E$3,Data!$O$63,IF(O3=Data!$E$4,Data!$O$64,IF(O3=Data!$E$5,Data!$O$65,IF(O3=Data!$E$6,Data!$O$66,IF(O3=Data!$E$7,Data!$O$67,IF(O3=Data!$E$8,Data!$O$68,IF(O3=Data!$E$9,Data!$O$69,IF(O3=Data!$E$10,Data!$O$70,IF(O3=Data!$E$11,Data!$O$71,IF(O3=Data!$E$12,Data!$O$72,IF(O3=Data!$E$13,Data!$O$73,IF(O3=Data!$E$14,Data!$O$74,IF(O3=Data!$E$15,Data!$O$75,IF(O3=Data!$E$16,Data!$O$76,IF(O3=Data!$E$17,Data!$O$77,IF(O3=Data!$E$18,Data!$O$78,0)))))))))))))))))</f>
        <v>0</v>
      </c>
      <c r="BM3" s="150"/>
      <c r="BN3" s="151" t="s">
        <v>152</v>
      </c>
      <c r="BO3" s="152">
        <f>Data!U2</f>
        <v>2.3837400000000004</v>
      </c>
      <c r="BP3" s="153">
        <f>BO3*H3</f>
        <v>0</v>
      </c>
      <c r="BQ3" s="19"/>
      <c r="BR3"/>
      <c r="BS3" s="19"/>
      <c r="BT3" s="19"/>
      <c r="BU3" s="19"/>
    </row>
    <row r="4" spans="1:73" s="11" customFormat="1" ht="15" thickBot="1" x14ac:dyDescent="0.35">
      <c r="A4" s="95"/>
      <c r="B4" s="96"/>
      <c r="C4" s="97"/>
      <c r="D4" s="97"/>
      <c r="E4" s="97"/>
      <c r="F4" s="24"/>
      <c r="G4" s="38" t="s">
        <v>172</v>
      </c>
      <c r="H4" s="103">
        <v>0</v>
      </c>
      <c r="I4" s="24"/>
      <c r="J4" s="36" t="s">
        <v>14</v>
      </c>
      <c r="K4" s="108"/>
      <c r="L4" s="108"/>
      <c r="M4" s="108" t="s">
        <v>3</v>
      </c>
      <c r="N4" s="108" t="s">
        <v>1</v>
      </c>
      <c r="O4" s="109" t="s">
        <v>124</v>
      </c>
      <c r="P4" s="109" t="s">
        <v>124</v>
      </c>
      <c r="Q4" s="110" t="s">
        <v>124</v>
      </c>
      <c r="R4" s="111"/>
      <c r="S4" s="111"/>
      <c r="T4" s="112"/>
      <c r="U4" s="20"/>
      <c r="V4" s="21">
        <f>IF(AZ4="No",0,IF(O4="NA",0,IF(O4=Data!$E$2,Data!$F$62,IF(O4=Data!$E$3,Data!$F$63,IF(O4=Data!$E$4,Data!$F$64,IF(O4=Data!$E$5,Data!$F$65,IF(O4=Data!$E$6,Data!$F$66,IF(O4=Data!$E$7,Data!$F$67,IF(O4=Data!$E$8,Data!$F$68,IF(O4=Data!$E$9,Data!$F$69,IF(O4=Data!$E$10,Data!$F$70,IF(O4=Data!$E$11,Data!$F$71,IF(O4=Data!E13,Data!$F$72,IF(O4=Data!E14,Data!$F$73,IF(O4=Data!E15,Data!$F$74,IF(O4=Data!E16,Data!$F$75,IF(O4=Data!E17,Data!$F$76,IF(O4=Data!E18,Data!$F$77,IF(O4=Data!E19,Data!F$78,0)))))))))))))))))))*K4*$AV$3</f>
        <v>0</v>
      </c>
      <c r="W4" s="23">
        <f>IF(AZ4="No",0,IF(O4="NA",0,IF(O4=Data!$E$2,Data!$G$62,IF(O4=Data!$E$3,Data!$G$63,IF(O4=Data!$E$4,Data!$G$64,IF(O4=Data!$E$5,Data!$G$65,IF(O4=Data!$E$6,Data!$G$66,IF(O4=Data!$E$7,Data!$G$67,IF(O4=Data!$E$8,Data!$G$68,IF(O4=Data!$E$9,Data!$G$69,IF(O4=Data!$E$10,Data!$G$70,IF(O4=Data!$E$11,Data!$G$71,IF(O4=Data!$E$12,Data!$G$72,IF(O4=Data!$E$13,Data!$G$73,IF(O4=Data!$E$14,Data!$G$74,IF(O4=Data!$E$15,Data!$G$75,IF(O4=Data!$E$16,Data!$G$76,IF(O4=Data!$E$17,Data!$G$77,IF(O4=Data!$E$18,Data!G$78,0)))))))))))))))))))*K4*$AV$3</f>
        <v>0</v>
      </c>
      <c r="X4" s="23">
        <f>IF(AZ4="No",0,IF(O4="NA",0,IF(O4=Data!$E$2,Data!$H$62,IF(O4=Data!$E$3,Data!$H$63,IF(O4=Data!$E$4,Data!$H$64,IF(O4=Data!$E$5,Data!$H$65,IF(O4=Data!$E$6,Data!$H$66,IF(O4=Data!$E$7,Data!$H$67,IF(O4=Data!$E$8,Data!$H$68,IF(O4=Data!$E$9,Data!$H$69,IF(O4=Data!$E$10,Data!$H$70,IF(O4=Data!$E$11,Data!$H$71,IF(O4=Data!$E$12,Data!$H$72,IF(O4=Data!$E$13,Data!$H$73,IF(O4=Data!$E$14,Data!$H$74,IF(O4=Data!$E$15,Data!$H$75,IF(O4=Data!$E$16,Data!$H$76,IF(O4=Data!$E$17,Data!$H$77,IF(O4=Data!$E$18,Data!H$78,0)))))))))))))))))))*K4*$AV$3</f>
        <v>0</v>
      </c>
      <c r="Y4" s="23">
        <f>IF(R4&lt;=1,0,IF(Q4=Data!$E$12,Data!$F$72,IF(Q4=Data!$E$13,Data!$F$73,IF(Q4=Data!$E$14,Data!$F$74,IF(Q4=Data!$E$15,Data!$F$75,IF(Q4=Data!$E$16,Data!$F$76,IF(Q4=Data!$E$17,Data!$F$77,IF(Q4=Data!$E$18,Data!$F$78,0))))))))*K4*IF(R4&lt;AV4,R4,$AV$3)</f>
        <v>0</v>
      </c>
      <c r="Z4" s="23">
        <f>IF(R4&lt;=1,0,IF(Q4=Data!$E$12,Data!$G$72,IF(Q4=Data!$E$13,Data!$G$73,IF(Q4=Data!$E$14,Data!$G$74,IF(Q4=Data!$E$15,Data!$G$75,IF(Q4=Data!$E$16,Data!$G$76,IF(Q4=Data!$E$17,Data!$G$77,IF(Q4=Data!$E$18,Data!$G$78,0))))))))*K4*IF(R4&lt;AV4,R4,$AV$3)</f>
        <v>0</v>
      </c>
      <c r="AA4" s="23">
        <f>IF(R4&lt;=1,0,IF(Q4=Data!$E$12,Data!$H$72,IF(Q4=Data!$E$13,Data!$H$73,IF(Q4=Data!$E$14,Data!$H$74,IF(Q4=Data!$E$15,Data!$H$75,IF(Q4=Data!$E$16,Data!$H$76,IF(Q4=Data!$E$17,Data!$H$77,IF(Q4=Data!$E$18,Data!$H$78,0))))))))*K4*IF(R4&lt;AV4,R4,$AV$3)</f>
        <v>0</v>
      </c>
      <c r="AB4" s="22">
        <f t="shared" ref="AB4:AB67" si="5">(BC4+BB4)*K4</f>
        <v>0</v>
      </c>
      <c r="AC4" s="50">
        <f t="shared" ref="AC4:AC67" si="6">(V4+W4+X4)-(AA4+Z4+Y4+AB4)</f>
        <v>0</v>
      </c>
      <c r="AD4" s="13"/>
      <c r="AE4" s="21">
        <f t="shared" si="0"/>
        <v>0</v>
      </c>
      <c r="AF4" s="22">
        <f t="shared" si="1"/>
        <v>0</v>
      </c>
      <c r="AG4" s="50">
        <f t="shared" si="2"/>
        <v>0</v>
      </c>
      <c r="AH4" s="13"/>
      <c r="AI4" s="21">
        <f>IF(AZ4="No",0,IF(O4="NA",0,IF(Q4=O4,0,IF(O4=Data!$E$2,Data!$J$62,IF(O4=Data!$E$3,Data!$J$63,IF(O4=Data!$E$4,Data!$J$64,IF(O4=Data!$E$5,Data!$J$65,IF(O4=Data!$E$6,Data!$J$66,IF(O4=Data!$E$7,Data!$J$67,IF(O4=Data!$E$8,Data!$J$68,IF(O4=Data!$E$9,Data!$J$69,IF(O4=Data!$E$10,Data!$I$70,IF(O4=Data!$E$11,Data!$J$71,IF(O4=Data!$E$12,Data!$J$72,IF(O4=Data!$E$13,Data!$J$73,IF(O4=Data!$E$14,Data!$J$74,IF(O4=Data!$E$15,Data!$J$75,IF(O4=Data!$E$16,Data!$J$76,IF(O4=Data!$E$17,Data!$J$77,IF(O4=Data!$E$18,Data!J$78,0))))))))))))))))))))*$AV$3</f>
        <v>0</v>
      </c>
      <c r="AJ4" s="23">
        <f>IF(AZ4="No",0,IF(O4="NA",0,IF(O4=Data!$E$2,Data!$K$62,IF(O4=Data!$E$3,Data!$K$63,IF(O4=Data!$E$4,Data!$K$64,IF(O4=Data!$E$5,Data!$K$65,IF(O4=Data!$E$6,Data!$K$66,IF(O4=Data!$E$7,Data!$K$67,IF(O4=Data!$E$8,Data!$K$68,IF(O4=Data!$E$9,Data!$K$69,IF(O4=Data!$E$10,Data!$K$70,IF(O4=Data!$E$11,Data!$K$71,IF(O4=Data!$E$12,Data!$K$72,IF(O4=Data!$E$13,Data!$K$73,IF(O4=Data!$E$14,Data!$K$74,IF(O4=Data!$E$15,Data!$K$75,IF(O4=Data!$E$16,Data!$K$76,IF(O4=Data!$E$17,Data!$K$77,IF(O4=Data!$E$18,Data!K$78,0)))))))))))))))))))*$AV$3</f>
        <v>0</v>
      </c>
      <c r="AK4" s="23">
        <f t="shared" ref="AK4:AK67" si="7">BK4*BH4*K4</f>
        <v>0</v>
      </c>
      <c r="AL4" s="22">
        <f t="shared" ref="AL4:AL67" si="8">0.5*BL4*T4</f>
        <v>0</v>
      </c>
      <c r="AM4" s="22">
        <f t="shared" ref="AM4:AM67" si="9">AK4+AJ4-AI4-AL4</f>
        <v>0</v>
      </c>
      <c r="AN4" s="23"/>
      <c r="AO4" s="120"/>
      <c r="AP4" s="25"/>
      <c r="AQ4" s="25"/>
      <c r="AR4" s="19"/>
      <c r="AS4" s="19"/>
      <c r="AU4" s="19"/>
      <c r="AV4" s="141"/>
      <c r="AW4" s="141"/>
      <c r="AX4" s="142"/>
      <c r="AY4" s="143" t="str">
        <f t="shared" ref="AY4:AY67" si="10">IF(S4&lt;R4,"Yes",IF(Q4="NA","No",IF(P4=Q4,"No",IF(AND(N4="Yes",O4=Q4),"No","Yes"))))</f>
        <v>No</v>
      </c>
      <c r="AZ4" s="144" t="str">
        <f t="shared" si="3"/>
        <v>No</v>
      </c>
      <c r="BA4" s="145"/>
      <c r="BB4" s="146">
        <f>IF(Q4="NA",0,IF(N4="No",0,IF(O4=Data!$E$2,Data!$L$62,IF(O4=Data!$E$3,Data!$L$63,IF(O4=Data!$E$4,Data!$L$64,IF(O4=Data!$E$5,Data!$L$65,IF(O4=Data!$E$6,Data!$L$66,IF(O4=Data!$E$7,Data!$L$67,IF(O4=Data!$E$8,Data!$L$68,IF(O4=Data!$E$9,Data!$L$69,IF(O4=Data!$E$10,Data!$L$70,IF(O4=Data!$E$11,Data!$L$71,IF(O4=Data!$E$12,Data!$L$72,IF(O4=Data!$E$13,Data!$L$73,IF(O4=Data!$E$14,Data!$L$74,IF(O4=Data!$E$15,Data!$L$75,IF(O4=Data!$E$16,Data!$L$76,IF(O4=Data!$E$17,Data!$L$77,IF(O4=Data!$E$18,Data!L$78,0)))))))))))))))))))</f>
        <v>0</v>
      </c>
      <c r="BC4" s="147">
        <f>IF(Q4="NA",0,IF(AY4="No",0,IF(N4="Yes",0,IF(P4=Data!$E$2,Data!$L$62,IF(P4=Data!$E$3,Data!$L$63,IF(P4=Data!$E$4,Data!$L$64,IF(P4=Data!$E$5,Data!$L$65,IF(P4=Data!$E$6,Data!$L$66,IF(P4=Data!$E$7,Data!$L$67,IF(P4=Data!$E$8,Data!$L$68,IF(P4=Data!$E$9,Data!$L$69,IF(P4=Data!$E$10,Data!$L$70,IF(P4=Data!$E$11,Data!$L$71,IF(P4=Data!$E$12,Data!$L$72*(EXP(-29.6/R4)),IF(P4=Data!$E$13,Data!$L$73,IF(P4=Data!$E$14,Data!$L$74*(EXP(-29.6/R4)),IF(P4=Data!$E$15,Data!$L$75,IF(P4=Data!$E$16,Data!$L$76,IF(P4=Data!$E$17,Data!$L$77,IF(P4=Data!$E$18,Data!L$78,0))))))))))))))))))))</f>
        <v>0</v>
      </c>
      <c r="BD4" s="148"/>
      <c r="BE4" s="146"/>
      <c r="BF4" s="148">
        <f t="shared" si="4"/>
        <v>0</v>
      </c>
      <c r="BG4" s="148">
        <f t="shared" ref="BG4:BG67" si="11">IF(AND(Q4="Mangroves",BF4&lt;=0.37),1,IF(AND(Q4="Mangroves",BF4&gt;0.37,BF4&lt;=0.7),0.75,IF(AND(Q4="Mangroves",BF4&gt;0.7),0.9,1)))</f>
        <v>1</v>
      </c>
      <c r="BH4" s="148">
        <f t="shared" ref="BH4:BH67" si="12">IF(BG4=0.75,0.5,IF(BG4=0.9,0.35,1))</f>
        <v>1</v>
      </c>
      <c r="BI4" s="148">
        <f>IF(S4=0,0,IF(AND(Q4=Data!$E$12,S4-$AV$3&gt;0),(((Data!$M$72*(EXP(-29.6/S4)))-(Data!$M$72*(EXP(-29.6/(S4-$AV$3)))))),IF(AND(Q4=Data!$E$12,S4-$AV$3&lt;0.5),(Data!$M$72*(EXP(-29.6/S4))),IF(AND(Q4=Data!$E$12,S4&lt;=1),((Data!$M$72*(EXP(-29.6/S4)))),IF(Q4=Data!$E$13,(Data!$M$73),IF(AND(Q4=Data!$E$14,S4-$AV$3&gt;0),(((Data!$M$74*(EXP(-29.6/S4)))-(Data!$M$74*(EXP(-29.6/(S4-$AV$3)))))),IF(AND(Q4=Data!$E$14,S4-$AV$3&lt;1),(Data!$M$74*(EXP(-29.6/S4))),IF(AND(Q4=Data!$E$14,S4&lt;=1),((Data!$M$74*(EXP(-29.6/S4)))),IF(Q4=Data!$E$15,Data!$M$75,IF(Q4=Data!$E$16,Data!$M$76,IF(Q4=Data!$E$17,Data!$M$77,IF(Q4=Data!$E$18,Data!$M$78,0))))))))))))</f>
        <v>0</v>
      </c>
      <c r="BJ4" s="148">
        <f>IF(Q4=Data!$E$12,BI4*0.32,IF(Q4=Data!$E$13,0,IF(Q4=Data!$E$14,BI4*0.32,IF(Q4=Data!$E$15,0,IF(Q4=Data!$E$16,0,IF(Q4=Data!$E$17,0,IF(Q4=Data!$E$18,0,0)))))))</f>
        <v>0</v>
      </c>
      <c r="BK4" s="148">
        <f>IF(Q4=Data!$E$12,Data!$P$72*$AV$3,IF(Q4=Data!$E$13,Data!$P$73*$AV$3,IF(Q4=Data!$E$14,Data!$P$74*$AV$3,IF(Q4=Data!$E$15,Data!$P$75*$AV$3,IF(Q4=Data!$E$16,Data!$P$76*$AV$3,IF(Q4=Data!$E$17,Data!$P$77*$AV$3,IF(Q4=Data!$E$18,Data!$P$78*$AV$3,0)))))))</f>
        <v>0</v>
      </c>
      <c r="BL4" s="147">
        <f>IF(O4=Data!$E$2,Data!$O$62,IF(O4=Data!$E$3,Data!$O$63,IF(O4=Data!$E$4,Data!$O$64,IF(O4=Data!$E$5,Data!$O$65,IF(O4=Data!$E$6,Data!$O$66,IF(O4=Data!$E$7,Data!$O$67,IF(O4=Data!$E$8,Data!$O$68,IF(O4=Data!$E$9,Data!$O$69,IF(O4=Data!$E$10,Data!$O$70,IF(O4=Data!$E$11,Data!$O$71,IF(O4=Data!$E$12,Data!$O$72,IF(O4=Data!$E$13,Data!$O$73,IF(O4=Data!$E$14,Data!$O$74,IF(O4=Data!$E$15,Data!$O$75,IF(O4=Data!$E$16,Data!$O$76,IF(O4=Data!$E$17,Data!$O$77,IF(O4=Data!$E$18,Data!$O$78,0)))))))))))))))))</f>
        <v>0</v>
      </c>
      <c r="BM4" s="150"/>
      <c r="BN4" s="151" t="s">
        <v>153</v>
      </c>
      <c r="BO4" s="152">
        <f>Data!U3</f>
        <v>2.3126040000000003</v>
      </c>
      <c r="BP4" s="153">
        <f>BO4*H4</f>
        <v>0</v>
      </c>
      <c r="BQ4" s="19"/>
      <c r="BR4" s="19"/>
      <c r="BS4" s="19"/>
      <c r="BT4" s="19"/>
      <c r="BU4" s="19"/>
    </row>
    <row r="5" spans="1:73" s="11" customFormat="1" x14ac:dyDescent="0.3">
      <c r="A5" s="95"/>
      <c r="B5" s="96"/>
      <c r="C5" s="97"/>
      <c r="D5" s="97"/>
      <c r="E5" s="97"/>
      <c r="F5" s="24"/>
      <c r="G5" s="38" t="s">
        <v>173</v>
      </c>
      <c r="H5" s="103">
        <v>0</v>
      </c>
      <c r="I5" s="24"/>
      <c r="J5" s="36" t="s">
        <v>15</v>
      </c>
      <c r="K5" s="108"/>
      <c r="L5" s="108"/>
      <c r="M5" s="108" t="s">
        <v>3</v>
      </c>
      <c r="N5" s="108" t="s">
        <v>1</v>
      </c>
      <c r="O5" s="109" t="s">
        <v>124</v>
      </c>
      <c r="P5" s="109" t="s">
        <v>124</v>
      </c>
      <c r="Q5" s="110" t="s">
        <v>124</v>
      </c>
      <c r="R5" s="111"/>
      <c r="S5" s="111"/>
      <c r="T5" s="112"/>
      <c r="U5" s="20"/>
      <c r="V5" s="21">
        <f>IF(AZ5="No",0,IF(O5="NA",0,IF(O5=Data!$E$2,Data!$F$62,IF(O5=Data!$E$3,Data!$F$63,IF(O5=Data!$E$4,Data!$F$64,IF(O5=Data!$E$5,Data!$F$65,IF(O5=Data!$E$6,Data!$F$66,IF(O5=Data!$E$7,Data!$F$67,IF(O5=Data!$E$8,Data!$F$68,IF(O5=Data!$E$9,Data!$F$69,IF(O5=Data!$E$10,Data!$F$70,IF(O5=Data!$E$11,Data!$F$71,IF(O5=Data!E14,Data!$F$72,IF(O5=Data!E15,Data!$F$73,IF(O5=Data!E16,Data!$F$74,IF(O5=Data!E17,Data!$F$75,IF(O5=Data!E18,Data!$F$76,IF(O5=Data!E19,Data!$F$77,IF(O5=Data!E20,Data!F$78,0)))))))))))))))))))*K5*$AV$3</f>
        <v>0</v>
      </c>
      <c r="W5" s="23">
        <f>IF(AZ5="No",0,IF(O5="NA",0,IF(O5=Data!$E$2,Data!$G$62,IF(O5=Data!$E$3,Data!$G$63,IF(O5=Data!$E$4,Data!$G$64,IF(O5=Data!$E$5,Data!$G$65,IF(O5=Data!$E$6,Data!$G$66,IF(O5=Data!$E$7,Data!$G$67,IF(O5=Data!$E$8,Data!$G$68,IF(O5=Data!$E$9,Data!$G$69,IF(O5=Data!$E$10,Data!$G$70,IF(O5=Data!$E$11,Data!$G$71,IF(O5=Data!$E$12,Data!$G$72,IF(O5=Data!$E$13,Data!$G$73,IF(O5=Data!$E$14,Data!$G$74,IF(O5=Data!$E$15,Data!$G$75,IF(O5=Data!$E$16,Data!$G$76,IF(O5=Data!$E$17,Data!$G$77,IF(O5=Data!$E$18,Data!G$78,0)))))))))))))))))))*K5*$AV$3</f>
        <v>0</v>
      </c>
      <c r="X5" s="23">
        <f>IF(AZ5="No",0,IF(O5="NA",0,IF(O5=Data!$E$2,Data!$H$62,IF(O5=Data!$E$3,Data!$H$63,IF(O5=Data!$E$4,Data!$H$64,IF(O5=Data!$E$5,Data!$H$65,IF(O5=Data!$E$6,Data!$H$66,IF(O5=Data!$E$7,Data!$H$67,IF(O5=Data!$E$8,Data!$H$68,IF(O5=Data!$E$9,Data!$H$69,IF(O5=Data!$E$10,Data!$H$70,IF(O5=Data!$E$11,Data!$H$71,IF(O5=Data!$E$12,Data!$H$72,IF(O5=Data!$E$13,Data!$H$73,IF(O5=Data!$E$14,Data!$H$74,IF(O5=Data!$E$15,Data!$H$75,IF(O5=Data!$E$16,Data!$H$76,IF(O5=Data!$E$17,Data!$H$77,IF(O5=Data!$E$18,Data!H$78,0)))))))))))))))))))*K5*$AV$3</f>
        <v>0</v>
      </c>
      <c r="Y5" s="23">
        <f>IF(R5&lt;=1,0,IF(Q5=Data!$E$12,Data!$F$72,IF(Q5=Data!$E$13,Data!$F$73,IF(Q5=Data!$E$14,Data!$F$74,IF(Q5=Data!$E$15,Data!$F$75,IF(Q5=Data!$E$16,Data!$F$76,IF(Q5=Data!$E$17,Data!$F$77,IF(Q5=Data!$E$18,Data!$F$78,0))))))))*K5*IF(R5&lt;AV5,R5,$AV$3)</f>
        <v>0</v>
      </c>
      <c r="Z5" s="23">
        <f>IF(R5&lt;=1,0,IF(Q5=Data!$E$12,Data!$G$72,IF(Q5=Data!$E$13,Data!$G$73,IF(Q5=Data!$E$14,Data!$G$74,IF(Q5=Data!$E$15,Data!$G$75,IF(Q5=Data!$E$16,Data!$G$76,IF(Q5=Data!$E$17,Data!$G$77,IF(Q5=Data!$E$18,Data!$G$78,0))))))))*K5*IF(R5&lt;AV5,R5,$AV$3)</f>
        <v>0</v>
      </c>
      <c r="AA5" s="23">
        <f>IF(R5&lt;=1,0,IF(Q5=Data!$E$12,Data!$H$72,IF(Q5=Data!$E$13,Data!$H$73,IF(Q5=Data!$E$14,Data!$H$74,IF(Q5=Data!$E$15,Data!$H$75,IF(Q5=Data!$E$16,Data!$H$76,IF(Q5=Data!$E$17,Data!$H$77,IF(Q5=Data!$E$18,Data!$H$78,0))))))))*K5*IF(R5&lt;AV5,R5,$AV$3)</f>
        <v>0</v>
      </c>
      <c r="AB5" s="22">
        <f t="shared" si="5"/>
        <v>0</v>
      </c>
      <c r="AC5" s="50">
        <f t="shared" si="6"/>
        <v>0</v>
      </c>
      <c r="AD5" s="13"/>
      <c r="AE5" s="21">
        <f t="shared" si="0"/>
        <v>0</v>
      </c>
      <c r="AF5" s="22">
        <f t="shared" si="1"/>
        <v>0</v>
      </c>
      <c r="AG5" s="50">
        <f t="shared" si="2"/>
        <v>0</v>
      </c>
      <c r="AH5" s="13"/>
      <c r="AI5" s="21">
        <f>IF(AZ5="No",0,IF(O5="NA",0,IF(Q5=O5,0,IF(O5=Data!$E$2,Data!$J$62,IF(O5=Data!$E$3,Data!$J$63,IF(O5=Data!$E$4,Data!$J$64,IF(O5=Data!$E$5,Data!$J$65,IF(O5=Data!$E$6,Data!$J$66,IF(O5=Data!$E$7,Data!$J$67,IF(O5=Data!$E$8,Data!$J$68,IF(O5=Data!$E$9,Data!$J$69,IF(O5=Data!$E$10,Data!$I$70,IF(O5=Data!$E$11,Data!$J$71,IF(O5=Data!$E$12,Data!$J$72,IF(O5=Data!$E$13,Data!$J$73,IF(O5=Data!$E$14,Data!$J$74,IF(O5=Data!$E$15,Data!$J$75,IF(O5=Data!$E$16,Data!$J$76,IF(O5=Data!$E$17,Data!$J$77,IF(O5=Data!$E$18,Data!J$78,0))))))))))))))))))))*$AV$3</f>
        <v>0</v>
      </c>
      <c r="AJ5" s="23">
        <f>IF(AZ5="No",0,IF(O5="NA",0,IF(O5=Data!$E$2,Data!$K$62,IF(O5=Data!$E$3,Data!$K$63,IF(O5=Data!$E$4,Data!$K$64,IF(O5=Data!$E$5,Data!$K$65,IF(O5=Data!$E$6,Data!$K$66,IF(O5=Data!$E$7,Data!$K$67,IF(O5=Data!$E$8,Data!$K$68,IF(O5=Data!$E$9,Data!$K$69,IF(O5=Data!$E$10,Data!$K$70,IF(O5=Data!$E$11,Data!$K$71,IF(O5=Data!$E$12,Data!$K$72,IF(O5=Data!$E$13,Data!$K$73,IF(O5=Data!$E$14,Data!$K$74,IF(O5=Data!$E$15,Data!$K$75,IF(O5=Data!$E$16,Data!$K$76,IF(O5=Data!$E$17,Data!$K$77,IF(O5=Data!$E$18,Data!K$78,0)))))))))))))))))))*$AV$3</f>
        <v>0</v>
      </c>
      <c r="AK5" s="23">
        <f t="shared" si="7"/>
        <v>0</v>
      </c>
      <c r="AL5" s="22">
        <f t="shared" si="8"/>
        <v>0</v>
      </c>
      <c r="AM5" s="22">
        <f t="shared" si="9"/>
        <v>0</v>
      </c>
      <c r="AN5" s="23"/>
      <c r="AO5" s="120"/>
      <c r="AP5" s="25"/>
      <c r="AQ5" s="25"/>
      <c r="AR5" s="19"/>
      <c r="AS5" s="19"/>
      <c r="AU5" s="19"/>
      <c r="AV5" s="154" t="s">
        <v>115</v>
      </c>
      <c r="AW5" s="141"/>
      <c r="AX5" s="155"/>
      <c r="AY5" s="143" t="str">
        <f t="shared" si="10"/>
        <v>No</v>
      </c>
      <c r="AZ5" s="144" t="str">
        <f t="shared" si="3"/>
        <v>No</v>
      </c>
      <c r="BA5" s="145"/>
      <c r="BB5" s="146">
        <f>IF(Q5="NA",0,IF(N5="No",0,IF(O5=Data!$E$2,Data!$L$62,IF(O5=Data!$E$3,Data!$L$63,IF(O5=Data!$E$4,Data!$L$64,IF(O5=Data!$E$5,Data!$L$65,IF(O5=Data!$E$6,Data!$L$66,IF(O5=Data!$E$7,Data!$L$67,IF(O5=Data!$E$8,Data!$L$68,IF(O5=Data!$E$9,Data!$L$69,IF(O5=Data!$E$10,Data!$L$70,IF(O5=Data!$E$11,Data!$L$71,IF(O5=Data!$E$12,Data!$L$72,IF(O5=Data!$E$13,Data!$L$73,IF(O5=Data!$E$14,Data!$L$74,IF(O5=Data!$E$15,Data!$L$75,IF(O5=Data!$E$16,Data!$L$76,IF(O5=Data!$E$17,Data!$L$77,IF(O5=Data!$E$18,Data!L$78,0)))))))))))))))))))</f>
        <v>0</v>
      </c>
      <c r="BC5" s="147">
        <f>IF(Q5="NA",0,IF(AY5="No",0,IF(N5="Yes",0,IF(P5=Data!$E$2,Data!$L$62,IF(P5=Data!$E$3,Data!$L$63,IF(P5=Data!$E$4,Data!$L$64,IF(P5=Data!$E$5,Data!$L$65,IF(P5=Data!$E$6,Data!$L$66,IF(P5=Data!$E$7,Data!$L$67,IF(P5=Data!$E$8,Data!$L$68,IF(P5=Data!$E$9,Data!$L$69,IF(P5=Data!$E$10,Data!$L$70,IF(P5=Data!$E$11,Data!$L$71,IF(P5=Data!$E$12,Data!$L$72*(EXP(-29.6/R5)),IF(P5=Data!$E$13,Data!$L$73,IF(P5=Data!$E$14,Data!$L$74*(EXP(-29.6/R5)),IF(P5=Data!$E$15,Data!$L$75,IF(P5=Data!$E$16,Data!$L$76,IF(P5=Data!$E$17,Data!$L$77,IF(P5=Data!$E$18,Data!L$78,0))))))))))))))))))))</f>
        <v>0</v>
      </c>
      <c r="BD5" s="148"/>
      <c r="BE5" s="146"/>
      <c r="BF5" s="148">
        <f t="shared" si="4"/>
        <v>0</v>
      </c>
      <c r="BG5" s="148">
        <f t="shared" si="11"/>
        <v>1</v>
      </c>
      <c r="BH5" s="148">
        <f t="shared" si="12"/>
        <v>1</v>
      </c>
      <c r="BI5" s="148">
        <f>IF(S5=0,0,IF(AND(Q5=Data!$E$12,S5-$AV$3&gt;0),(((Data!$M$72*(EXP(-29.6/S5)))-(Data!$M$72*(EXP(-29.6/(S5-$AV$3)))))),IF(AND(Q5=Data!$E$12,S5-$AV$3&lt;0.5),(Data!$M$72*(EXP(-29.6/S5))),IF(AND(Q5=Data!$E$12,S5&lt;=1),((Data!$M$72*(EXP(-29.6/S5)))),IF(Q5=Data!$E$13,(Data!$M$73),IF(AND(Q5=Data!$E$14,S5-$AV$3&gt;0),(((Data!$M$74*(EXP(-29.6/S5)))-(Data!$M$74*(EXP(-29.6/(S5-$AV$3)))))),IF(AND(Q5=Data!$E$14,S5-$AV$3&lt;1),(Data!$M$74*(EXP(-29.6/S5))),IF(AND(Q5=Data!$E$14,S5&lt;=1),((Data!$M$74*(EXP(-29.6/S5)))),IF(Q5=Data!$E$15,Data!$M$75,IF(Q5=Data!$E$16,Data!$M$76,IF(Q5=Data!$E$17,Data!$M$77,IF(Q5=Data!$E$18,Data!$M$78,0))))))))))))</f>
        <v>0</v>
      </c>
      <c r="BJ5" s="148">
        <f>IF(Q5=Data!$E$12,BI5*0.32,IF(Q5=Data!$E$13,0,IF(Q5=Data!$E$14,BI5*0.32,IF(Q5=Data!$E$15,0,IF(Q5=Data!$E$16,0,IF(Q5=Data!$E$17,0,IF(Q5=Data!$E$18,0,0)))))))</f>
        <v>0</v>
      </c>
      <c r="BK5" s="148">
        <f>IF(Q5=Data!$E$12,Data!$P$72*$AV$3,IF(Q5=Data!$E$13,Data!$P$73*$AV$3,IF(Q5=Data!$E$14,Data!$P$74*$AV$3,IF(Q5=Data!$E$15,Data!$P$75*$AV$3,IF(Q5=Data!$E$16,Data!$P$76*$AV$3,IF(Q5=Data!$E$17,Data!$P$77*$AV$3,IF(Q5=Data!$E$18,Data!$P$78*$AV$3,0)))))))</f>
        <v>0</v>
      </c>
      <c r="BL5" s="147">
        <f>IF(O5=Data!$E$2,Data!$O$62,IF(O5=Data!$E$3,Data!$O$63,IF(O5=Data!$E$4,Data!$O$64,IF(O5=Data!$E$5,Data!$O$65,IF(O5=Data!$E$6,Data!$O$66,IF(O5=Data!$E$7,Data!$O$67,IF(O5=Data!$E$8,Data!$O$68,IF(O5=Data!$E$9,Data!$O$69,IF(O5=Data!$E$10,Data!$O$70,IF(O5=Data!$E$11,Data!$O$71,IF(O5=Data!$E$12,Data!$O$72,IF(O5=Data!$E$13,Data!$O$73,IF(O5=Data!$E$14,Data!$O$74,IF(O5=Data!$E$15,Data!$O$75,IF(O5=Data!$E$16,Data!$O$76,IF(O5=Data!$E$17,Data!$O$77,IF(O5=Data!$E$18,Data!$O$78,0)))))))))))))))))</f>
        <v>0</v>
      </c>
      <c r="BM5" s="150"/>
      <c r="BN5" s="151" t="s">
        <v>154</v>
      </c>
      <c r="BO5" s="152">
        <f>Data!U4</f>
        <v>2.7213000000000003</v>
      </c>
      <c r="BP5" s="153">
        <f>BO5*H5</f>
        <v>0</v>
      </c>
      <c r="BQ5" s="19"/>
      <c r="BR5" s="19"/>
      <c r="BS5" s="19"/>
      <c r="BT5" s="19"/>
      <c r="BU5" s="19"/>
    </row>
    <row r="6" spans="1:73" s="11" customFormat="1" ht="15" thickBot="1" x14ac:dyDescent="0.35">
      <c r="A6" s="98"/>
      <c r="B6" s="96"/>
      <c r="C6" s="97"/>
      <c r="D6" s="97"/>
      <c r="E6" s="97"/>
      <c r="F6" s="24"/>
      <c r="G6" s="39" t="s">
        <v>174</v>
      </c>
      <c r="H6" s="87">
        <v>0</v>
      </c>
      <c r="I6" s="24"/>
      <c r="J6" s="36" t="s">
        <v>17</v>
      </c>
      <c r="K6" s="108"/>
      <c r="L6" s="108"/>
      <c r="M6" s="108" t="s">
        <v>3</v>
      </c>
      <c r="N6" s="108" t="s">
        <v>1</v>
      </c>
      <c r="O6" s="109" t="s">
        <v>124</v>
      </c>
      <c r="P6" s="109" t="s">
        <v>124</v>
      </c>
      <c r="Q6" s="110" t="s">
        <v>124</v>
      </c>
      <c r="R6" s="111"/>
      <c r="S6" s="111"/>
      <c r="T6" s="112"/>
      <c r="U6" s="20"/>
      <c r="V6" s="21">
        <f>IF(AZ6="No",0,IF(O6="NA",0,IF(O6=Data!$E$2,Data!$F$62,IF(O6=Data!$E$3,Data!$F$63,IF(O6=Data!$E$4,Data!$F$64,IF(O6=Data!$E$5,Data!$F$65,IF(O6=Data!$E$6,Data!$F$66,IF(O6=Data!$E$7,Data!$F$67,IF(O6=Data!$E$8,Data!$F$68,IF(O6=Data!$E$9,Data!$F$69,IF(O6=Data!$E$10,Data!$F$70,IF(O6=Data!$E$11,Data!$F$71,IF(O6=Data!E15,Data!$F$72,IF(O6=Data!E16,Data!$F$73,IF(O6=Data!E17,Data!$F$74,IF(O6=Data!E18,Data!$F$75,IF(O6=Data!E19,Data!$F$76,IF(O6=Data!E20,Data!$F$77,IF(O6=Data!E21,Data!F$78,0)))))))))))))))))))*K6*$AV$3</f>
        <v>0</v>
      </c>
      <c r="W6" s="23">
        <f>IF(AZ6="No",0,IF(O6="NA",0,IF(O6=Data!$E$2,Data!$G$62,IF(O6=Data!$E$3,Data!$G$63,IF(O6=Data!$E$4,Data!$G$64,IF(O6=Data!$E$5,Data!$G$65,IF(O6=Data!$E$6,Data!$G$66,IF(O6=Data!$E$7,Data!$G$67,IF(O6=Data!$E$8,Data!$G$68,IF(O6=Data!$E$9,Data!$G$69,IF(O6=Data!$E$10,Data!$G$70,IF(O6=Data!$E$11,Data!$G$71,IF(O6=Data!$E$12,Data!$G$72,IF(O6=Data!$E$13,Data!$G$73,IF(O6=Data!$E$14,Data!$G$74,IF(O6=Data!$E$15,Data!$G$75,IF(O6=Data!$E$16,Data!$G$76,IF(O6=Data!$E$17,Data!$G$77,IF(O6=Data!$E$18,Data!G$78,0)))))))))))))))))))*K6*$AV$3</f>
        <v>0</v>
      </c>
      <c r="X6" s="23">
        <f>IF(AZ6="No",0,IF(O6="NA",0,IF(O6=Data!$E$2,Data!$H$62,IF(O6=Data!$E$3,Data!$H$63,IF(O6=Data!$E$4,Data!$H$64,IF(O6=Data!$E$5,Data!$H$65,IF(O6=Data!$E$6,Data!$H$66,IF(O6=Data!$E$7,Data!$H$67,IF(O6=Data!$E$8,Data!$H$68,IF(O6=Data!$E$9,Data!$H$69,IF(O6=Data!$E$10,Data!$H$70,IF(O6=Data!$E$11,Data!$H$71,IF(O6=Data!$E$12,Data!$H$72,IF(O6=Data!$E$13,Data!$H$73,IF(O6=Data!$E$14,Data!$H$74,IF(O6=Data!$E$15,Data!$H$75,IF(O6=Data!$E$16,Data!$H$76,IF(O6=Data!$E$17,Data!$H$77,IF(O6=Data!$E$18,Data!H$78,0)))))))))))))))))))*K6*$AV$3</f>
        <v>0</v>
      </c>
      <c r="Y6" s="23">
        <f>IF(R6&lt;=1,0,IF(Q6=Data!$E$12,Data!$F$72,IF(Q6=Data!$E$13,Data!$F$73,IF(Q6=Data!$E$14,Data!$F$74,IF(Q6=Data!$E$15,Data!$F$75,IF(Q6=Data!$E$16,Data!$F$76,IF(Q6=Data!$E$17,Data!$F$77,IF(Q6=Data!$E$18,Data!$F$78,0))))))))*K6*IF(R6&lt;AV6,R6,$AV$3)</f>
        <v>0</v>
      </c>
      <c r="Z6" s="23">
        <f>IF(R6&lt;=1,0,IF(Q6=Data!$E$12,Data!$G$72,IF(Q6=Data!$E$13,Data!$G$73,IF(Q6=Data!$E$14,Data!$G$74,IF(Q6=Data!$E$15,Data!$G$75,IF(Q6=Data!$E$16,Data!$G$76,IF(Q6=Data!$E$17,Data!$G$77,IF(Q6=Data!$E$18,Data!$G$78,0))))))))*K6*IF(R6&lt;AV6,R6,$AV$3)</f>
        <v>0</v>
      </c>
      <c r="AA6" s="23">
        <f>IF(R6&lt;=1,0,IF(Q6=Data!$E$12,Data!$H$72,IF(Q6=Data!$E$13,Data!$H$73,IF(Q6=Data!$E$14,Data!$H$74,IF(Q6=Data!$E$15,Data!$H$75,IF(Q6=Data!$E$16,Data!$H$76,IF(Q6=Data!$E$17,Data!$H$77,IF(Q6=Data!$E$18,Data!$H$78,0))))))))*K6*IF(R6&lt;AV6,R6,$AV$3)</f>
        <v>0</v>
      </c>
      <c r="AB6" s="22">
        <f t="shared" si="5"/>
        <v>0</v>
      </c>
      <c r="AC6" s="50">
        <f t="shared" si="6"/>
        <v>0</v>
      </c>
      <c r="AD6" s="13"/>
      <c r="AE6" s="21">
        <f t="shared" si="0"/>
        <v>0</v>
      </c>
      <c r="AF6" s="22">
        <f t="shared" si="1"/>
        <v>0</v>
      </c>
      <c r="AG6" s="50">
        <f t="shared" si="2"/>
        <v>0</v>
      </c>
      <c r="AH6" s="13"/>
      <c r="AI6" s="21">
        <f>IF(AZ6="No",0,IF(O6="NA",0,IF(Q6=O6,0,IF(O6=Data!$E$2,Data!$J$62,IF(O6=Data!$E$3,Data!$J$63,IF(O6=Data!$E$4,Data!$J$64,IF(O6=Data!$E$5,Data!$J$65,IF(O6=Data!$E$6,Data!$J$66,IF(O6=Data!$E$7,Data!$J$67,IF(O6=Data!$E$8,Data!$J$68,IF(O6=Data!$E$9,Data!$J$69,IF(O6=Data!$E$10,Data!$I$70,IF(O6=Data!$E$11,Data!$J$71,IF(O6=Data!$E$12,Data!$J$72,IF(O6=Data!$E$13,Data!$J$73,IF(O6=Data!$E$14,Data!$J$74,IF(O6=Data!$E$15,Data!$J$75,IF(O6=Data!$E$16,Data!$J$76,IF(O6=Data!$E$17,Data!$J$77,IF(O6=Data!$E$18,Data!J$78,0))))))))))))))))))))*$AV$3</f>
        <v>0</v>
      </c>
      <c r="AJ6" s="23">
        <f>IF(AZ6="No",0,IF(O6="NA",0,IF(O6=Data!$E$2,Data!$K$62,IF(O6=Data!$E$3,Data!$K$63,IF(O6=Data!$E$4,Data!$K$64,IF(O6=Data!$E$5,Data!$K$65,IF(O6=Data!$E$6,Data!$K$66,IF(O6=Data!$E$7,Data!$K$67,IF(O6=Data!$E$8,Data!$K$68,IF(O6=Data!$E$9,Data!$K$69,IF(O6=Data!$E$10,Data!$K$70,IF(O6=Data!$E$11,Data!$K$71,IF(O6=Data!$E$12,Data!$K$72,IF(O6=Data!$E$13,Data!$K$73,IF(O6=Data!$E$14,Data!$K$74,IF(O6=Data!$E$15,Data!$K$75,IF(O6=Data!$E$16,Data!$K$76,IF(O6=Data!$E$17,Data!$K$77,IF(O6=Data!$E$18,Data!K$78,0)))))))))))))))))))*$AV$3</f>
        <v>0</v>
      </c>
      <c r="AK6" s="23">
        <f t="shared" si="7"/>
        <v>0</v>
      </c>
      <c r="AL6" s="22">
        <f t="shared" si="8"/>
        <v>0</v>
      </c>
      <c r="AM6" s="22">
        <f t="shared" si="9"/>
        <v>0</v>
      </c>
      <c r="AN6" s="23"/>
      <c r="AO6" s="120"/>
      <c r="AP6" s="25"/>
      <c r="AQ6" s="25"/>
      <c r="AR6" s="19"/>
      <c r="AS6" s="19"/>
      <c r="AU6" s="19"/>
      <c r="AV6" s="156">
        <v>0</v>
      </c>
      <c r="AW6" s="141"/>
      <c r="AX6" s="155"/>
      <c r="AY6" s="143" t="str">
        <f t="shared" si="10"/>
        <v>No</v>
      </c>
      <c r="AZ6" s="144" t="str">
        <f t="shared" si="3"/>
        <v>No</v>
      </c>
      <c r="BA6" s="145"/>
      <c r="BB6" s="146">
        <f>IF(Q6="NA",0,IF(N6="No",0,IF(O6=Data!$E$2,Data!$L$62,IF(O6=Data!$E$3,Data!$L$63,IF(O6=Data!$E$4,Data!$L$64,IF(O6=Data!$E$5,Data!$L$65,IF(O6=Data!$E$6,Data!$L$66,IF(O6=Data!$E$7,Data!$L$67,IF(O6=Data!$E$8,Data!$L$68,IF(O6=Data!$E$9,Data!$L$69,IF(O6=Data!$E$10,Data!$L$70,IF(O6=Data!$E$11,Data!$L$71,IF(O6=Data!$E$12,Data!$L$72,IF(O6=Data!$E$13,Data!$L$73,IF(O6=Data!$E$14,Data!$L$74,IF(O6=Data!$E$15,Data!$L$75,IF(O6=Data!$E$16,Data!$L$76,IF(O6=Data!$E$17,Data!$L$77,IF(O6=Data!$E$18,Data!L$78,0)))))))))))))))))))</f>
        <v>0</v>
      </c>
      <c r="BC6" s="147">
        <f>IF(Q6="NA",0,IF(AY6="No",0,IF(N6="Yes",0,IF(P6=Data!$E$2,Data!$L$62,IF(P6=Data!$E$3,Data!$L$63,IF(P6=Data!$E$4,Data!$L$64,IF(P6=Data!$E$5,Data!$L$65,IF(P6=Data!$E$6,Data!$L$66,IF(P6=Data!$E$7,Data!$L$67,IF(P6=Data!$E$8,Data!$L$68,IF(P6=Data!$E$9,Data!$L$69,IF(P6=Data!$E$10,Data!$L$70,IF(P6=Data!$E$11,Data!$L$71,IF(P6=Data!$E$12,Data!$L$72*(EXP(-29.6/R6)),IF(P6=Data!$E$13,Data!$L$73,IF(P6=Data!$E$14,Data!$L$74*(EXP(-29.6/R6)),IF(P6=Data!$E$15,Data!$L$75,IF(P6=Data!$E$16,Data!$L$76,IF(P6=Data!$E$17,Data!$L$77,IF(P6=Data!$E$18,Data!L$78,0))))))))))))))))))))</f>
        <v>0</v>
      </c>
      <c r="BD6" s="148"/>
      <c r="BE6" s="146"/>
      <c r="BF6" s="148">
        <f t="shared" si="4"/>
        <v>0</v>
      </c>
      <c r="BG6" s="148">
        <f t="shared" si="11"/>
        <v>1</v>
      </c>
      <c r="BH6" s="148">
        <f t="shared" si="12"/>
        <v>1</v>
      </c>
      <c r="BI6" s="148">
        <f>IF(S6=0,0,IF(AND(Q6=Data!$E$12,S6-$AV$3&gt;0),(((Data!$M$72*(EXP(-29.6/S6)))-(Data!$M$72*(EXP(-29.6/(S6-$AV$3)))))),IF(AND(Q6=Data!$E$12,S6-$AV$3&lt;0.5),(Data!$M$72*(EXP(-29.6/S6))),IF(AND(Q6=Data!$E$12,S6&lt;=1),((Data!$M$72*(EXP(-29.6/S6)))),IF(Q6=Data!$E$13,(Data!$M$73),IF(AND(Q6=Data!$E$14,S6-$AV$3&gt;0),(((Data!$M$74*(EXP(-29.6/S6)))-(Data!$M$74*(EXP(-29.6/(S6-$AV$3)))))),IF(AND(Q6=Data!$E$14,S6-$AV$3&lt;1),(Data!$M$74*(EXP(-29.6/S6))),IF(AND(Q6=Data!$E$14,S6&lt;=1),((Data!$M$74*(EXP(-29.6/S6)))),IF(Q6=Data!$E$15,Data!$M$75,IF(Q6=Data!$E$16,Data!$M$76,IF(Q6=Data!$E$17,Data!$M$77,IF(Q6=Data!$E$18,Data!$M$78,0))))))))))))</f>
        <v>0</v>
      </c>
      <c r="BJ6" s="148">
        <f>IF(Q6=Data!$E$12,BI6*0.32,IF(Q6=Data!$E$13,0,IF(Q6=Data!$E$14,BI6*0.32,IF(Q6=Data!$E$15,0,IF(Q6=Data!$E$16,0,IF(Q6=Data!$E$17,0,IF(Q6=Data!$E$18,0,0)))))))</f>
        <v>0</v>
      </c>
      <c r="BK6" s="148">
        <f>IF(Q6=Data!$E$12,Data!$P$72*$AV$3,IF(Q6=Data!$E$13,Data!$P$73*$AV$3,IF(Q6=Data!$E$14,Data!$P$74*$AV$3,IF(Q6=Data!$E$15,Data!$P$75*$AV$3,IF(Q6=Data!$E$16,Data!$P$76*$AV$3,IF(Q6=Data!$E$17,Data!$P$77*$AV$3,IF(Q6=Data!$E$18,Data!$P$78*$AV$3,0)))))))</f>
        <v>0</v>
      </c>
      <c r="BL6" s="147">
        <f>IF(O6=Data!$E$2,Data!$O$62,IF(O6=Data!$E$3,Data!$O$63,IF(O6=Data!$E$4,Data!$O$64,IF(O6=Data!$E$5,Data!$O$65,IF(O6=Data!$E$6,Data!$O$66,IF(O6=Data!$E$7,Data!$O$67,IF(O6=Data!$E$8,Data!$O$68,IF(O6=Data!$E$9,Data!$O$69,IF(O6=Data!$E$10,Data!$O$70,IF(O6=Data!$E$11,Data!$O$71,IF(O6=Data!$E$12,Data!$O$72,IF(O6=Data!$E$13,Data!$O$73,IF(O6=Data!$E$14,Data!$O$74,IF(O6=Data!$E$15,Data!$O$75,IF(O6=Data!$E$16,Data!$O$76,IF(O6=Data!$E$17,Data!$O$77,IF(O6=Data!$E$18,Data!$O$78,0)))))))))))))))))</f>
        <v>0</v>
      </c>
      <c r="BM6" s="150"/>
      <c r="BN6" s="151" t="s">
        <v>155</v>
      </c>
      <c r="BO6" s="152">
        <f>Data!U5</f>
        <v>2.721686</v>
      </c>
      <c r="BP6" s="153">
        <f>BO6*H6</f>
        <v>0</v>
      </c>
      <c r="BQ6" s="19"/>
      <c r="BR6" s="19"/>
      <c r="BS6" s="19"/>
      <c r="BT6" s="19"/>
      <c r="BU6" s="19"/>
    </row>
    <row r="7" spans="1:73" s="11" customFormat="1" ht="15" thickBot="1" x14ac:dyDescent="0.35">
      <c r="A7" s="98"/>
      <c r="B7" s="96"/>
      <c r="C7" s="97"/>
      <c r="D7" s="97"/>
      <c r="E7" s="97"/>
      <c r="F7" s="24"/>
      <c r="G7" s="12"/>
      <c r="H7" s="104"/>
      <c r="I7" s="24"/>
      <c r="J7" s="36" t="s">
        <v>18</v>
      </c>
      <c r="K7" s="108"/>
      <c r="L7" s="108"/>
      <c r="M7" s="108" t="s">
        <v>3</v>
      </c>
      <c r="N7" s="108" t="s">
        <v>1</v>
      </c>
      <c r="O7" s="109" t="s">
        <v>124</v>
      </c>
      <c r="P7" s="109" t="s">
        <v>124</v>
      </c>
      <c r="Q7" s="110" t="s">
        <v>124</v>
      </c>
      <c r="R7" s="111"/>
      <c r="S7" s="111"/>
      <c r="T7" s="112"/>
      <c r="U7" s="20"/>
      <c r="V7" s="21">
        <f>IF(AZ7="No",0,IF(O7="NA",0,IF(O7=Data!$E$2,Data!$F$62,IF(O7=Data!$E$3,Data!$F$63,IF(O7=Data!$E$4,Data!$F$64,IF(O7=Data!$E$5,Data!$F$65,IF(O7=Data!$E$6,Data!$F$66,IF(O7=Data!$E$7,Data!$F$67,IF(O7=Data!$E$8,Data!$F$68,IF(O7=Data!$E$9,Data!$F$69,IF(O7=Data!$E$10,Data!$F$70,IF(O7=Data!$E$11,Data!$F$71,IF(O7=Data!E16,Data!$F$72,IF(O7=Data!E17,Data!$F$73,IF(O7=Data!E18,Data!$F$74,IF(O7=Data!E19,Data!$F$75,IF(O7=Data!E20,Data!$F$76,IF(O7=Data!E21,Data!$F$77,IF(O7=Data!E22,Data!F$78,0)))))))))))))))))))*K7*$AV$3</f>
        <v>0</v>
      </c>
      <c r="W7" s="23">
        <f>IF(AZ7="No",0,IF(O7="NA",0,IF(O7=Data!$E$2,Data!$G$62,IF(O7=Data!$E$3,Data!$G$63,IF(O7=Data!$E$4,Data!$G$64,IF(O7=Data!$E$5,Data!$G$65,IF(O7=Data!$E$6,Data!$G$66,IF(O7=Data!$E$7,Data!$G$67,IF(O7=Data!$E$8,Data!$G$68,IF(O7=Data!$E$9,Data!$G$69,IF(O7=Data!$E$10,Data!$G$70,IF(O7=Data!$E$11,Data!$G$71,IF(O7=Data!$E$12,Data!$G$72,IF(O7=Data!$E$13,Data!$G$73,IF(O7=Data!$E$14,Data!$G$74,IF(O7=Data!$E$15,Data!$G$75,IF(O7=Data!$E$16,Data!$G$76,IF(O7=Data!$E$17,Data!$G$77,IF(O7=Data!$E$18,Data!G$78,0)))))))))))))))))))*K7*$AV$3</f>
        <v>0</v>
      </c>
      <c r="X7" s="23">
        <f>IF(AZ7="No",0,IF(O7="NA",0,IF(O7=Data!$E$2,Data!$H$62,IF(O7=Data!$E$3,Data!$H$63,IF(O7=Data!$E$4,Data!$H$64,IF(O7=Data!$E$5,Data!$H$65,IF(O7=Data!$E$6,Data!$H$66,IF(O7=Data!$E$7,Data!$H$67,IF(O7=Data!$E$8,Data!$H$68,IF(O7=Data!$E$9,Data!$H$69,IF(O7=Data!$E$10,Data!$H$70,IF(O7=Data!$E$11,Data!$H$71,IF(O7=Data!$E$12,Data!$H$72,IF(O7=Data!$E$13,Data!$H$73,IF(O7=Data!$E$14,Data!$H$74,IF(O7=Data!$E$15,Data!$H$75,IF(O7=Data!$E$16,Data!$H$76,IF(O7=Data!$E$17,Data!$H$77,IF(O7=Data!$E$18,Data!H$78,0)))))))))))))))))))*K7*$AV$3</f>
        <v>0</v>
      </c>
      <c r="Y7" s="23">
        <f>IF(R7&lt;=1,0,IF(Q7=Data!$E$12,Data!$F$72,IF(Q7=Data!$E$13,Data!$F$73,IF(Q7=Data!$E$14,Data!$F$74,IF(Q7=Data!$E$15,Data!$F$75,IF(Q7=Data!$E$16,Data!$F$76,IF(Q7=Data!$E$17,Data!$F$77,IF(Q7=Data!$E$18,Data!$F$78,0))))))))*K7*IF(R7&lt;AV7,R7,$AV$3)</f>
        <v>0</v>
      </c>
      <c r="Z7" s="23">
        <f>IF(R7&lt;=1,0,IF(Q7=Data!$E$12,Data!$G$72,IF(Q7=Data!$E$13,Data!$G$73,IF(Q7=Data!$E$14,Data!$G$74,IF(Q7=Data!$E$15,Data!$G$75,IF(Q7=Data!$E$16,Data!$G$76,IF(Q7=Data!$E$17,Data!$G$77,IF(Q7=Data!$E$18,Data!$G$78,0))))))))*K7*IF(R7&lt;AV7,R7,$AV$3)</f>
        <v>0</v>
      </c>
      <c r="AA7" s="23">
        <f>IF(R7&lt;=1,0,IF(Q7=Data!$E$12,Data!$H$72,IF(Q7=Data!$E$13,Data!$H$73,IF(Q7=Data!$E$14,Data!$H$74,IF(Q7=Data!$E$15,Data!$H$75,IF(Q7=Data!$E$16,Data!$H$76,IF(Q7=Data!$E$17,Data!$H$77,IF(Q7=Data!$E$18,Data!$H$78,0))))))))*K7*IF(R7&lt;AV7,R7,$AV$3)</f>
        <v>0</v>
      </c>
      <c r="AB7" s="22">
        <f t="shared" si="5"/>
        <v>0</v>
      </c>
      <c r="AC7" s="50">
        <f t="shared" si="6"/>
        <v>0</v>
      </c>
      <c r="AD7" s="13"/>
      <c r="AE7" s="21">
        <f t="shared" si="0"/>
        <v>0</v>
      </c>
      <c r="AF7" s="22">
        <f t="shared" si="1"/>
        <v>0</v>
      </c>
      <c r="AG7" s="50">
        <f t="shared" si="2"/>
        <v>0</v>
      </c>
      <c r="AH7" s="13"/>
      <c r="AI7" s="21">
        <f>IF(AZ7="No",0,IF(O7="NA",0,IF(Q7=O7,0,IF(O7=Data!$E$2,Data!$J$62,IF(O7=Data!$E$3,Data!$J$63,IF(O7=Data!$E$4,Data!$J$64,IF(O7=Data!$E$5,Data!$J$65,IF(O7=Data!$E$6,Data!$J$66,IF(O7=Data!$E$7,Data!$J$67,IF(O7=Data!$E$8,Data!$J$68,IF(O7=Data!$E$9,Data!$J$69,IF(O7=Data!$E$10,Data!$I$70,IF(O7=Data!$E$11,Data!$J$71,IF(O7=Data!$E$12,Data!$J$72,IF(O7=Data!$E$13,Data!$J$73,IF(O7=Data!$E$14,Data!$J$74,IF(O7=Data!$E$15,Data!$J$75,IF(O7=Data!$E$16,Data!$J$76,IF(O7=Data!$E$17,Data!$J$77,IF(O7=Data!$E$18,Data!J$78,0))))))))))))))))))))*$AV$3</f>
        <v>0</v>
      </c>
      <c r="AJ7" s="23">
        <f>IF(AZ7="No",0,IF(O7="NA",0,IF(O7=Data!$E$2,Data!$K$62,IF(O7=Data!$E$3,Data!$K$63,IF(O7=Data!$E$4,Data!$K$64,IF(O7=Data!$E$5,Data!$K$65,IF(O7=Data!$E$6,Data!$K$66,IF(O7=Data!$E$7,Data!$K$67,IF(O7=Data!$E$8,Data!$K$68,IF(O7=Data!$E$9,Data!$K$69,IF(O7=Data!$E$10,Data!$K$70,IF(O7=Data!$E$11,Data!$K$71,IF(O7=Data!$E$12,Data!$K$72,IF(O7=Data!$E$13,Data!$K$73,IF(O7=Data!$E$14,Data!$K$74,IF(O7=Data!$E$15,Data!$K$75,IF(O7=Data!$E$16,Data!$K$76,IF(O7=Data!$E$17,Data!$K$77,IF(O7=Data!$E$18,Data!K$78,0)))))))))))))))))))*$AV$3</f>
        <v>0</v>
      </c>
      <c r="AK7" s="23">
        <f t="shared" si="7"/>
        <v>0</v>
      </c>
      <c r="AL7" s="22">
        <f t="shared" si="8"/>
        <v>0</v>
      </c>
      <c r="AM7" s="22">
        <f t="shared" si="9"/>
        <v>0</v>
      </c>
      <c r="AN7" s="23"/>
      <c r="AO7" s="120"/>
      <c r="AP7" s="25"/>
      <c r="AQ7" s="25"/>
      <c r="AR7" s="19"/>
      <c r="AS7" s="19"/>
      <c r="AU7" s="19"/>
      <c r="AV7" s="141"/>
      <c r="AW7" s="141"/>
      <c r="AX7" s="155"/>
      <c r="AY7" s="143" t="str">
        <f t="shared" si="10"/>
        <v>No</v>
      </c>
      <c r="AZ7" s="144" t="str">
        <f t="shared" si="3"/>
        <v>No</v>
      </c>
      <c r="BA7" s="145"/>
      <c r="BB7" s="146">
        <f>IF(Q7="NA",0,IF(N7="No",0,IF(O7=Data!$E$2,Data!$L$62,IF(O7=Data!$E$3,Data!$L$63,IF(O7=Data!$E$4,Data!$L$64,IF(O7=Data!$E$5,Data!$L$65,IF(O7=Data!$E$6,Data!$L$66,IF(O7=Data!$E$7,Data!$L$67,IF(O7=Data!$E$8,Data!$L$68,IF(O7=Data!$E$9,Data!$L$69,IF(O7=Data!$E$10,Data!$L$70,IF(O7=Data!$E$11,Data!$L$71,IF(O7=Data!$E$12,Data!$L$72,IF(O7=Data!$E$13,Data!$L$73,IF(O7=Data!$E$14,Data!$L$74,IF(O7=Data!$E$15,Data!$L$75,IF(O7=Data!$E$16,Data!$L$76,IF(O7=Data!$E$17,Data!$L$77,IF(O7=Data!$E$18,Data!L$78,0)))))))))))))))))))</f>
        <v>0</v>
      </c>
      <c r="BC7" s="147">
        <f>IF(Q7="NA",0,IF(AY7="No",0,IF(N7="Yes",0,IF(P7=Data!$E$2,Data!$L$62,IF(P7=Data!$E$3,Data!$L$63,IF(P7=Data!$E$4,Data!$L$64,IF(P7=Data!$E$5,Data!$L$65,IF(P7=Data!$E$6,Data!$L$66,IF(P7=Data!$E$7,Data!$L$67,IF(P7=Data!$E$8,Data!$L$68,IF(P7=Data!$E$9,Data!$L$69,IF(P7=Data!$E$10,Data!$L$70,IF(P7=Data!$E$11,Data!$L$71,IF(P7=Data!$E$12,Data!$L$72*(EXP(-29.6/R7)),IF(P7=Data!$E$13,Data!$L$73,IF(P7=Data!$E$14,Data!$L$74*(EXP(-29.6/R7)),IF(P7=Data!$E$15,Data!$L$75,IF(P7=Data!$E$16,Data!$L$76,IF(P7=Data!$E$17,Data!$L$77,IF(P7=Data!$E$18,Data!L$78,0))))))))))))))))))))</f>
        <v>0</v>
      </c>
      <c r="BD7" s="148"/>
      <c r="BE7" s="146"/>
      <c r="BF7" s="148">
        <f t="shared" si="4"/>
        <v>0</v>
      </c>
      <c r="BG7" s="148">
        <f t="shared" si="11"/>
        <v>1</v>
      </c>
      <c r="BH7" s="148">
        <f t="shared" si="12"/>
        <v>1</v>
      </c>
      <c r="BI7" s="148">
        <f>IF(S7=0,0,IF(AND(Q7=Data!$E$12,S7-$AV$3&gt;0),(((Data!$M$72*(EXP(-29.6/S7)))-(Data!$M$72*(EXP(-29.6/(S7-$AV$3)))))),IF(AND(Q7=Data!$E$12,S7-$AV$3&lt;0.5),(Data!$M$72*(EXP(-29.6/S7))),IF(AND(Q7=Data!$E$12,S7&lt;=1),((Data!$M$72*(EXP(-29.6/S7)))),IF(Q7=Data!$E$13,(Data!$M$73),IF(AND(Q7=Data!$E$14,S7-$AV$3&gt;0),(((Data!$M$74*(EXP(-29.6/S7)))-(Data!$M$74*(EXP(-29.6/(S7-$AV$3)))))),IF(AND(Q7=Data!$E$14,S7-$AV$3&lt;1),(Data!$M$74*(EXP(-29.6/S7))),IF(AND(Q7=Data!$E$14,S7&lt;=1),((Data!$M$74*(EXP(-29.6/S7)))),IF(Q7=Data!$E$15,Data!$M$75,IF(Q7=Data!$E$16,Data!$M$76,IF(Q7=Data!$E$17,Data!$M$77,IF(Q7=Data!$E$18,Data!$M$78,0))))))))))))</f>
        <v>0</v>
      </c>
      <c r="BJ7" s="148">
        <f>IF(Q7=Data!$E$12,BI7*0.32,IF(Q7=Data!$E$13,0,IF(Q7=Data!$E$14,BI7*0.32,IF(Q7=Data!$E$15,0,IF(Q7=Data!$E$16,0,IF(Q7=Data!$E$17,0,IF(Q7=Data!$E$18,0,0)))))))</f>
        <v>0</v>
      </c>
      <c r="BK7" s="148">
        <f>IF(Q7=Data!$E$12,Data!$P$72*$AV$3,IF(Q7=Data!$E$13,Data!$P$73*$AV$3,IF(Q7=Data!$E$14,Data!$P$74*$AV$3,IF(Q7=Data!$E$15,Data!$P$75*$AV$3,IF(Q7=Data!$E$16,Data!$P$76*$AV$3,IF(Q7=Data!$E$17,Data!$P$77*$AV$3,IF(Q7=Data!$E$18,Data!$P$78*$AV$3,0)))))))</f>
        <v>0</v>
      </c>
      <c r="BL7" s="147">
        <f>IF(O7=Data!$E$2,Data!$O$62,IF(O7=Data!$E$3,Data!$O$63,IF(O7=Data!$E$4,Data!$O$64,IF(O7=Data!$E$5,Data!$O$65,IF(O7=Data!$E$6,Data!$O$66,IF(O7=Data!$E$7,Data!$O$67,IF(O7=Data!$E$8,Data!$O$68,IF(O7=Data!$E$9,Data!$O$69,IF(O7=Data!$E$10,Data!$O$70,IF(O7=Data!$E$11,Data!$O$71,IF(O7=Data!$E$12,Data!$O$72,IF(O7=Data!$E$13,Data!$O$73,IF(O7=Data!$E$14,Data!$O$74,IF(O7=Data!$E$15,Data!$O$75,IF(O7=Data!$E$16,Data!$O$76,IF(O7=Data!$E$17,Data!$O$77,IF(O7=Data!$E$18,Data!$O$78,0)))))))))))))))))</f>
        <v>0</v>
      </c>
      <c r="BM7" s="150"/>
      <c r="BN7" s="151"/>
      <c r="BO7" s="157"/>
      <c r="BP7" s="153"/>
      <c r="BQ7" s="19"/>
      <c r="BR7" s="19"/>
      <c r="BS7" s="19"/>
      <c r="BT7" s="19"/>
      <c r="BU7" s="19"/>
    </row>
    <row r="8" spans="1:73" s="11" customFormat="1" ht="15" thickBot="1" x14ac:dyDescent="0.35">
      <c r="A8" s="98"/>
      <c r="B8" s="96"/>
      <c r="C8" s="97"/>
      <c r="D8" s="97"/>
      <c r="E8" s="97"/>
      <c r="F8" s="24"/>
      <c r="G8" s="12"/>
      <c r="H8" s="105"/>
      <c r="I8" s="24"/>
      <c r="J8" s="36" t="s">
        <v>19</v>
      </c>
      <c r="K8" s="108"/>
      <c r="L8" s="108"/>
      <c r="M8" s="108" t="s">
        <v>3</v>
      </c>
      <c r="N8" s="108" t="s">
        <v>1</v>
      </c>
      <c r="O8" s="109" t="s">
        <v>124</v>
      </c>
      <c r="P8" s="109" t="s">
        <v>124</v>
      </c>
      <c r="Q8" s="110" t="s">
        <v>124</v>
      </c>
      <c r="R8" s="111"/>
      <c r="S8" s="111"/>
      <c r="T8" s="112"/>
      <c r="U8" s="20"/>
      <c r="V8" s="21">
        <f>IF(AZ8="No",0,IF(O8="NA",0,IF(O8=Data!$E$2,Data!$F$62,IF(O8=Data!$E$3,Data!$F$63,IF(O8=Data!$E$4,Data!$F$64,IF(O8=Data!$E$5,Data!$F$65,IF(O8=Data!$E$6,Data!$F$66,IF(O8=Data!$E$7,Data!$F$67,IF(O8=Data!$E$8,Data!$F$68,IF(O8=Data!$E$9,Data!$F$69,IF(O8=Data!$E$10,Data!$F$70,IF(O8=Data!$E$11,Data!$F$71,IF(O8=Data!E17,Data!$F$72,IF(O8=Data!E18,Data!$F$73,IF(O8=Data!E19,Data!$F$74,IF(O8=Data!E20,Data!$F$75,IF(O8=Data!E21,Data!$F$76,IF(O8=Data!E22,Data!$F$77,IF(O8=Data!E23,Data!F$78,0)))))))))))))))))))*K8*$AV$3</f>
        <v>0</v>
      </c>
      <c r="W8" s="23">
        <f>IF(AZ8="No",0,IF(O8="NA",0,IF(O8=Data!$E$2,Data!$G$62,IF(O8=Data!$E$3,Data!$G$63,IF(O8=Data!$E$4,Data!$G$64,IF(O8=Data!$E$5,Data!$G$65,IF(O8=Data!$E$6,Data!$G$66,IF(O8=Data!$E$7,Data!$G$67,IF(O8=Data!$E$8,Data!$G$68,IF(O8=Data!$E$9,Data!$G$69,IF(O8=Data!$E$10,Data!$G$70,IF(O8=Data!$E$11,Data!$G$71,IF(O8=Data!$E$12,Data!$G$72,IF(O8=Data!$E$13,Data!$G$73,IF(O8=Data!$E$14,Data!$G$74,IF(O8=Data!$E$15,Data!$G$75,IF(O8=Data!$E$16,Data!$G$76,IF(O8=Data!$E$17,Data!$G$77,IF(O8=Data!$E$18,Data!G$78,0)))))))))))))))))))*K8*$AV$3</f>
        <v>0</v>
      </c>
      <c r="X8" s="23">
        <f>IF(AZ8="No",0,IF(O8="NA",0,IF(O8=Data!$E$2,Data!$H$62,IF(O8=Data!$E$3,Data!$H$63,IF(O8=Data!$E$4,Data!$H$64,IF(O8=Data!$E$5,Data!$H$65,IF(O8=Data!$E$6,Data!$H$66,IF(O8=Data!$E$7,Data!$H$67,IF(O8=Data!$E$8,Data!$H$68,IF(O8=Data!$E$9,Data!$H$69,IF(O8=Data!$E$10,Data!$H$70,IF(O8=Data!$E$11,Data!$H$71,IF(O8=Data!$E$12,Data!$H$72,IF(O8=Data!$E$13,Data!$H$73,IF(O8=Data!$E$14,Data!$H$74,IF(O8=Data!$E$15,Data!$H$75,IF(O8=Data!$E$16,Data!$H$76,IF(O8=Data!$E$17,Data!$H$77,IF(O8=Data!$E$18,Data!H$78,0)))))))))))))))))))*K8*$AV$3</f>
        <v>0</v>
      </c>
      <c r="Y8" s="23">
        <f>IF(R8&lt;=1,0,IF(Q8=Data!$E$12,Data!$F$72,IF(Q8=Data!$E$13,Data!$F$73,IF(Q8=Data!$E$14,Data!$F$74,IF(Q8=Data!$E$15,Data!$F$75,IF(Q8=Data!$E$16,Data!$F$76,IF(Q8=Data!$E$17,Data!$F$77,IF(Q8=Data!$E$18,Data!$F$78,0))))))))*K8*IF(R8&lt;AV8,R8,$AV$3)</f>
        <v>0</v>
      </c>
      <c r="Z8" s="23">
        <f>IF(R8&lt;=1,0,IF(Q8=Data!$E$12,Data!$G$72,IF(Q8=Data!$E$13,Data!$G$73,IF(Q8=Data!$E$14,Data!$G$74,IF(Q8=Data!$E$15,Data!$G$75,IF(Q8=Data!$E$16,Data!$G$76,IF(Q8=Data!$E$17,Data!$G$77,IF(Q8=Data!$E$18,Data!$G$78,0))))))))*K8*IF(R8&lt;AV8,R8,$AV$3)</f>
        <v>0</v>
      </c>
      <c r="AA8" s="23">
        <f>IF(R8&lt;=1,0,IF(Q8=Data!$E$12,Data!$H$72,IF(Q8=Data!$E$13,Data!$H$73,IF(Q8=Data!$E$14,Data!$H$74,IF(Q8=Data!$E$15,Data!$H$75,IF(Q8=Data!$E$16,Data!$H$76,IF(Q8=Data!$E$17,Data!$H$77,IF(Q8=Data!$E$18,Data!$H$78,0))))))))*K8*IF(R8&lt;AV8,R8,$AV$3)</f>
        <v>0</v>
      </c>
      <c r="AB8" s="22">
        <f t="shared" si="5"/>
        <v>0</v>
      </c>
      <c r="AC8" s="50">
        <f t="shared" si="6"/>
        <v>0</v>
      </c>
      <c r="AD8" s="13"/>
      <c r="AE8" s="21">
        <f t="shared" si="0"/>
        <v>0</v>
      </c>
      <c r="AF8" s="22">
        <f t="shared" si="1"/>
        <v>0</v>
      </c>
      <c r="AG8" s="50">
        <f t="shared" si="2"/>
        <v>0</v>
      </c>
      <c r="AH8" s="13"/>
      <c r="AI8" s="21">
        <f>IF(AZ8="No",0,IF(O8="NA",0,IF(Q8=O8,0,IF(O8=Data!$E$2,Data!$J$62,IF(O8=Data!$E$3,Data!$J$63,IF(O8=Data!$E$4,Data!$J$64,IF(O8=Data!$E$5,Data!$J$65,IF(O8=Data!$E$6,Data!$J$66,IF(O8=Data!$E$7,Data!$J$67,IF(O8=Data!$E$8,Data!$J$68,IF(O8=Data!$E$9,Data!$J$69,IF(O8=Data!$E$10,Data!$I$70,IF(O8=Data!$E$11,Data!$J$71,IF(O8=Data!$E$12,Data!$J$72,IF(O8=Data!$E$13,Data!$J$73,IF(O8=Data!$E$14,Data!$J$74,IF(O8=Data!$E$15,Data!$J$75,IF(O8=Data!$E$16,Data!$J$76,IF(O8=Data!$E$17,Data!$J$77,IF(O8=Data!$E$18,Data!J$78,0))))))))))))))))))))*$AV$3</f>
        <v>0</v>
      </c>
      <c r="AJ8" s="23">
        <f>IF(AZ8="No",0,IF(O8="NA",0,IF(O8=Data!$E$2,Data!$K$62,IF(O8=Data!$E$3,Data!$K$63,IF(O8=Data!$E$4,Data!$K$64,IF(O8=Data!$E$5,Data!$K$65,IF(O8=Data!$E$6,Data!$K$66,IF(O8=Data!$E$7,Data!$K$67,IF(O8=Data!$E$8,Data!$K$68,IF(O8=Data!$E$9,Data!$K$69,IF(O8=Data!$E$10,Data!$K$70,IF(O8=Data!$E$11,Data!$K$71,IF(O8=Data!$E$12,Data!$K$72,IF(O8=Data!$E$13,Data!$K$73,IF(O8=Data!$E$14,Data!$K$74,IF(O8=Data!$E$15,Data!$K$75,IF(O8=Data!$E$16,Data!$K$76,IF(O8=Data!$E$17,Data!$K$77,IF(O8=Data!$E$18,Data!K$78,0)))))))))))))))))))*$AV$3</f>
        <v>0</v>
      </c>
      <c r="AK8" s="23">
        <f t="shared" si="7"/>
        <v>0</v>
      </c>
      <c r="AL8" s="22">
        <f t="shared" si="8"/>
        <v>0</v>
      </c>
      <c r="AM8" s="22">
        <f t="shared" si="9"/>
        <v>0</v>
      </c>
      <c r="AN8" s="23"/>
      <c r="AO8" s="120"/>
      <c r="AP8" s="25"/>
      <c r="AQ8" s="25"/>
      <c r="AR8" s="19"/>
      <c r="AS8" s="19"/>
      <c r="AU8" s="19"/>
      <c r="AV8" s="158" t="s">
        <v>137</v>
      </c>
      <c r="AW8" s="159" t="s">
        <v>140</v>
      </c>
      <c r="AX8" s="155"/>
      <c r="AY8" s="143" t="str">
        <f t="shared" si="10"/>
        <v>No</v>
      </c>
      <c r="AZ8" s="144" t="str">
        <f t="shared" si="3"/>
        <v>No</v>
      </c>
      <c r="BA8" s="145"/>
      <c r="BB8" s="146">
        <f>IF(Q8="NA",0,IF(N8="No",0,IF(O8=Data!$E$2,Data!$L$62,IF(O8=Data!$E$3,Data!$L$63,IF(O8=Data!$E$4,Data!$L$64,IF(O8=Data!$E$5,Data!$L$65,IF(O8=Data!$E$6,Data!$L$66,IF(O8=Data!$E$7,Data!$L$67,IF(O8=Data!$E$8,Data!$L$68,IF(O8=Data!$E$9,Data!$L$69,IF(O8=Data!$E$10,Data!$L$70,IF(O8=Data!$E$11,Data!$L$71,IF(O8=Data!$E$12,Data!$L$72,IF(O8=Data!$E$13,Data!$L$73,IF(O8=Data!$E$14,Data!$L$74,IF(O8=Data!$E$15,Data!$L$75,IF(O8=Data!$E$16,Data!$L$76,IF(O8=Data!$E$17,Data!$L$77,IF(O8=Data!$E$18,Data!L$78,0)))))))))))))))))))</f>
        <v>0</v>
      </c>
      <c r="BC8" s="147">
        <f>IF(Q8="NA",0,IF(AY8="No",0,IF(N8="Yes",0,IF(P8=Data!$E$2,Data!$L$62,IF(P8=Data!$E$3,Data!$L$63,IF(P8=Data!$E$4,Data!$L$64,IF(P8=Data!$E$5,Data!$L$65,IF(P8=Data!$E$6,Data!$L$66,IF(P8=Data!$E$7,Data!$L$67,IF(P8=Data!$E$8,Data!$L$68,IF(P8=Data!$E$9,Data!$L$69,IF(P8=Data!$E$10,Data!$L$70,IF(P8=Data!$E$11,Data!$L$71,IF(P8=Data!$E$12,Data!$L$72*(EXP(-29.6/R8)),IF(P8=Data!$E$13,Data!$L$73,IF(P8=Data!$E$14,Data!$L$74*(EXP(-29.6/R8)),IF(P8=Data!$E$15,Data!$L$75,IF(P8=Data!$E$16,Data!$L$76,IF(P8=Data!$E$17,Data!$L$77,IF(P8=Data!$E$18,Data!L$78,0))))))))))))))))))))</f>
        <v>0</v>
      </c>
      <c r="BD8" s="148"/>
      <c r="BE8" s="146"/>
      <c r="BF8" s="148">
        <f t="shared" si="4"/>
        <v>0</v>
      </c>
      <c r="BG8" s="148">
        <f t="shared" si="11"/>
        <v>1</v>
      </c>
      <c r="BH8" s="148">
        <f t="shared" si="12"/>
        <v>1</v>
      </c>
      <c r="BI8" s="148">
        <f>IF(S8=0,0,IF(AND(Q8=Data!$E$12,S8-$AV$3&gt;0),(((Data!$M$72*(EXP(-29.6/S8)))-(Data!$M$72*(EXP(-29.6/(S8-$AV$3)))))),IF(AND(Q8=Data!$E$12,S8-$AV$3&lt;0.5),(Data!$M$72*(EXP(-29.6/S8))),IF(AND(Q8=Data!$E$12,S8&lt;=1),((Data!$M$72*(EXP(-29.6/S8)))),IF(Q8=Data!$E$13,(Data!$M$73),IF(AND(Q8=Data!$E$14,S8-$AV$3&gt;0),(((Data!$M$74*(EXP(-29.6/S8)))-(Data!$M$74*(EXP(-29.6/(S8-$AV$3)))))),IF(AND(Q8=Data!$E$14,S8-$AV$3&lt;1),(Data!$M$74*(EXP(-29.6/S8))),IF(AND(Q8=Data!$E$14,S8&lt;=1),((Data!$M$74*(EXP(-29.6/S8)))),IF(Q8=Data!$E$15,Data!$M$75,IF(Q8=Data!$E$16,Data!$M$76,IF(Q8=Data!$E$17,Data!$M$77,IF(Q8=Data!$E$18,Data!$M$78,0))))))))))))</f>
        <v>0</v>
      </c>
      <c r="BJ8" s="148">
        <f>IF(Q8=Data!$E$12,BI8*0.32,IF(Q8=Data!$E$13,0,IF(Q8=Data!$E$14,BI8*0.32,IF(Q8=Data!$E$15,0,IF(Q8=Data!$E$16,0,IF(Q8=Data!$E$17,0,IF(Q8=Data!$E$18,0,0)))))))</f>
        <v>0</v>
      </c>
      <c r="BK8" s="148">
        <f>IF(Q8=Data!$E$12,Data!$P$72*$AV$3,IF(Q8=Data!$E$13,Data!$P$73*$AV$3,IF(Q8=Data!$E$14,Data!$P$74*$AV$3,IF(Q8=Data!$E$15,Data!$P$75*$AV$3,IF(Q8=Data!$E$16,Data!$P$76*$AV$3,IF(Q8=Data!$E$17,Data!$P$77*$AV$3,IF(Q8=Data!$E$18,Data!$P$78*$AV$3,0)))))))</f>
        <v>0</v>
      </c>
      <c r="BL8" s="147">
        <f>IF(O8=Data!$E$2,Data!$O$62,IF(O8=Data!$E$3,Data!$O$63,IF(O8=Data!$E$4,Data!$O$64,IF(O8=Data!$E$5,Data!$O$65,IF(O8=Data!$E$6,Data!$O$66,IF(O8=Data!$E$7,Data!$O$67,IF(O8=Data!$E$8,Data!$O$68,IF(O8=Data!$E$9,Data!$O$69,IF(O8=Data!$E$10,Data!$O$70,IF(O8=Data!$E$11,Data!$O$71,IF(O8=Data!$E$12,Data!$O$72,IF(O8=Data!$E$13,Data!$O$73,IF(O8=Data!$E$14,Data!$O$74,IF(O8=Data!$E$15,Data!$O$75,IF(O8=Data!$E$16,Data!$O$76,IF(O8=Data!$E$17,Data!$O$77,IF(O8=Data!$E$18,Data!$O$78,0)))))))))))))))))</f>
        <v>0</v>
      </c>
      <c r="BM8" s="150"/>
      <c r="BN8" s="151"/>
      <c r="BO8" s="157"/>
      <c r="BP8" s="153"/>
      <c r="BQ8" s="19"/>
      <c r="BR8" s="19"/>
      <c r="BS8" s="19"/>
      <c r="BT8" s="19"/>
      <c r="BU8" s="19"/>
    </row>
    <row r="9" spans="1:73" s="11" customFormat="1" x14ac:dyDescent="0.3">
      <c r="A9" s="98"/>
      <c r="B9" s="96"/>
      <c r="C9" s="97"/>
      <c r="D9" s="97"/>
      <c r="E9" s="97"/>
      <c r="F9" s="24"/>
      <c r="G9" s="12"/>
      <c r="H9" s="105"/>
      <c r="I9" s="24"/>
      <c r="J9" s="36" t="s">
        <v>20</v>
      </c>
      <c r="K9" s="108"/>
      <c r="L9" s="108"/>
      <c r="M9" s="108" t="s">
        <v>3</v>
      </c>
      <c r="N9" s="108" t="s">
        <v>1</v>
      </c>
      <c r="O9" s="109" t="s">
        <v>124</v>
      </c>
      <c r="P9" s="109" t="s">
        <v>124</v>
      </c>
      <c r="Q9" s="110" t="s">
        <v>124</v>
      </c>
      <c r="R9" s="111"/>
      <c r="S9" s="111"/>
      <c r="T9" s="112"/>
      <c r="U9" s="20"/>
      <c r="V9" s="21">
        <f>IF(AZ9="No",0,IF(O9="NA",0,IF(O9=Data!$E$2,Data!$F$62,IF(O9=Data!$E$3,Data!$F$63,IF(O9=Data!$E$4,Data!$F$64,IF(O9=Data!$E$5,Data!$F$65,IF(O9=Data!$E$6,Data!$F$66,IF(O9=Data!$E$7,Data!$F$67,IF(O9=Data!$E$8,Data!$F$68,IF(O9=Data!$E$9,Data!$F$69,IF(O9=Data!$E$10,Data!$F$70,IF(O9=Data!$E$11,Data!$F$71,IF(O9=Data!E18,Data!$F$72,IF(O9=Data!E19,Data!$F$73,IF(O9=Data!E20,Data!$F$74,IF(O9=Data!E21,Data!$F$75,IF(O9=Data!E22,Data!$F$76,IF(O9=Data!E23,Data!$F$77,IF(O9=Data!E24,Data!F$78,0)))))))))))))))))))*K9*$AV$3</f>
        <v>0</v>
      </c>
      <c r="W9" s="23">
        <f>IF(AZ9="No",0,IF(O9="NA",0,IF(O9=Data!$E$2,Data!$G$62,IF(O9=Data!$E$3,Data!$G$63,IF(O9=Data!$E$4,Data!$G$64,IF(O9=Data!$E$5,Data!$G$65,IF(O9=Data!$E$6,Data!$G$66,IF(O9=Data!$E$7,Data!$G$67,IF(O9=Data!$E$8,Data!$G$68,IF(O9=Data!$E$9,Data!$G$69,IF(O9=Data!$E$10,Data!$G$70,IF(O9=Data!$E$11,Data!$G$71,IF(O9=Data!$E$12,Data!$G$72,IF(O9=Data!$E$13,Data!$G$73,IF(O9=Data!$E$14,Data!$G$74,IF(O9=Data!$E$15,Data!$G$75,IF(O9=Data!$E$16,Data!$G$76,IF(O9=Data!$E$17,Data!$G$77,IF(O9=Data!$E$18,Data!G$78,0)))))))))))))))))))*K9*$AV$3</f>
        <v>0</v>
      </c>
      <c r="X9" s="23">
        <f>IF(AZ9="No",0,IF(O9="NA",0,IF(O9=Data!$E$2,Data!$H$62,IF(O9=Data!$E$3,Data!$H$63,IF(O9=Data!$E$4,Data!$H$64,IF(O9=Data!$E$5,Data!$H$65,IF(O9=Data!$E$6,Data!$H$66,IF(O9=Data!$E$7,Data!$H$67,IF(O9=Data!$E$8,Data!$H$68,IF(O9=Data!$E$9,Data!$H$69,IF(O9=Data!$E$10,Data!$H$70,IF(O9=Data!$E$11,Data!$H$71,IF(O9=Data!$E$12,Data!$H$72,IF(O9=Data!$E$13,Data!$H$73,IF(O9=Data!$E$14,Data!$H$74,IF(O9=Data!$E$15,Data!$H$75,IF(O9=Data!$E$16,Data!$H$76,IF(O9=Data!$E$17,Data!$H$77,IF(O9=Data!$E$18,Data!H$78,0)))))))))))))))))))*K9*$AV$3</f>
        <v>0</v>
      </c>
      <c r="Y9" s="23">
        <f>IF(R9&lt;=1,0,IF(Q9=Data!$E$12,Data!$F$72,IF(Q9=Data!$E$13,Data!$F$73,IF(Q9=Data!$E$14,Data!$F$74,IF(Q9=Data!$E$15,Data!$F$75,IF(Q9=Data!$E$16,Data!$F$76,IF(Q9=Data!$E$17,Data!$F$77,IF(Q9=Data!$E$18,Data!$F$78,0))))))))*K9*IF(R9&lt;AV9,R9,$AV$3)</f>
        <v>0</v>
      </c>
      <c r="Z9" s="23">
        <f>IF(R9&lt;=1,0,IF(Q9=Data!$E$12,Data!$G$72,IF(Q9=Data!$E$13,Data!$G$73,IF(Q9=Data!$E$14,Data!$G$74,IF(Q9=Data!$E$15,Data!$G$75,IF(Q9=Data!$E$16,Data!$G$76,IF(Q9=Data!$E$17,Data!$G$77,IF(Q9=Data!$E$18,Data!$G$78,0))))))))*K9*IF(R9&lt;AV9,R9,$AV$3)</f>
        <v>0</v>
      </c>
      <c r="AA9" s="23">
        <f>IF(R9&lt;=1,0,IF(Q9=Data!$E$12,Data!$H$72,IF(Q9=Data!$E$13,Data!$H$73,IF(Q9=Data!$E$14,Data!$H$74,IF(Q9=Data!$E$15,Data!$H$75,IF(Q9=Data!$E$16,Data!$H$76,IF(Q9=Data!$E$17,Data!$H$77,IF(Q9=Data!$E$18,Data!$H$78,0))))))))*K9*IF(R9&lt;AV9,R9,$AV$3)</f>
        <v>0</v>
      </c>
      <c r="AB9" s="22">
        <f t="shared" si="5"/>
        <v>0</v>
      </c>
      <c r="AC9" s="50">
        <f t="shared" si="6"/>
        <v>0</v>
      </c>
      <c r="AD9" s="13"/>
      <c r="AE9" s="21">
        <f t="shared" si="0"/>
        <v>0</v>
      </c>
      <c r="AF9" s="22">
        <f t="shared" si="1"/>
        <v>0</v>
      </c>
      <c r="AG9" s="50">
        <f t="shared" si="2"/>
        <v>0</v>
      </c>
      <c r="AH9" s="13"/>
      <c r="AI9" s="21">
        <f>IF(AZ9="No",0,IF(O9="NA",0,IF(Q9=O9,0,IF(O9=Data!$E$2,Data!$J$62,IF(O9=Data!$E$3,Data!$J$63,IF(O9=Data!$E$4,Data!$J$64,IF(O9=Data!$E$5,Data!$J$65,IF(O9=Data!$E$6,Data!$J$66,IF(O9=Data!$E$7,Data!$J$67,IF(O9=Data!$E$8,Data!$J$68,IF(O9=Data!$E$9,Data!$J$69,IF(O9=Data!$E$10,Data!$I$70,IF(O9=Data!$E$11,Data!$J$71,IF(O9=Data!$E$12,Data!$J$72,IF(O9=Data!$E$13,Data!$J$73,IF(O9=Data!$E$14,Data!$J$74,IF(O9=Data!$E$15,Data!$J$75,IF(O9=Data!$E$16,Data!$J$76,IF(O9=Data!$E$17,Data!$J$77,IF(O9=Data!$E$18,Data!J$78,0))))))))))))))))))))*$AV$3</f>
        <v>0</v>
      </c>
      <c r="AJ9" s="23">
        <f>IF(AZ9="No",0,IF(O9="NA",0,IF(O9=Data!$E$2,Data!$K$62,IF(O9=Data!$E$3,Data!$K$63,IF(O9=Data!$E$4,Data!$K$64,IF(O9=Data!$E$5,Data!$K$65,IF(O9=Data!$E$6,Data!$K$66,IF(O9=Data!$E$7,Data!$K$67,IF(O9=Data!$E$8,Data!$K$68,IF(O9=Data!$E$9,Data!$K$69,IF(O9=Data!$E$10,Data!$K$70,IF(O9=Data!$E$11,Data!$K$71,IF(O9=Data!$E$12,Data!$K$72,IF(O9=Data!$E$13,Data!$K$73,IF(O9=Data!$E$14,Data!$K$74,IF(O9=Data!$E$15,Data!$K$75,IF(O9=Data!$E$16,Data!$K$76,IF(O9=Data!$E$17,Data!$K$77,IF(O9=Data!$E$18,Data!K$78,0)))))))))))))))))))*$AV$3</f>
        <v>0</v>
      </c>
      <c r="AK9" s="23">
        <f t="shared" si="7"/>
        <v>0</v>
      </c>
      <c r="AL9" s="22">
        <f t="shared" si="8"/>
        <v>0</v>
      </c>
      <c r="AM9" s="22">
        <f t="shared" si="9"/>
        <v>0</v>
      </c>
      <c r="AN9" s="23"/>
      <c r="AO9" s="120"/>
      <c r="AP9" s="25"/>
      <c r="AQ9" s="25"/>
      <c r="AR9" s="19"/>
      <c r="AS9" s="19"/>
      <c r="AU9" s="19"/>
      <c r="AV9" s="160" t="s">
        <v>139</v>
      </c>
      <c r="AW9" s="161">
        <v>5</v>
      </c>
      <c r="AX9" s="155"/>
      <c r="AY9" s="143" t="str">
        <f t="shared" si="10"/>
        <v>No</v>
      </c>
      <c r="AZ9" s="144" t="str">
        <f t="shared" si="3"/>
        <v>No</v>
      </c>
      <c r="BA9" s="145"/>
      <c r="BB9" s="146">
        <f>IF(Q9="NA",0,IF(N9="No",0,IF(O9=Data!$E$2,Data!$L$62,IF(O9=Data!$E$3,Data!$L$63,IF(O9=Data!$E$4,Data!$L$64,IF(O9=Data!$E$5,Data!$L$65,IF(O9=Data!$E$6,Data!$L$66,IF(O9=Data!$E$7,Data!$L$67,IF(O9=Data!$E$8,Data!$L$68,IF(O9=Data!$E$9,Data!$L$69,IF(O9=Data!$E$10,Data!$L$70,IF(O9=Data!$E$11,Data!$L$71,IF(O9=Data!$E$12,Data!$L$72,IF(O9=Data!$E$13,Data!$L$73,IF(O9=Data!$E$14,Data!$L$74,IF(O9=Data!$E$15,Data!$L$75,IF(O9=Data!$E$16,Data!$L$76,IF(O9=Data!$E$17,Data!$L$77,IF(O9=Data!$E$18,Data!L$78,0)))))))))))))))))))</f>
        <v>0</v>
      </c>
      <c r="BC9" s="147">
        <f>IF(Q9="NA",0,IF(AY9="No",0,IF(N9="Yes",0,IF(P9=Data!$E$2,Data!$L$62,IF(P9=Data!$E$3,Data!$L$63,IF(P9=Data!$E$4,Data!$L$64,IF(P9=Data!$E$5,Data!$L$65,IF(P9=Data!$E$6,Data!$L$66,IF(P9=Data!$E$7,Data!$L$67,IF(P9=Data!$E$8,Data!$L$68,IF(P9=Data!$E$9,Data!$L$69,IF(P9=Data!$E$10,Data!$L$70,IF(P9=Data!$E$11,Data!$L$71,IF(P9=Data!$E$12,Data!$L$72*(EXP(-29.6/R9)),IF(P9=Data!$E$13,Data!$L$73,IF(P9=Data!$E$14,Data!$L$74*(EXP(-29.6/R9)),IF(P9=Data!$E$15,Data!$L$75,IF(P9=Data!$E$16,Data!$L$76,IF(P9=Data!$E$17,Data!$L$77,IF(P9=Data!$E$18,Data!L$78,0))))))))))))))))))))</f>
        <v>0</v>
      </c>
      <c r="BD9" s="148"/>
      <c r="BE9" s="146"/>
      <c r="BF9" s="148">
        <f t="shared" si="4"/>
        <v>0</v>
      </c>
      <c r="BG9" s="148">
        <f t="shared" si="11"/>
        <v>1</v>
      </c>
      <c r="BH9" s="148">
        <f t="shared" si="12"/>
        <v>1</v>
      </c>
      <c r="BI9" s="148">
        <f>IF(S9=0,0,IF(AND(Q9=Data!$E$12,S9-$AV$3&gt;0),(((Data!$M$72*(EXP(-29.6/S9)))-(Data!$M$72*(EXP(-29.6/(S9-$AV$3)))))),IF(AND(Q9=Data!$E$12,S9-$AV$3&lt;0.5),(Data!$M$72*(EXP(-29.6/S9))),IF(AND(Q9=Data!$E$12,S9&lt;=1),((Data!$M$72*(EXP(-29.6/S9)))),IF(Q9=Data!$E$13,(Data!$M$73),IF(AND(Q9=Data!$E$14,S9-$AV$3&gt;0),(((Data!$M$74*(EXP(-29.6/S9)))-(Data!$M$74*(EXP(-29.6/(S9-$AV$3)))))),IF(AND(Q9=Data!$E$14,S9-$AV$3&lt;1),(Data!$M$74*(EXP(-29.6/S9))),IF(AND(Q9=Data!$E$14,S9&lt;=1),((Data!$M$74*(EXP(-29.6/S9)))),IF(Q9=Data!$E$15,Data!$M$75,IF(Q9=Data!$E$16,Data!$M$76,IF(Q9=Data!$E$17,Data!$M$77,IF(Q9=Data!$E$18,Data!$M$78,0))))))))))))</f>
        <v>0</v>
      </c>
      <c r="BJ9" s="148">
        <f>IF(Q9=Data!$E$12,BI9*0.32,IF(Q9=Data!$E$13,0,IF(Q9=Data!$E$14,BI9*0.32,IF(Q9=Data!$E$15,0,IF(Q9=Data!$E$16,0,IF(Q9=Data!$E$17,0,IF(Q9=Data!$E$18,0,0)))))))</f>
        <v>0</v>
      </c>
      <c r="BK9" s="148">
        <f>IF(Q9=Data!$E$12,Data!$P$72*$AV$3,IF(Q9=Data!$E$13,Data!$P$73*$AV$3,IF(Q9=Data!$E$14,Data!$P$74*$AV$3,IF(Q9=Data!$E$15,Data!$P$75*$AV$3,IF(Q9=Data!$E$16,Data!$P$76*$AV$3,IF(Q9=Data!$E$17,Data!$P$77*$AV$3,IF(Q9=Data!$E$18,Data!$P$78*$AV$3,0)))))))</f>
        <v>0</v>
      </c>
      <c r="BL9" s="147">
        <f>IF(O9=Data!$E$2,Data!$O$62,IF(O9=Data!$E$3,Data!$O$63,IF(O9=Data!$E$4,Data!$O$64,IF(O9=Data!$E$5,Data!$O$65,IF(O9=Data!$E$6,Data!$O$66,IF(O9=Data!$E$7,Data!$O$67,IF(O9=Data!$E$8,Data!$O$68,IF(O9=Data!$E$9,Data!$O$69,IF(O9=Data!$E$10,Data!$O$70,IF(O9=Data!$E$11,Data!$O$71,IF(O9=Data!$E$12,Data!$O$72,IF(O9=Data!$E$13,Data!$O$73,IF(O9=Data!$E$14,Data!$O$74,IF(O9=Data!$E$15,Data!$O$75,IF(O9=Data!$E$16,Data!$O$76,IF(O9=Data!$E$17,Data!$O$77,IF(O9=Data!$E$18,Data!$O$78,0)))))))))))))))))</f>
        <v>0</v>
      </c>
      <c r="BM9" s="150"/>
      <c r="BN9" s="151"/>
      <c r="BO9" s="157"/>
      <c r="BP9" s="153"/>
      <c r="BQ9" s="19"/>
      <c r="BR9" s="19"/>
      <c r="BS9" s="19"/>
      <c r="BT9" s="19"/>
      <c r="BU9" s="19"/>
    </row>
    <row r="10" spans="1:73" s="11" customFormat="1" x14ac:dyDescent="0.3">
      <c r="A10" s="98"/>
      <c r="B10" s="96"/>
      <c r="C10" s="97"/>
      <c r="D10" s="97"/>
      <c r="E10" s="97"/>
      <c r="F10" s="24"/>
      <c r="G10" s="12"/>
      <c r="H10" s="105"/>
      <c r="I10" s="24"/>
      <c r="J10" s="36" t="s">
        <v>21</v>
      </c>
      <c r="K10" s="108"/>
      <c r="L10" s="108"/>
      <c r="M10" s="108" t="s">
        <v>3</v>
      </c>
      <c r="N10" s="108" t="s">
        <v>1</v>
      </c>
      <c r="O10" s="109" t="s">
        <v>124</v>
      </c>
      <c r="P10" s="109" t="s">
        <v>124</v>
      </c>
      <c r="Q10" s="110" t="s">
        <v>124</v>
      </c>
      <c r="R10" s="111"/>
      <c r="S10" s="111"/>
      <c r="T10" s="112"/>
      <c r="U10" s="20"/>
      <c r="V10" s="21">
        <f>IF(AZ10="No",0,IF(O10="NA",0,IF(O10=Data!$E$2,Data!$F$62,IF(O10=Data!$E$3,Data!$F$63,IF(O10=Data!$E$4,Data!$F$64,IF(O10=Data!$E$5,Data!$F$65,IF(O10=Data!$E$6,Data!$F$66,IF(O10=Data!$E$7,Data!$F$67,IF(O10=Data!$E$8,Data!$F$68,IF(O10=Data!$E$9,Data!$F$69,IF(O10=Data!$E$10,Data!$F$70,IF(O10=Data!$E$11,Data!$F$71,IF(O10=Data!E19,Data!$F$72,IF(O10=Data!E20,Data!$F$73,IF(O10=Data!E21,Data!$F$74,IF(O10=Data!E22,Data!$F$75,IF(O10=Data!E23,Data!$F$76,IF(O10=Data!E24,Data!$F$77,IF(O10=Data!E25,Data!F$78,0)))))))))))))))))))*K10*$AV$3</f>
        <v>0</v>
      </c>
      <c r="W10" s="23">
        <f>IF(AZ10="No",0,IF(O10="NA",0,IF(O10=Data!$E$2,Data!$G$62,IF(O10=Data!$E$3,Data!$G$63,IF(O10=Data!$E$4,Data!$G$64,IF(O10=Data!$E$5,Data!$G$65,IF(O10=Data!$E$6,Data!$G$66,IF(O10=Data!$E$7,Data!$G$67,IF(O10=Data!$E$8,Data!$G$68,IF(O10=Data!$E$9,Data!$G$69,IF(O10=Data!$E$10,Data!$G$70,IF(O10=Data!$E$11,Data!$G$71,IF(O10=Data!$E$12,Data!$G$72,IF(O10=Data!$E$13,Data!$G$73,IF(O10=Data!$E$14,Data!$G$74,IF(O10=Data!$E$15,Data!$G$75,IF(O10=Data!$E$16,Data!$G$76,IF(O10=Data!$E$17,Data!$G$77,IF(O10=Data!$E$18,Data!G$78,0)))))))))))))))))))*K10*$AV$3</f>
        <v>0</v>
      </c>
      <c r="X10" s="23">
        <f>IF(AZ10="No",0,IF(O10="NA",0,IF(O10=Data!$E$2,Data!$H$62,IF(O10=Data!$E$3,Data!$H$63,IF(O10=Data!$E$4,Data!$H$64,IF(O10=Data!$E$5,Data!$H$65,IF(O10=Data!$E$6,Data!$H$66,IF(O10=Data!$E$7,Data!$H$67,IF(O10=Data!$E$8,Data!$H$68,IF(O10=Data!$E$9,Data!$H$69,IF(O10=Data!$E$10,Data!$H$70,IF(O10=Data!$E$11,Data!$H$71,IF(O10=Data!$E$12,Data!$H$72,IF(O10=Data!$E$13,Data!$H$73,IF(O10=Data!$E$14,Data!$H$74,IF(O10=Data!$E$15,Data!$H$75,IF(O10=Data!$E$16,Data!$H$76,IF(O10=Data!$E$17,Data!$H$77,IF(O10=Data!$E$18,Data!H$78,0)))))))))))))))))))*K10*$AV$3</f>
        <v>0</v>
      </c>
      <c r="Y10" s="23">
        <f>IF(R10&lt;=1,0,IF(Q10=Data!$E$12,Data!$F$72,IF(Q10=Data!$E$13,Data!$F$73,IF(Q10=Data!$E$14,Data!$F$74,IF(Q10=Data!$E$15,Data!$F$75,IF(Q10=Data!$E$16,Data!$F$76,IF(Q10=Data!$E$17,Data!$F$77,IF(Q10=Data!$E$18,Data!$F$78,0))))))))*K10*IF(R10&lt;AV10,R10,$AV$3)</f>
        <v>0</v>
      </c>
      <c r="Z10" s="23">
        <f>IF(R10&lt;=1,0,IF(Q10=Data!$E$12,Data!$G$72,IF(Q10=Data!$E$13,Data!$G$73,IF(Q10=Data!$E$14,Data!$G$74,IF(Q10=Data!$E$15,Data!$G$75,IF(Q10=Data!$E$16,Data!$G$76,IF(Q10=Data!$E$17,Data!$G$77,IF(Q10=Data!$E$18,Data!$G$78,0))))))))*K10*IF(R10&lt;AV10,R10,$AV$3)</f>
        <v>0</v>
      </c>
      <c r="AA10" s="23">
        <f>IF(R10&lt;=1,0,IF(Q10=Data!$E$12,Data!$H$72,IF(Q10=Data!$E$13,Data!$H$73,IF(Q10=Data!$E$14,Data!$H$74,IF(Q10=Data!$E$15,Data!$H$75,IF(Q10=Data!$E$16,Data!$H$76,IF(Q10=Data!$E$17,Data!$H$77,IF(Q10=Data!$E$18,Data!$H$78,0))))))))*K10*IF(R10&lt;AV10,R10,$AV$3)</f>
        <v>0</v>
      </c>
      <c r="AB10" s="22">
        <f t="shared" si="5"/>
        <v>0</v>
      </c>
      <c r="AC10" s="50">
        <f t="shared" si="6"/>
        <v>0</v>
      </c>
      <c r="AD10" s="13"/>
      <c r="AE10" s="21">
        <f t="shared" si="0"/>
        <v>0</v>
      </c>
      <c r="AF10" s="22">
        <f t="shared" si="1"/>
        <v>0</v>
      </c>
      <c r="AG10" s="50">
        <f t="shared" si="2"/>
        <v>0</v>
      </c>
      <c r="AH10" s="13"/>
      <c r="AI10" s="21">
        <f>IF(AZ10="No",0,IF(O10="NA",0,IF(Q10=O10,0,IF(O10=Data!$E$2,Data!$J$62,IF(O10=Data!$E$3,Data!$J$63,IF(O10=Data!$E$4,Data!$J$64,IF(O10=Data!$E$5,Data!$J$65,IF(O10=Data!$E$6,Data!$J$66,IF(O10=Data!$E$7,Data!$J$67,IF(O10=Data!$E$8,Data!$J$68,IF(O10=Data!$E$9,Data!$J$69,IF(O10=Data!$E$10,Data!$I$70,IF(O10=Data!$E$11,Data!$J$71,IF(O10=Data!$E$12,Data!$J$72,IF(O10=Data!$E$13,Data!$J$73,IF(O10=Data!$E$14,Data!$J$74,IF(O10=Data!$E$15,Data!$J$75,IF(O10=Data!$E$16,Data!$J$76,IF(O10=Data!$E$17,Data!$J$77,IF(O10=Data!$E$18,Data!J$78,0))))))))))))))))))))*$AV$3</f>
        <v>0</v>
      </c>
      <c r="AJ10" s="23">
        <f>IF(AZ10="No",0,IF(O10="NA",0,IF(O10=Data!$E$2,Data!$K$62,IF(O10=Data!$E$3,Data!$K$63,IF(O10=Data!$E$4,Data!$K$64,IF(O10=Data!$E$5,Data!$K$65,IF(O10=Data!$E$6,Data!$K$66,IF(O10=Data!$E$7,Data!$K$67,IF(O10=Data!$E$8,Data!$K$68,IF(O10=Data!$E$9,Data!$K$69,IF(O10=Data!$E$10,Data!$K$70,IF(O10=Data!$E$11,Data!$K$71,IF(O10=Data!$E$12,Data!$K$72,IF(O10=Data!$E$13,Data!$K$73,IF(O10=Data!$E$14,Data!$K$74,IF(O10=Data!$E$15,Data!$K$75,IF(O10=Data!$E$16,Data!$K$76,IF(O10=Data!$E$17,Data!$K$77,IF(O10=Data!$E$18,Data!K$78,0)))))))))))))))))))*$AV$3</f>
        <v>0</v>
      </c>
      <c r="AK10" s="23">
        <f t="shared" si="7"/>
        <v>0</v>
      </c>
      <c r="AL10" s="22">
        <f t="shared" si="8"/>
        <v>0</v>
      </c>
      <c r="AM10" s="22">
        <f t="shared" si="9"/>
        <v>0</v>
      </c>
      <c r="AN10" s="23"/>
      <c r="AO10" s="120"/>
      <c r="AP10" s="25"/>
      <c r="AQ10" s="25"/>
      <c r="AR10" s="19"/>
      <c r="AS10" s="19"/>
      <c r="AU10" s="19"/>
      <c r="AV10" s="160" t="s">
        <v>142</v>
      </c>
      <c r="AW10" s="161">
        <v>25</v>
      </c>
      <c r="AX10" s="155"/>
      <c r="AY10" s="143" t="str">
        <f t="shared" si="10"/>
        <v>No</v>
      </c>
      <c r="AZ10" s="144" t="str">
        <f t="shared" si="3"/>
        <v>No</v>
      </c>
      <c r="BA10" s="145"/>
      <c r="BB10" s="146">
        <f>IF(Q10="NA",0,IF(N10="No",0,IF(O10=Data!$E$2,Data!$L$62,IF(O10=Data!$E$3,Data!$L$63,IF(O10=Data!$E$4,Data!$L$64,IF(O10=Data!$E$5,Data!$L$65,IF(O10=Data!$E$6,Data!$L$66,IF(O10=Data!$E$7,Data!$L$67,IF(O10=Data!$E$8,Data!$L$68,IF(O10=Data!$E$9,Data!$L$69,IF(O10=Data!$E$10,Data!$L$70,IF(O10=Data!$E$11,Data!$L$71,IF(O10=Data!$E$12,Data!$L$72,IF(O10=Data!$E$13,Data!$L$73,IF(O10=Data!$E$14,Data!$L$74,IF(O10=Data!$E$15,Data!$L$75,IF(O10=Data!$E$16,Data!$L$76,IF(O10=Data!$E$17,Data!$L$77,IF(O10=Data!$E$18,Data!L$78,0)))))))))))))))))))</f>
        <v>0</v>
      </c>
      <c r="BC10" s="147">
        <f>IF(Q10="NA",0,IF(AY10="No",0,IF(N10="Yes",0,IF(P10=Data!$E$2,Data!$L$62,IF(P10=Data!$E$3,Data!$L$63,IF(P10=Data!$E$4,Data!$L$64,IF(P10=Data!$E$5,Data!$L$65,IF(P10=Data!$E$6,Data!$L$66,IF(P10=Data!$E$7,Data!$L$67,IF(P10=Data!$E$8,Data!$L$68,IF(P10=Data!$E$9,Data!$L$69,IF(P10=Data!$E$10,Data!$L$70,IF(P10=Data!$E$11,Data!$L$71,IF(P10=Data!$E$12,Data!$L$72*(EXP(-29.6/R10)),IF(P10=Data!$E$13,Data!$L$73,IF(P10=Data!$E$14,Data!$L$74*(EXP(-29.6/R10)),IF(P10=Data!$E$15,Data!$L$75,IF(P10=Data!$E$16,Data!$L$76,IF(P10=Data!$E$17,Data!$L$77,IF(P10=Data!$E$18,Data!L$78,0))))))))))))))))))))</f>
        <v>0</v>
      </c>
      <c r="BD10" s="148"/>
      <c r="BE10" s="146"/>
      <c r="BF10" s="148">
        <f t="shared" si="4"/>
        <v>0</v>
      </c>
      <c r="BG10" s="148">
        <f t="shared" si="11"/>
        <v>1</v>
      </c>
      <c r="BH10" s="148">
        <f t="shared" si="12"/>
        <v>1</v>
      </c>
      <c r="BI10" s="148">
        <f>IF(S10=0,0,IF(AND(Q10=Data!$E$12,S10-$AV$3&gt;0),(((Data!$M$72*(EXP(-29.6/S10)))-(Data!$M$72*(EXP(-29.6/(S10-$AV$3)))))),IF(AND(Q10=Data!$E$12,S10-$AV$3&lt;0.5),(Data!$M$72*(EXP(-29.6/S10))),IF(AND(Q10=Data!$E$12,S10&lt;=1),((Data!$M$72*(EXP(-29.6/S10)))),IF(Q10=Data!$E$13,(Data!$M$73),IF(AND(Q10=Data!$E$14,S10-$AV$3&gt;0),(((Data!$M$74*(EXP(-29.6/S10)))-(Data!$M$74*(EXP(-29.6/(S10-$AV$3)))))),IF(AND(Q10=Data!$E$14,S10-$AV$3&lt;1),(Data!$M$74*(EXP(-29.6/S10))),IF(AND(Q10=Data!$E$14,S10&lt;=1),((Data!$M$74*(EXP(-29.6/S10)))),IF(Q10=Data!$E$15,Data!$M$75,IF(Q10=Data!$E$16,Data!$M$76,IF(Q10=Data!$E$17,Data!$M$77,IF(Q10=Data!$E$18,Data!$M$78,0))))))))))))</f>
        <v>0</v>
      </c>
      <c r="BJ10" s="148">
        <f>IF(Q10=Data!$E$12,BI10*0.32,IF(Q10=Data!$E$13,0,IF(Q10=Data!$E$14,BI10*0.32,IF(Q10=Data!$E$15,0,IF(Q10=Data!$E$16,0,IF(Q10=Data!$E$17,0,IF(Q10=Data!$E$18,0,0)))))))</f>
        <v>0</v>
      </c>
      <c r="BK10" s="148">
        <f>IF(Q10=Data!$E$12,Data!$P$72*$AV$3,IF(Q10=Data!$E$13,Data!$P$73*$AV$3,IF(Q10=Data!$E$14,Data!$P$74*$AV$3,IF(Q10=Data!$E$15,Data!$P$75*$AV$3,IF(Q10=Data!$E$16,Data!$P$76*$AV$3,IF(Q10=Data!$E$17,Data!$P$77*$AV$3,IF(Q10=Data!$E$18,Data!$P$78*$AV$3,0)))))))</f>
        <v>0</v>
      </c>
      <c r="BL10" s="147">
        <f>IF(O10=Data!$E$2,Data!$O$62,IF(O10=Data!$E$3,Data!$O$63,IF(O10=Data!$E$4,Data!$O$64,IF(O10=Data!$E$5,Data!$O$65,IF(O10=Data!$E$6,Data!$O$66,IF(O10=Data!$E$7,Data!$O$67,IF(O10=Data!$E$8,Data!$O$68,IF(O10=Data!$E$9,Data!$O$69,IF(O10=Data!$E$10,Data!$O$70,IF(O10=Data!$E$11,Data!$O$71,IF(O10=Data!$E$12,Data!$O$72,IF(O10=Data!$E$13,Data!$O$73,IF(O10=Data!$E$14,Data!$O$74,IF(O10=Data!$E$15,Data!$O$75,IF(O10=Data!$E$16,Data!$O$76,IF(O10=Data!$E$17,Data!$O$77,IF(O10=Data!$E$18,Data!$O$78,0)))))))))))))))))</f>
        <v>0</v>
      </c>
      <c r="BM10" s="150"/>
      <c r="BN10" s="151"/>
      <c r="BO10" s="157"/>
      <c r="BP10" s="153"/>
      <c r="BQ10" s="19"/>
      <c r="BR10" s="19"/>
      <c r="BS10" s="19"/>
      <c r="BT10" s="19"/>
      <c r="BU10" s="19"/>
    </row>
    <row r="11" spans="1:73" s="11" customFormat="1" x14ac:dyDescent="0.3">
      <c r="A11" s="98"/>
      <c r="B11" s="96"/>
      <c r="C11" s="97"/>
      <c r="D11" s="97"/>
      <c r="E11" s="97"/>
      <c r="F11" s="24"/>
      <c r="G11" s="12"/>
      <c r="H11" s="104"/>
      <c r="I11" s="24"/>
      <c r="J11" s="36" t="s">
        <v>22</v>
      </c>
      <c r="K11" s="108"/>
      <c r="L11" s="108"/>
      <c r="M11" s="108" t="s">
        <v>3</v>
      </c>
      <c r="N11" s="108" t="s">
        <v>1</v>
      </c>
      <c r="O11" s="109" t="s">
        <v>124</v>
      </c>
      <c r="P11" s="109" t="s">
        <v>124</v>
      </c>
      <c r="Q11" s="110" t="s">
        <v>124</v>
      </c>
      <c r="R11" s="111"/>
      <c r="S11" s="111"/>
      <c r="T11" s="112"/>
      <c r="U11" s="20"/>
      <c r="V11" s="21">
        <f>IF(AZ11="No",0,IF(O11="NA",0,IF(O11=Data!$E$2,Data!$F$62,IF(O11=Data!$E$3,Data!$F$63,IF(O11=Data!$E$4,Data!$F$64,IF(O11=Data!$E$5,Data!$F$65,IF(O11=Data!$E$6,Data!$F$66,IF(O11=Data!$E$7,Data!$F$67,IF(O11=Data!$E$8,Data!$F$68,IF(O11=Data!$E$9,Data!$F$69,IF(O11=Data!$E$10,Data!$F$70,IF(O11=Data!$E$11,Data!$F$71,IF(O11=Data!E20,Data!$F$72,IF(O11=Data!E21,Data!$F$73,IF(O11=Data!E22,Data!$F$74,IF(O11=Data!E23,Data!$F$75,IF(O11=Data!E24,Data!$F$76,IF(O11=Data!E25,Data!$F$77,IF(O11=Data!E26,Data!F$78,0)))))))))))))))))))*K11*$AV$3</f>
        <v>0</v>
      </c>
      <c r="W11" s="23">
        <f>IF(AZ11="No",0,IF(O11="NA",0,IF(O11=Data!$E$2,Data!$G$62,IF(O11=Data!$E$3,Data!$G$63,IF(O11=Data!$E$4,Data!$G$64,IF(O11=Data!$E$5,Data!$G$65,IF(O11=Data!$E$6,Data!$G$66,IF(O11=Data!$E$7,Data!$G$67,IF(O11=Data!$E$8,Data!$G$68,IF(O11=Data!$E$9,Data!$G$69,IF(O11=Data!$E$10,Data!$G$70,IF(O11=Data!$E$11,Data!$G$71,IF(O11=Data!$E$12,Data!$G$72,IF(O11=Data!$E$13,Data!$G$73,IF(O11=Data!$E$14,Data!$G$74,IF(O11=Data!$E$15,Data!$G$75,IF(O11=Data!$E$16,Data!$G$76,IF(O11=Data!$E$17,Data!$G$77,IF(O11=Data!$E$18,Data!G$78,0)))))))))))))))))))*K11*$AV$3</f>
        <v>0</v>
      </c>
      <c r="X11" s="23">
        <f>IF(AZ11="No",0,IF(O11="NA",0,IF(O11=Data!$E$2,Data!$H$62,IF(O11=Data!$E$3,Data!$H$63,IF(O11=Data!$E$4,Data!$H$64,IF(O11=Data!$E$5,Data!$H$65,IF(O11=Data!$E$6,Data!$H$66,IF(O11=Data!$E$7,Data!$H$67,IF(O11=Data!$E$8,Data!$H$68,IF(O11=Data!$E$9,Data!$H$69,IF(O11=Data!$E$10,Data!$H$70,IF(O11=Data!$E$11,Data!$H$71,IF(O11=Data!$E$12,Data!$H$72,IF(O11=Data!$E$13,Data!$H$73,IF(O11=Data!$E$14,Data!$H$74,IF(O11=Data!$E$15,Data!$H$75,IF(O11=Data!$E$16,Data!$H$76,IF(O11=Data!$E$17,Data!$H$77,IF(O11=Data!$E$18,Data!H$78,0)))))))))))))))))))*K11*$AV$3</f>
        <v>0</v>
      </c>
      <c r="Y11" s="23">
        <f>IF(R11&lt;=1,0,IF(Q11=Data!$E$12,Data!$F$72,IF(Q11=Data!$E$13,Data!$F$73,IF(Q11=Data!$E$14,Data!$F$74,IF(Q11=Data!$E$15,Data!$F$75,IF(Q11=Data!$E$16,Data!$F$76,IF(Q11=Data!$E$17,Data!$F$77,IF(Q11=Data!$E$18,Data!$F$78,0))))))))*K11*IF(R11&lt;AV11,R11,$AV$3)</f>
        <v>0</v>
      </c>
      <c r="Z11" s="23">
        <f>IF(R11&lt;=1,0,IF(Q11=Data!$E$12,Data!$G$72,IF(Q11=Data!$E$13,Data!$G$73,IF(Q11=Data!$E$14,Data!$G$74,IF(Q11=Data!$E$15,Data!$G$75,IF(Q11=Data!$E$16,Data!$G$76,IF(Q11=Data!$E$17,Data!$G$77,IF(Q11=Data!$E$18,Data!$G$78,0))))))))*K11*IF(R11&lt;AV11,R11,$AV$3)</f>
        <v>0</v>
      </c>
      <c r="AA11" s="23">
        <f>IF(R11&lt;=1,0,IF(Q11=Data!$E$12,Data!$H$72,IF(Q11=Data!$E$13,Data!$H$73,IF(Q11=Data!$E$14,Data!$H$74,IF(Q11=Data!$E$15,Data!$H$75,IF(Q11=Data!$E$16,Data!$H$76,IF(Q11=Data!$E$17,Data!$H$77,IF(Q11=Data!$E$18,Data!$H$78,0))))))))*K11*IF(R11&lt;AV11,R11,$AV$3)</f>
        <v>0</v>
      </c>
      <c r="AB11" s="22">
        <f t="shared" si="5"/>
        <v>0</v>
      </c>
      <c r="AC11" s="50">
        <f t="shared" si="6"/>
        <v>0</v>
      </c>
      <c r="AD11" s="13"/>
      <c r="AE11" s="21">
        <f t="shared" si="0"/>
        <v>0</v>
      </c>
      <c r="AF11" s="22">
        <f t="shared" si="1"/>
        <v>0</v>
      </c>
      <c r="AG11" s="50">
        <f t="shared" si="2"/>
        <v>0</v>
      </c>
      <c r="AH11" s="13"/>
      <c r="AI11" s="21">
        <f>IF(AZ11="No",0,IF(O11="NA",0,IF(Q11=O11,0,IF(O11=Data!$E$2,Data!$J$62,IF(O11=Data!$E$3,Data!$J$63,IF(O11=Data!$E$4,Data!$J$64,IF(O11=Data!$E$5,Data!$J$65,IF(O11=Data!$E$6,Data!$J$66,IF(O11=Data!$E$7,Data!$J$67,IF(O11=Data!$E$8,Data!$J$68,IF(O11=Data!$E$9,Data!$J$69,IF(O11=Data!$E$10,Data!$I$70,IF(O11=Data!$E$11,Data!$J$71,IF(O11=Data!$E$12,Data!$J$72,IF(O11=Data!$E$13,Data!$J$73,IF(O11=Data!$E$14,Data!$J$74,IF(O11=Data!$E$15,Data!$J$75,IF(O11=Data!$E$16,Data!$J$76,IF(O11=Data!$E$17,Data!$J$77,IF(O11=Data!$E$18,Data!J$78,0))))))))))))))))))))*$AV$3</f>
        <v>0</v>
      </c>
      <c r="AJ11" s="23">
        <f>IF(AZ11="No",0,IF(O11="NA",0,IF(O11=Data!$E$2,Data!$K$62,IF(O11=Data!$E$3,Data!$K$63,IF(O11=Data!$E$4,Data!$K$64,IF(O11=Data!$E$5,Data!$K$65,IF(O11=Data!$E$6,Data!$K$66,IF(O11=Data!$E$7,Data!$K$67,IF(O11=Data!$E$8,Data!$K$68,IF(O11=Data!$E$9,Data!$K$69,IF(O11=Data!$E$10,Data!$K$70,IF(O11=Data!$E$11,Data!$K$71,IF(O11=Data!$E$12,Data!$K$72,IF(O11=Data!$E$13,Data!$K$73,IF(O11=Data!$E$14,Data!$K$74,IF(O11=Data!$E$15,Data!$K$75,IF(O11=Data!$E$16,Data!$K$76,IF(O11=Data!$E$17,Data!$K$77,IF(O11=Data!$E$18,Data!K$78,0)))))))))))))))))))*$AV$3</f>
        <v>0</v>
      </c>
      <c r="AK11" s="23">
        <f t="shared" si="7"/>
        <v>0</v>
      </c>
      <c r="AL11" s="22">
        <f t="shared" si="8"/>
        <v>0</v>
      </c>
      <c r="AM11" s="22">
        <f t="shared" si="9"/>
        <v>0</v>
      </c>
      <c r="AN11" s="23"/>
      <c r="AO11" s="120"/>
      <c r="AP11" s="25"/>
      <c r="AQ11" s="25"/>
      <c r="AR11" s="19"/>
      <c r="AS11" s="19"/>
      <c r="AU11" s="19"/>
      <c r="AV11" s="160" t="s">
        <v>138</v>
      </c>
      <c r="AW11" s="161">
        <v>25</v>
      </c>
      <c r="AX11" s="155"/>
      <c r="AY11" s="143" t="str">
        <f t="shared" si="10"/>
        <v>No</v>
      </c>
      <c r="AZ11" s="144" t="str">
        <f t="shared" si="3"/>
        <v>No</v>
      </c>
      <c r="BA11" s="145"/>
      <c r="BB11" s="146">
        <f>IF(Q11="NA",0,IF(N11="No",0,IF(O11=Data!$E$2,Data!$L$62,IF(O11=Data!$E$3,Data!$L$63,IF(O11=Data!$E$4,Data!$L$64,IF(O11=Data!$E$5,Data!$L$65,IF(O11=Data!$E$6,Data!$L$66,IF(O11=Data!$E$7,Data!$L$67,IF(O11=Data!$E$8,Data!$L$68,IF(O11=Data!$E$9,Data!$L$69,IF(O11=Data!$E$10,Data!$L$70,IF(O11=Data!$E$11,Data!$L$71,IF(O11=Data!$E$12,Data!$L$72,IF(O11=Data!$E$13,Data!$L$73,IF(O11=Data!$E$14,Data!$L$74,IF(O11=Data!$E$15,Data!$L$75,IF(O11=Data!$E$16,Data!$L$76,IF(O11=Data!$E$17,Data!$L$77,IF(O11=Data!$E$18,Data!L$78,0)))))))))))))))))))</f>
        <v>0</v>
      </c>
      <c r="BC11" s="147">
        <f>IF(Q11="NA",0,IF(AY11="No",0,IF(N11="Yes",0,IF(P11=Data!$E$2,Data!$L$62,IF(P11=Data!$E$3,Data!$L$63,IF(P11=Data!$E$4,Data!$L$64,IF(P11=Data!$E$5,Data!$L$65,IF(P11=Data!$E$6,Data!$L$66,IF(P11=Data!$E$7,Data!$L$67,IF(P11=Data!$E$8,Data!$L$68,IF(P11=Data!$E$9,Data!$L$69,IF(P11=Data!$E$10,Data!$L$70,IF(P11=Data!$E$11,Data!$L$71,IF(P11=Data!$E$12,Data!$L$72*(EXP(-29.6/R11)),IF(P11=Data!$E$13,Data!$L$73,IF(P11=Data!$E$14,Data!$L$74*(EXP(-29.6/R11)),IF(P11=Data!$E$15,Data!$L$75,IF(P11=Data!$E$16,Data!$L$76,IF(P11=Data!$E$17,Data!$L$77,IF(P11=Data!$E$18,Data!L$78,0))))))))))))))))))))</f>
        <v>0</v>
      </c>
      <c r="BD11" s="148"/>
      <c r="BE11" s="146"/>
      <c r="BF11" s="148">
        <f t="shared" si="4"/>
        <v>0</v>
      </c>
      <c r="BG11" s="148">
        <f t="shared" si="11"/>
        <v>1</v>
      </c>
      <c r="BH11" s="148">
        <f t="shared" si="12"/>
        <v>1</v>
      </c>
      <c r="BI11" s="148">
        <f>IF(S11=0,0,IF(AND(Q11=Data!$E$12,S11-$AV$3&gt;0),(((Data!$M$72*(EXP(-29.6/S11)))-(Data!$M$72*(EXP(-29.6/(S11-$AV$3)))))),IF(AND(Q11=Data!$E$12,S11-$AV$3&lt;0.5),(Data!$M$72*(EXP(-29.6/S11))),IF(AND(Q11=Data!$E$12,S11&lt;=1),((Data!$M$72*(EXP(-29.6/S11)))),IF(Q11=Data!$E$13,(Data!$M$73),IF(AND(Q11=Data!$E$14,S11-$AV$3&gt;0),(((Data!$M$74*(EXP(-29.6/S11)))-(Data!$M$74*(EXP(-29.6/(S11-$AV$3)))))),IF(AND(Q11=Data!$E$14,S11-$AV$3&lt;1),(Data!$M$74*(EXP(-29.6/S11))),IF(AND(Q11=Data!$E$14,S11&lt;=1),((Data!$M$74*(EXP(-29.6/S11)))),IF(Q11=Data!$E$15,Data!$M$75,IF(Q11=Data!$E$16,Data!$M$76,IF(Q11=Data!$E$17,Data!$M$77,IF(Q11=Data!$E$18,Data!$M$78,0))))))))))))</f>
        <v>0</v>
      </c>
      <c r="BJ11" s="148">
        <f>IF(Q11=Data!$E$12,BI11*0.32,IF(Q11=Data!$E$13,0,IF(Q11=Data!$E$14,BI11*0.32,IF(Q11=Data!$E$15,0,IF(Q11=Data!$E$16,0,IF(Q11=Data!$E$17,0,IF(Q11=Data!$E$18,0,0)))))))</f>
        <v>0</v>
      </c>
      <c r="BK11" s="148">
        <f>IF(Q11=Data!$E$12,Data!$P$72*$AV$3,IF(Q11=Data!$E$13,Data!$P$73*$AV$3,IF(Q11=Data!$E$14,Data!$P$74*$AV$3,IF(Q11=Data!$E$15,Data!$P$75*$AV$3,IF(Q11=Data!$E$16,Data!$P$76*$AV$3,IF(Q11=Data!$E$17,Data!$P$77*$AV$3,IF(Q11=Data!$E$18,Data!$P$78*$AV$3,0)))))))</f>
        <v>0</v>
      </c>
      <c r="BL11" s="147">
        <f>IF(O11=Data!$E$2,Data!$O$62,IF(O11=Data!$E$3,Data!$O$63,IF(O11=Data!$E$4,Data!$O$64,IF(O11=Data!$E$5,Data!$O$65,IF(O11=Data!$E$6,Data!$O$66,IF(O11=Data!$E$7,Data!$O$67,IF(O11=Data!$E$8,Data!$O$68,IF(O11=Data!$E$9,Data!$O$69,IF(O11=Data!$E$10,Data!$O$70,IF(O11=Data!$E$11,Data!$O$71,IF(O11=Data!$E$12,Data!$O$72,IF(O11=Data!$E$13,Data!$O$73,IF(O11=Data!$E$14,Data!$O$74,IF(O11=Data!$E$15,Data!$O$75,IF(O11=Data!$E$16,Data!$O$76,IF(O11=Data!$E$17,Data!$O$77,IF(O11=Data!$E$18,Data!$O$78,0)))))))))))))))))</f>
        <v>0</v>
      </c>
      <c r="BM11" s="150"/>
      <c r="BN11" s="151"/>
      <c r="BO11" s="157"/>
      <c r="BP11" s="153"/>
      <c r="BQ11" s="19"/>
      <c r="BR11" s="19"/>
      <c r="BS11" s="19"/>
      <c r="BT11" s="19"/>
      <c r="BU11" s="19"/>
    </row>
    <row r="12" spans="1:73" s="11" customFormat="1" ht="15" thickBot="1" x14ac:dyDescent="0.35">
      <c r="A12" s="96"/>
      <c r="B12" s="96"/>
      <c r="C12" s="97"/>
      <c r="D12" s="97"/>
      <c r="E12" s="97"/>
      <c r="F12" s="24"/>
      <c r="G12" s="12"/>
      <c r="H12" s="104"/>
      <c r="I12" s="24"/>
      <c r="J12" s="36" t="s">
        <v>23</v>
      </c>
      <c r="K12" s="108"/>
      <c r="L12" s="108"/>
      <c r="M12" s="108" t="s">
        <v>3</v>
      </c>
      <c r="N12" s="108" t="s">
        <v>1</v>
      </c>
      <c r="O12" s="109" t="s">
        <v>124</v>
      </c>
      <c r="P12" s="109" t="s">
        <v>124</v>
      </c>
      <c r="Q12" s="110" t="s">
        <v>124</v>
      </c>
      <c r="R12" s="111"/>
      <c r="S12" s="111"/>
      <c r="T12" s="112"/>
      <c r="U12" s="20"/>
      <c r="V12" s="21">
        <f>IF(AZ12="No",0,IF(O12="NA",0,IF(O12=Data!$E$2,Data!$F$62,IF(O12=Data!$E$3,Data!$F$63,IF(O12=Data!$E$4,Data!$F$64,IF(O12=Data!$E$5,Data!$F$65,IF(O12=Data!$E$6,Data!$F$66,IF(O12=Data!$E$7,Data!$F$67,IF(O12=Data!$E$8,Data!$F$68,IF(O12=Data!$E$9,Data!$F$69,IF(O12=Data!$E$10,Data!$F$70,IF(O12=Data!$E$11,Data!$F$71,IF(O12=Data!E21,Data!$F$72,IF(O12=Data!E22,Data!$F$73,IF(O12=Data!E23,Data!$F$74,IF(O12=Data!E24,Data!$F$75,IF(O12=Data!E25,Data!$F$76,IF(O12=Data!E26,Data!$F$77,IF(O12=Data!E27,Data!F$78,0)))))))))))))))))))*K12*$AV$3</f>
        <v>0</v>
      </c>
      <c r="W12" s="23">
        <f>IF(AZ12="No",0,IF(O12="NA",0,IF(O12=Data!$E$2,Data!$G$62,IF(O12=Data!$E$3,Data!$G$63,IF(O12=Data!$E$4,Data!$G$64,IF(O12=Data!$E$5,Data!$G$65,IF(O12=Data!$E$6,Data!$G$66,IF(O12=Data!$E$7,Data!$G$67,IF(O12=Data!$E$8,Data!$G$68,IF(O12=Data!$E$9,Data!$G$69,IF(O12=Data!$E$10,Data!$G$70,IF(O12=Data!$E$11,Data!$G$71,IF(O12=Data!$E$12,Data!$G$72,IF(O12=Data!$E$13,Data!$G$73,IF(O12=Data!$E$14,Data!$G$74,IF(O12=Data!$E$15,Data!$G$75,IF(O12=Data!$E$16,Data!$G$76,IF(O12=Data!$E$17,Data!$G$77,IF(O12=Data!$E$18,Data!G$78,0)))))))))))))))))))*K12*$AV$3</f>
        <v>0</v>
      </c>
      <c r="X12" s="23">
        <f>IF(AZ12="No",0,IF(O12="NA",0,IF(O12=Data!$E$2,Data!$H$62,IF(O12=Data!$E$3,Data!$H$63,IF(O12=Data!$E$4,Data!$H$64,IF(O12=Data!$E$5,Data!$H$65,IF(O12=Data!$E$6,Data!$H$66,IF(O12=Data!$E$7,Data!$H$67,IF(O12=Data!$E$8,Data!$H$68,IF(O12=Data!$E$9,Data!$H$69,IF(O12=Data!$E$10,Data!$H$70,IF(O12=Data!$E$11,Data!$H$71,IF(O12=Data!$E$12,Data!$H$72,IF(O12=Data!$E$13,Data!$H$73,IF(O12=Data!$E$14,Data!$H$74,IF(O12=Data!$E$15,Data!$H$75,IF(O12=Data!$E$16,Data!$H$76,IF(O12=Data!$E$17,Data!$H$77,IF(O12=Data!$E$18,Data!H$78,0)))))))))))))))))))*K12*$AV$3</f>
        <v>0</v>
      </c>
      <c r="Y12" s="23">
        <f>IF(R12&lt;=1,0,IF(Q12=Data!$E$12,Data!$F$72,IF(Q12=Data!$E$13,Data!$F$73,IF(Q12=Data!$E$14,Data!$F$74,IF(Q12=Data!$E$15,Data!$F$75,IF(Q12=Data!$E$16,Data!$F$76,IF(Q12=Data!$E$17,Data!$F$77,IF(Q12=Data!$E$18,Data!$F$78,0))))))))*K12*IF(R12&lt;AV12,R12,$AV$3)</f>
        <v>0</v>
      </c>
      <c r="Z12" s="23">
        <f>IF(R12&lt;=1,0,IF(Q12=Data!$E$12,Data!$G$72,IF(Q12=Data!$E$13,Data!$G$73,IF(Q12=Data!$E$14,Data!$G$74,IF(Q12=Data!$E$15,Data!$G$75,IF(Q12=Data!$E$16,Data!$G$76,IF(Q12=Data!$E$17,Data!$G$77,IF(Q12=Data!$E$18,Data!$G$78,0))))))))*K12*IF(R12&lt;AV12,R12,$AV$3)</f>
        <v>0</v>
      </c>
      <c r="AA12" s="23">
        <f>IF(R12&lt;=1,0,IF(Q12=Data!$E$12,Data!$H$72,IF(Q12=Data!$E$13,Data!$H$73,IF(Q12=Data!$E$14,Data!$H$74,IF(Q12=Data!$E$15,Data!$H$75,IF(Q12=Data!$E$16,Data!$H$76,IF(Q12=Data!$E$17,Data!$H$77,IF(Q12=Data!$E$18,Data!$H$78,0))))))))*K12*IF(R12&lt;AV12,R12,$AV$3)</f>
        <v>0</v>
      </c>
      <c r="AB12" s="22">
        <f t="shared" si="5"/>
        <v>0</v>
      </c>
      <c r="AC12" s="50">
        <f t="shared" si="6"/>
        <v>0</v>
      </c>
      <c r="AD12" s="13"/>
      <c r="AE12" s="21">
        <f t="shared" si="0"/>
        <v>0</v>
      </c>
      <c r="AF12" s="22">
        <f t="shared" si="1"/>
        <v>0</v>
      </c>
      <c r="AG12" s="50">
        <f t="shared" si="2"/>
        <v>0</v>
      </c>
      <c r="AH12" s="13"/>
      <c r="AI12" s="21">
        <f>IF(AZ12="No",0,IF(O12="NA",0,IF(Q12=O12,0,IF(O12=Data!$E$2,Data!$J$62,IF(O12=Data!$E$3,Data!$J$63,IF(O12=Data!$E$4,Data!$J$64,IF(O12=Data!$E$5,Data!$J$65,IF(O12=Data!$E$6,Data!$J$66,IF(O12=Data!$E$7,Data!$J$67,IF(O12=Data!$E$8,Data!$J$68,IF(O12=Data!$E$9,Data!$J$69,IF(O12=Data!$E$10,Data!$I$70,IF(O12=Data!$E$11,Data!$J$71,IF(O12=Data!$E$12,Data!$J$72,IF(O12=Data!$E$13,Data!$J$73,IF(O12=Data!$E$14,Data!$J$74,IF(O12=Data!$E$15,Data!$J$75,IF(O12=Data!$E$16,Data!$J$76,IF(O12=Data!$E$17,Data!$J$77,IF(O12=Data!$E$18,Data!J$78,0))))))))))))))))))))*$AV$3</f>
        <v>0</v>
      </c>
      <c r="AJ12" s="23">
        <f>IF(AZ12="No",0,IF(O12="NA",0,IF(O12=Data!$E$2,Data!$K$62,IF(O12=Data!$E$3,Data!$K$63,IF(O12=Data!$E$4,Data!$K$64,IF(O12=Data!$E$5,Data!$K$65,IF(O12=Data!$E$6,Data!$K$66,IF(O12=Data!$E$7,Data!$K$67,IF(O12=Data!$E$8,Data!$K$68,IF(O12=Data!$E$9,Data!$K$69,IF(O12=Data!$E$10,Data!$K$70,IF(O12=Data!$E$11,Data!$K$71,IF(O12=Data!$E$12,Data!$K$72,IF(O12=Data!$E$13,Data!$K$73,IF(O12=Data!$E$14,Data!$K$74,IF(O12=Data!$E$15,Data!$K$75,IF(O12=Data!$E$16,Data!$K$76,IF(O12=Data!$E$17,Data!$K$77,IF(O12=Data!$E$18,Data!K$78,0)))))))))))))))))))*$AV$3</f>
        <v>0</v>
      </c>
      <c r="AK12" s="23">
        <f t="shared" si="7"/>
        <v>0</v>
      </c>
      <c r="AL12" s="22">
        <f t="shared" si="8"/>
        <v>0</v>
      </c>
      <c r="AM12" s="22">
        <f t="shared" si="9"/>
        <v>0</v>
      </c>
      <c r="AN12" s="23"/>
      <c r="AO12" s="120"/>
      <c r="AP12" s="25"/>
      <c r="AQ12" s="25"/>
      <c r="AR12" s="19"/>
      <c r="AS12" s="19"/>
      <c r="AU12" s="19"/>
      <c r="AV12" s="162" t="s">
        <v>143</v>
      </c>
      <c r="AW12" s="163">
        <v>25</v>
      </c>
      <c r="AX12" s="155"/>
      <c r="AY12" s="143" t="str">
        <f t="shared" si="10"/>
        <v>No</v>
      </c>
      <c r="AZ12" s="144" t="str">
        <f t="shared" si="3"/>
        <v>No</v>
      </c>
      <c r="BA12" s="150"/>
      <c r="BB12" s="146">
        <f>IF(Q12="NA",0,IF(N12="No",0,IF(O12=Data!$E$2,Data!$L$62,IF(O12=Data!$E$3,Data!$L$63,IF(O12=Data!$E$4,Data!$L$64,IF(O12=Data!$E$5,Data!$L$65,IF(O12=Data!$E$6,Data!$L$66,IF(O12=Data!$E$7,Data!$L$67,IF(O12=Data!$E$8,Data!$L$68,IF(O12=Data!$E$9,Data!$L$69,IF(O12=Data!$E$10,Data!$L$70,IF(O12=Data!$E$11,Data!$L$71,IF(O12=Data!$E$12,Data!$L$72,IF(O12=Data!$E$13,Data!$L$73,IF(O12=Data!$E$14,Data!$L$74,IF(O12=Data!$E$15,Data!$L$75,IF(O12=Data!$E$16,Data!$L$76,IF(O12=Data!$E$17,Data!$L$77,IF(O12=Data!$E$18,Data!L$78,0)))))))))))))))))))</f>
        <v>0</v>
      </c>
      <c r="BC12" s="147">
        <f>IF(Q12="NA",0,IF(AY12="No",0,IF(N12="Yes",0,IF(P12=Data!$E$2,Data!$L$62,IF(P12=Data!$E$3,Data!$L$63,IF(P12=Data!$E$4,Data!$L$64,IF(P12=Data!$E$5,Data!$L$65,IF(P12=Data!$E$6,Data!$L$66,IF(P12=Data!$E$7,Data!$L$67,IF(P12=Data!$E$8,Data!$L$68,IF(P12=Data!$E$9,Data!$L$69,IF(P12=Data!$E$10,Data!$L$70,IF(P12=Data!$E$11,Data!$L$71,IF(P12=Data!$E$12,Data!$L$72*(EXP(-29.6/R12)),IF(P12=Data!$E$13,Data!$L$73,IF(P12=Data!$E$14,Data!$L$74*(EXP(-29.6/R12)),IF(P12=Data!$E$15,Data!$L$75,IF(P12=Data!$E$16,Data!$L$76,IF(P12=Data!$E$17,Data!$L$77,IF(P12=Data!$E$18,Data!L$78,0))))))))))))))))))))</f>
        <v>0</v>
      </c>
      <c r="BD12" s="148"/>
      <c r="BE12" s="146"/>
      <c r="BF12" s="148">
        <f t="shared" si="4"/>
        <v>0</v>
      </c>
      <c r="BG12" s="148">
        <f t="shared" si="11"/>
        <v>1</v>
      </c>
      <c r="BH12" s="148">
        <f t="shared" si="12"/>
        <v>1</v>
      </c>
      <c r="BI12" s="148">
        <f>IF(S12=0,0,IF(AND(Q12=Data!$E$12,S12-$AV$3&gt;0),(((Data!$M$72*(EXP(-29.6/S12)))-(Data!$M$72*(EXP(-29.6/(S12-$AV$3)))))),IF(AND(Q12=Data!$E$12,S12-$AV$3&lt;0.5),(Data!$M$72*(EXP(-29.6/S12))),IF(AND(Q12=Data!$E$12,S12&lt;=1),((Data!$M$72*(EXP(-29.6/S12)))),IF(Q12=Data!$E$13,(Data!$M$73),IF(AND(Q12=Data!$E$14,S12-$AV$3&gt;0),(((Data!$M$74*(EXP(-29.6/S12)))-(Data!$M$74*(EXP(-29.6/(S12-$AV$3)))))),IF(AND(Q12=Data!$E$14,S12-$AV$3&lt;1),(Data!$M$74*(EXP(-29.6/S12))),IF(AND(Q12=Data!$E$14,S12&lt;=1),((Data!$M$74*(EXP(-29.6/S12)))),IF(Q12=Data!$E$15,Data!$M$75,IF(Q12=Data!$E$16,Data!$M$76,IF(Q12=Data!$E$17,Data!$M$77,IF(Q12=Data!$E$18,Data!$M$78,0))))))))))))</f>
        <v>0</v>
      </c>
      <c r="BJ12" s="148">
        <f>IF(Q12=Data!$E$12,BI12*0.32,IF(Q12=Data!$E$13,0,IF(Q12=Data!$E$14,BI12*0.32,IF(Q12=Data!$E$15,0,IF(Q12=Data!$E$16,0,IF(Q12=Data!$E$17,0,IF(Q12=Data!$E$18,0,0)))))))</f>
        <v>0</v>
      </c>
      <c r="BK12" s="148">
        <f>IF(Q12=Data!$E$12,Data!$P$72*$AV$3,IF(Q12=Data!$E$13,Data!$P$73*$AV$3,IF(Q12=Data!$E$14,Data!$P$74*$AV$3,IF(Q12=Data!$E$15,Data!$P$75*$AV$3,IF(Q12=Data!$E$16,Data!$P$76*$AV$3,IF(Q12=Data!$E$17,Data!$P$77*$AV$3,IF(Q12=Data!$E$18,Data!$P$78*$AV$3,0)))))))</f>
        <v>0</v>
      </c>
      <c r="BL12" s="147">
        <f>IF(O12=Data!$E$2,Data!$O$62,IF(O12=Data!$E$3,Data!$O$63,IF(O12=Data!$E$4,Data!$O$64,IF(O12=Data!$E$5,Data!$O$65,IF(O12=Data!$E$6,Data!$O$66,IF(O12=Data!$E$7,Data!$O$67,IF(O12=Data!$E$8,Data!$O$68,IF(O12=Data!$E$9,Data!$O$69,IF(O12=Data!$E$10,Data!$O$70,IF(O12=Data!$E$11,Data!$O$71,IF(O12=Data!$E$12,Data!$O$72,IF(O12=Data!$E$13,Data!$O$73,IF(O12=Data!$E$14,Data!$O$74,IF(O12=Data!$E$15,Data!$O$75,IF(O12=Data!$E$16,Data!$O$76,IF(O12=Data!$E$17,Data!$O$77,IF(O12=Data!$E$18,Data!$O$78,0)))))))))))))))))</f>
        <v>0</v>
      </c>
      <c r="BM12" s="150"/>
      <c r="BN12" s="164"/>
      <c r="BO12" s="165"/>
      <c r="BP12" s="166"/>
      <c r="BQ12" s="19"/>
      <c r="BR12" s="19"/>
      <c r="BS12" s="19"/>
      <c r="BT12" s="19"/>
      <c r="BU12" s="19"/>
    </row>
    <row r="13" spans="1:73" s="11" customFormat="1" x14ac:dyDescent="0.3">
      <c r="A13" s="96"/>
      <c r="B13" s="96"/>
      <c r="C13" s="97"/>
      <c r="D13" s="97"/>
      <c r="E13" s="97"/>
      <c r="F13" s="13"/>
      <c r="G13" s="12"/>
      <c r="H13" s="106"/>
      <c r="I13" s="24"/>
      <c r="J13" s="36" t="s">
        <v>24</v>
      </c>
      <c r="K13" s="108"/>
      <c r="L13" s="108"/>
      <c r="M13" s="108" t="s">
        <v>3</v>
      </c>
      <c r="N13" s="108" t="s">
        <v>1</v>
      </c>
      <c r="O13" s="109" t="s">
        <v>124</v>
      </c>
      <c r="P13" s="109" t="s">
        <v>124</v>
      </c>
      <c r="Q13" s="110" t="s">
        <v>124</v>
      </c>
      <c r="R13" s="111"/>
      <c r="S13" s="111"/>
      <c r="T13" s="112"/>
      <c r="U13" s="20"/>
      <c r="V13" s="21">
        <f>IF(AZ13="No",0,IF(O13="NA",0,IF(O13=Data!$E$2,Data!$F$62,IF(O13=Data!$E$3,Data!$F$63,IF(O13=Data!$E$4,Data!$F$64,IF(O13=Data!$E$5,Data!$F$65,IF(O13=Data!$E$6,Data!$F$66,IF(O13=Data!$E$7,Data!$F$67,IF(O13=Data!$E$8,Data!$F$68,IF(O13=Data!$E$9,Data!$F$69,IF(O13=Data!$E$10,Data!$F$70,IF(O13=Data!$E$11,Data!$F$71,IF(O13=Data!E22,Data!$F$72,IF(O13=Data!E23,Data!$F$73,IF(O13=Data!E24,Data!$F$74,IF(O13=Data!E25,Data!$F$75,IF(O13=Data!E26,Data!$F$76,IF(O13=Data!E27,Data!$F$77,IF(O13=Data!E28,Data!F$78,0)))))))))))))))))))*K13*$AV$3</f>
        <v>0</v>
      </c>
      <c r="W13" s="23">
        <f>IF(AZ13="No",0,IF(O13="NA",0,IF(O13=Data!$E$2,Data!$G$62,IF(O13=Data!$E$3,Data!$G$63,IF(O13=Data!$E$4,Data!$G$64,IF(O13=Data!$E$5,Data!$G$65,IF(O13=Data!$E$6,Data!$G$66,IF(O13=Data!$E$7,Data!$G$67,IF(O13=Data!$E$8,Data!$G$68,IF(O13=Data!$E$9,Data!$G$69,IF(O13=Data!$E$10,Data!$G$70,IF(O13=Data!$E$11,Data!$G$71,IF(O13=Data!$E$12,Data!$G$72,IF(O13=Data!$E$13,Data!$G$73,IF(O13=Data!$E$14,Data!$G$74,IF(O13=Data!$E$15,Data!$G$75,IF(O13=Data!$E$16,Data!$G$76,IF(O13=Data!$E$17,Data!$G$77,IF(O13=Data!$E$18,Data!G$78,0)))))))))))))))))))*K13*$AV$3</f>
        <v>0</v>
      </c>
      <c r="X13" s="23">
        <f>IF(AZ13="No",0,IF(O13="NA",0,IF(O13=Data!$E$2,Data!$H$62,IF(O13=Data!$E$3,Data!$H$63,IF(O13=Data!$E$4,Data!$H$64,IF(O13=Data!$E$5,Data!$H$65,IF(O13=Data!$E$6,Data!$H$66,IF(O13=Data!$E$7,Data!$H$67,IF(O13=Data!$E$8,Data!$H$68,IF(O13=Data!$E$9,Data!$H$69,IF(O13=Data!$E$10,Data!$H$70,IF(O13=Data!$E$11,Data!$H$71,IF(O13=Data!$E$12,Data!$H$72,IF(O13=Data!$E$13,Data!$H$73,IF(O13=Data!$E$14,Data!$H$74,IF(O13=Data!$E$15,Data!$H$75,IF(O13=Data!$E$16,Data!$H$76,IF(O13=Data!$E$17,Data!$H$77,IF(O13=Data!$E$18,Data!H$78,0)))))))))))))))))))*K13*$AV$3</f>
        <v>0</v>
      </c>
      <c r="Y13" s="23">
        <f>IF(R13&lt;=1,0,IF(Q13=Data!$E$12,Data!$F$72,IF(Q13=Data!$E$13,Data!$F$73,IF(Q13=Data!$E$14,Data!$F$74,IF(Q13=Data!$E$15,Data!$F$75,IF(Q13=Data!$E$16,Data!$F$76,IF(Q13=Data!$E$17,Data!$F$77,IF(Q13=Data!$E$18,Data!$F$78,0))))))))*K13*IF(R13&lt;AV13,R13,$AV$3)</f>
        <v>0</v>
      </c>
      <c r="Z13" s="23">
        <f>IF(R13&lt;=1,0,IF(Q13=Data!$E$12,Data!$G$72,IF(Q13=Data!$E$13,Data!$G$73,IF(Q13=Data!$E$14,Data!$G$74,IF(Q13=Data!$E$15,Data!$G$75,IF(Q13=Data!$E$16,Data!$G$76,IF(Q13=Data!$E$17,Data!$G$77,IF(Q13=Data!$E$18,Data!$G$78,0))))))))*K13*IF(R13&lt;AV13,R13,$AV$3)</f>
        <v>0</v>
      </c>
      <c r="AA13" s="23">
        <f>IF(R13&lt;=1,0,IF(Q13=Data!$E$12,Data!$H$72,IF(Q13=Data!$E$13,Data!$H$73,IF(Q13=Data!$E$14,Data!$H$74,IF(Q13=Data!$E$15,Data!$H$75,IF(Q13=Data!$E$16,Data!$H$76,IF(Q13=Data!$E$17,Data!$H$77,IF(Q13=Data!$E$18,Data!$H$78,0))))))))*K13*IF(R13&lt;AV13,R13,$AV$3)</f>
        <v>0</v>
      </c>
      <c r="AB13" s="22">
        <f t="shared" si="5"/>
        <v>0</v>
      </c>
      <c r="AC13" s="50">
        <f t="shared" si="6"/>
        <v>0</v>
      </c>
      <c r="AD13" s="13"/>
      <c r="AE13" s="21">
        <f t="shared" si="0"/>
        <v>0</v>
      </c>
      <c r="AF13" s="22">
        <f t="shared" si="1"/>
        <v>0</v>
      </c>
      <c r="AG13" s="50">
        <f t="shared" si="2"/>
        <v>0</v>
      </c>
      <c r="AH13" s="13"/>
      <c r="AI13" s="21">
        <f>IF(AZ13="No",0,IF(O13="NA",0,IF(Q13=O13,0,IF(O13=Data!$E$2,Data!$J$62,IF(O13=Data!$E$3,Data!$J$63,IF(O13=Data!$E$4,Data!$J$64,IF(O13=Data!$E$5,Data!$J$65,IF(O13=Data!$E$6,Data!$J$66,IF(O13=Data!$E$7,Data!$J$67,IF(O13=Data!$E$8,Data!$J$68,IF(O13=Data!$E$9,Data!$J$69,IF(O13=Data!$E$10,Data!$I$70,IF(O13=Data!$E$11,Data!$J$71,IF(O13=Data!$E$12,Data!$J$72,IF(O13=Data!$E$13,Data!$J$73,IF(O13=Data!$E$14,Data!$J$74,IF(O13=Data!$E$15,Data!$J$75,IF(O13=Data!$E$16,Data!$J$76,IF(O13=Data!$E$17,Data!$J$77,IF(O13=Data!$E$18,Data!J$78,0))))))))))))))))))))*$AV$3</f>
        <v>0</v>
      </c>
      <c r="AJ13" s="23">
        <f>IF(AZ13="No",0,IF(O13="NA",0,IF(O13=Data!$E$2,Data!$K$62,IF(O13=Data!$E$3,Data!$K$63,IF(O13=Data!$E$4,Data!$K$64,IF(O13=Data!$E$5,Data!$K$65,IF(O13=Data!$E$6,Data!$K$66,IF(O13=Data!$E$7,Data!$K$67,IF(O13=Data!$E$8,Data!$K$68,IF(O13=Data!$E$9,Data!$K$69,IF(O13=Data!$E$10,Data!$K$70,IF(O13=Data!$E$11,Data!$K$71,IF(O13=Data!$E$12,Data!$K$72,IF(O13=Data!$E$13,Data!$K$73,IF(O13=Data!$E$14,Data!$K$74,IF(O13=Data!$E$15,Data!$K$75,IF(O13=Data!$E$16,Data!$K$76,IF(O13=Data!$E$17,Data!$K$77,IF(O13=Data!$E$18,Data!K$78,0)))))))))))))))))))*$AV$3</f>
        <v>0</v>
      </c>
      <c r="AK13" s="23">
        <f t="shared" si="7"/>
        <v>0</v>
      </c>
      <c r="AL13" s="22">
        <f t="shared" si="8"/>
        <v>0</v>
      </c>
      <c r="AM13" s="22">
        <f t="shared" si="9"/>
        <v>0</v>
      </c>
      <c r="AN13" s="23"/>
      <c r="AO13" s="120"/>
      <c r="AP13" s="25"/>
      <c r="AQ13" s="25"/>
      <c r="AR13" s="19"/>
      <c r="AS13" s="19"/>
      <c r="AU13" s="19"/>
      <c r="AV13" s="167"/>
      <c r="AW13" s="168"/>
      <c r="AX13" s="155"/>
      <c r="AY13" s="143" t="str">
        <f t="shared" si="10"/>
        <v>No</v>
      </c>
      <c r="AZ13" s="144" t="str">
        <f t="shared" si="3"/>
        <v>No</v>
      </c>
      <c r="BA13" s="150"/>
      <c r="BB13" s="146">
        <f>IF(Q13="NA",0,IF(N13="No",0,IF(O13=Data!$E$2,Data!$L$62,IF(O13=Data!$E$3,Data!$L$63,IF(O13=Data!$E$4,Data!$L$64,IF(O13=Data!$E$5,Data!$L$65,IF(O13=Data!$E$6,Data!$L$66,IF(O13=Data!$E$7,Data!$L$67,IF(O13=Data!$E$8,Data!$L$68,IF(O13=Data!$E$9,Data!$L$69,IF(O13=Data!$E$10,Data!$L$70,IF(O13=Data!$E$11,Data!$L$71,IF(O13=Data!$E$12,Data!$L$72,IF(O13=Data!$E$13,Data!$L$73,IF(O13=Data!$E$14,Data!$L$74,IF(O13=Data!$E$15,Data!$L$75,IF(O13=Data!$E$16,Data!$L$76,IF(O13=Data!$E$17,Data!$L$77,IF(O13=Data!$E$18,Data!L$78,0)))))))))))))))))))</f>
        <v>0</v>
      </c>
      <c r="BC13" s="147">
        <f>IF(Q13="NA",0,IF(AY13="No",0,IF(N13="Yes",0,IF(P13=Data!$E$2,Data!$L$62,IF(P13=Data!$E$3,Data!$L$63,IF(P13=Data!$E$4,Data!$L$64,IF(P13=Data!$E$5,Data!$L$65,IF(P13=Data!$E$6,Data!$L$66,IF(P13=Data!$E$7,Data!$L$67,IF(P13=Data!$E$8,Data!$L$68,IF(P13=Data!$E$9,Data!$L$69,IF(P13=Data!$E$10,Data!$L$70,IF(P13=Data!$E$11,Data!$L$71,IF(P13=Data!$E$12,Data!$L$72*(EXP(-29.6/R13)),IF(P13=Data!$E$13,Data!$L$73,IF(P13=Data!$E$14,Data!$L$74*(EXP(-29.6/R13)),IF(P13=Data!$E$15,Data!$L$75,IF(P13=Data!$E$16,Data!$L$76,IF(P13=Data!$E$17,Data!$L$77,IF(P13=Data!$E$18,Data!L$78,0))))))))))))))))))))</f>
        <v>0</v>
      </c>
      <c r="BD13" s="148"/>
      <c r="BE13" s="146"/>
      <c r="BF13" s="148">
        <f t="shared" si="4"/>
        <v>0</v>
      </c>
      <c r="BG13" s="148">
        <f t="shared" si="11"/>
        <v>1</v>
      </c>
      <c r="BH13" s="148">
        <f t="shared" si="12"/>
        <v>1</v>
      </c>
      <c r="BI13" s="148">
        <f>IF(S13=0,0,IF(AND(Q13=Data!$E$12,S13-$AV$3&gt;0),(((Data!$M$72*(EXP(-29.6/S13)))-(Data!$M$72*(EXP(-29.6/(S13-$AV$3)))))),IF(AND(Q13=Data!$E$12,S13-$AV$3&lt;0.5),(Data!$M$72*(EXP(-29.6/S13))),IF(AND(Q13=Data!$E$12,S13&lt;=1),((Data!$M$72*(EXP(-29.6/S13)))),IF(Q13=Data!$E$13,(Data!$M$73),IF(AND(Q13=Data!$E$14,S13-$AV$3&gt;0),(((Data!$M$74*(EXP(-29.6/S13)))-(Data!$M$74*(EXP(-29.6/(S13-$AV$3)))))),IF(AND(Q13=Data!$E$14,S13-$AV$3&lt;1),(Data!$M$74*(EXP(-29.6/S13))),IF(AND(Q13=Data!$E$14,S13&lt;=1),((Data!$M$74*(EXP(-29.6/S13)))),IF(Q13=Data!$E$15,Data!$M$75,IF(Q13=Data!$E$16,Data!$M$76,IF(Q13=Data!$E$17,Data!$M$77,IF(Q13=Data!$E$18,Data!$M$78,0))))))))))))</f>
        <v>0</v>
      </c>
      <c r="BJ13" s="148">
        <f>IF(Q13=Data!$E$12,BI13*0.32,IF(Q13=Data!$E$13,0,IF(Q13=Data!$E$14,BI13*0.32,IF(Q13=Data!$E$15,0,IF(Q13=Data!$E$16,0,IF(Q13=Data!$E$17,0,IF(Q13=Data!$E$18,0,0)))))))</f>
        <v>0</v>
      </c>
      <c r="BK13" s="148">
        <f>IF(Q13=Data!$E$12,Data!$P$72*$AV$3,IF(Q13=Data!$E$13,Data!$P$73*$AV$3,IF(Q13=Data!$E$14,Data!$P$74*$AV$3,IF(Q13=Data!$E$15,Data!$P$75*$AV$3,IF(Q13=Data!$E$16,Data!$P$76*$AV$3,IF(Q13=Data!$E$17,Data!$P$77*$AV$3,IF(Q13=Data!$E$18,Data!$P$78*$AV$3,0)))))))</f>
        <v>0</v>
      </c>
      <c r="BL13" s="147">
        <f>IF(O13=Data!$E$2,Data!$O$62,IF(O13=Data!$E$3,Data!$O$63,IF(O13=Data!$E$4,Data!$O$64,IF(O13=Data!$E$5,Data!$O$65,IF(O13=Data!$E$6,Data!$O$66,IF(O13=Data!$E$7,Data!$O$67,IF(O13=Data!$E$8,Data!$O$68,IF(O13=Data!$E$9,Data!$O$69,IF(O13=Data!$E$10,Data!$O$70,IF(O13=Data!$E$11,Data!$O$71,IF(O13=Data!$E$12,Data!$O$72,IF(O13=Data!$E$13,Data!$O$73,IF(O13=Data!$E$14,Data!$O$74,IF(O13=Data!$E$15,Data!$O$75,IF(O13=Data!$E$16,Data!$O$76,IF(O13=Data!$E$17,Data!$O$77,IF(O13=Data!$E$18,Data!$O$78,0)))))))))))))))))</f>
        <v>0</v>
      </c>
      <c r="BM13" s="150"/>
      <c r="BN13" s="145"/>
      <c r="BO13" s="145"/>
      <c r="BP13" s="145"/>
      <c r="BQ13" s="19"/>
      <c r="BR13" s="19"/>
      <c r="BS13" s="19"/>
      <c r="BT13" s="19"/>
      <c r="BU13" s="19"/>
    </row>
    <row r="14" spans="1:73" x14ac:dyDescent="0.3">
      <c r="A14" s="99"/>
      <c r="B14" s="99"/>
      <c r="C14" s="100"/>
      <c r="D14" s="100"/>
      <c r="E14" s="100"/>
      <c r="I14" s="24"/>
      <c r="J14" s="36" t="s">
        <v>25</v>
      </c>
      <c r="K14" s="108"/>
      <c r="L14" s="108"/>
      <c r="M14" s="108" t="s">
        <v>3</v>
      </c>
      <c r="N14" s="108" t="s">
        <v>1</v>
      </c>
      <c r="O14" s="109" t="s">
        <v>124</v>
      </c>
      <c r="P14" s="109" t="s">
        <v>124</v>
      </c>
      <c r="Q14" s="110" t="s">
        <v>124</v>
      </c>
      <c r="R14" s="111"/>
      <c r="S14" s="111"/>
      <c r="T14" s="112"/>
      <c r="U14" s="20"/>
      <c r="V14" s="21">
        <f>IF(AZ14="No",0,IF(O14="NA",0,IF(O14=Data!$E$2,Data!$F$62,IF(O14=Data!$E$3,Data!$F$63,IF(O14=Data!$E$4,Data!$F$64,IF(O14=Data!$E$5,Data!$F$65,IF(O14=Data!$E$6,Data!$F$66,IF(O14=Data!$E$7,Data!$F$67,IF(O14=Data!$E$8,Data!$F$68,IF(O14=Data!$E$9,Data!$F$69,IF(O14=Data!$E$10,Data!$F$70,IF(O14=Data!$E$11,Data!$F$71,IF(O14=Data!E23,Data!$F$72,IF(O14=Data!E24,Data!$F$73,IF(O14=Data!E25,Data!$F$74,IF(O14=Data!E26,Data!$F$75,IF(O14=Data!E27,Data!$F$76,IF(O14=Data!E28,Data!$F$77,IF(O14=Data!E29,Data!F$78,0)))))))))))))))))))*K14*$AV$3</f>
        <v>0</v>
      </c>
      <c r="W14" s="23">
        <f>IF(AZ14="No",0,IF(O14="NA",0,IF(O14=Data!$E$2,Data!$G$62,IF(O14=Data!$E$3,Data!$G$63,IF(O14=Data!$E$4,Data!$G$64,IF(O14=Data!$E$5,Data!$G$65,IF(O14=Data!$E$6,Data!$G$66,IF(O14=Data!$E$7,Data!$G$67,IF(O14=Data!$E$8,Data!$G$68,IF(O14=Data!$E$9,Data!$G$69,IF(O14=Data!$E$10,Data!$G$70,IF(O14=Data!$E$11,Data!$G$71,IF(O14=Data!$E$12,Data!$G$72,IF(O14=Data!$E$13,Data!$G$73,IF(O14=Data!$E$14,Data!$G$74,IF(O14=Data!$E$15,Data!$G$75,IF(O14=Data!$E$16,Data!$G$76,IF(O14=Data!$E$17,Data!$G$77,IF(O14=Data!$E$18,Data!G$78,0)))))))))))))))))))*K14*$AV$3</f>
        <v>0</v>
      </c>
      <c r="X14" s="23">
        <f>IF(AZ14="No",0,IF(O14="NA",0,IF(O14=Data!$E$2,Data!$H$62,IF(O14=Data!$E$3,Data!$H$63,IF(O14=Data!$E$4,Data!$H$64,IF(O14=Data!$E$5,Data!$H$65,IF(O14=Data!$E$6,Data!$H$66,IF(O14=Data!$E$7,Data!$H$67,IF(O14=Data!$E$8,Data!$H$68,IF(O14=Data!$E$9,Data!$H$69,IF(O14=Data!$E$10,Data!$H$70,IF(O14=Data!$E$11,Data!$H$71,IF(O14=Data!$E$12,Data!$H$72,IF(O14=Data!$E$13,Data!$H$73,IF(O14=Data!$E$14,Data!$H$74,IF(O14=Data!$E$15,Data!$H$75,IF(O14=Data!$E$16,Data!$H$76,IF(O14=Data!$E$17,Data!$H$77,IF(O14=Data!$E$18,Data!H$78,0)))))))))))))))))))*K14*$AV$3</f>
        <v>0</v>
      </c>
      <c r="Y14" s="23">
        <f>IF(R14&lt;=1,0,IF(Q14=Data!$E$12,Data!$F$72,IF(Q14=Data!$E$13,Data!$F$73,IF(Q14=Data!$E$14,Data!$F$74,IF(Q14=Data!$E$15,Data!$F$75,IF(Q14=Data!$E$16,Data!$F$76,IF(Q14=Data!$E$17,Data!$F$77,IF(Q14=Data!$E$18,Data!$F$78,0))))))))*K14*IF(R14&lt;AV14,R14,$AV$3)</f>
        <v>0</v>
      </c>
      <c r="Z14" s="23">
        <f>IF(R14&lt;=1,0,IF(Q14=Data!$E$12,Data!$G$72,IF(Q14=Data!$E$13,Data!$G$73,IF(Q14=Data!$E$14,Data!$G$74,IF(Q14=Data!$E$15,Data!$G$75,IF(Q14=Data!$E$16,Data!$G$76,IF(Q14=Data!$E$17,Data!$G$77,IF(Q14=Data!$E$18,Data!$G$78,0))))))))*K14*IF(R14&lt;AV14,R14,$AV$3)</f>
        <v>0</v>
      </c>
      <c r="AA14" s="23">
        <f>IF(R14&lt;=1,0,IF(Q14=Data!$E$12,Data!$H$72,IF(Q14=Data!$E$13,Data!$H$73,IF(Q14=Data!$E$14,Data!$H$74,IF(Q14=Data!$E$15,Data!$H$75,IF(Q14=Data!$E$16,Data!$H$76,IF(Q14=Data!$E$17,Data!$H$77,IF(Q14=Data!$E$18,Data!$H$78,0))))))))*K14*IF(R14&lt;AV14,R14,$AV$3)</f>
        <v>0</v>
      </c>
      <c r="AB14" s="22">
        <f t="shared" si="5"/>
        <v>0</v>
      </c>
      <c r="AC14" s="50">
        <f t="shared" si="6"/>
        <v>0</v>
      </c>
      <c r="AD14" s="46"/>
      <c r="AE14" s="21">
        <f t="shared" si="0"/>
        <v>0</v>
      </c>
      <c r="AF14" s="22">
        <f t="shared" si="1"/>
        <v>0</v>
      </c>
      <c r="AG14" s="50">
        <f t="shared" si="2"/>
        <v>0</v>
      </c>
      <c r="AH14" s="46"/>
      <c r="AI14" s="21">
        <f>IF(AZ14="No",0,IF(O14="NA",0,IF(Q14=O14,0,IF(O14=Data!$E$2,Data!$J$62,IF(O14=Data!$E$3,Data!$J$63,IF(O14=Data!$E$4,Data!$J$64,IF(O14=Data!$E$5,Data!$J$65,IF(O14=Data!$E$6,Data!$J$66,IF(O14=Data!$E$7,Data!$J$67,IF(O14=Data!$E$8,Data!$J$68,IF(O14=Data!$E$9,Data!$J$69,IF(O14=Data!$E$10,Data!$I$70,IF(O14=Data!$E$11,Data!$J$71,IF(O14=Data!$E$12,Data!$J$72,IF(O14=Data!$E$13,Data!$J$73,IF(O14=Data!$E$14,Data!$J$74,IF(O14=Data!$E$15,Data!$J$75,IF(O14=Data!$E$16,Data!$J$76,IF(O14=Data!$E$17,Data!$J$77,IF(O14=Data!$E$18,Data!J$78,0))))))))))))))))))))*$AV$3</f>
        <v>0</v>
      </c>
      <c r="AJ14" s="23">
        <f>IF(AZ14="No",0,IF(O14="NA",0,IF(O14=Data!$E$2,Data!$K$62,IF(O14=Data!$E$3,Data!$K$63,IF(O14=Data!$E$4,Data!$K$64,IF(O14=Data!$E$5,Data!$K$65,IF(O14=Data!$E$6,Data!$K$66,IF(O14=Data!$E$7,Data!$K$67,IF(O14=Data!$E$8,Data!$K$68,IF(O14=Data!$E$9,Data!$K$69,IF(O14=Data!$E$10,Data!$K$70,IF(O14=Data!$E$11,Data!$K$71,IF(O14=Data!$E$12,Data!$K$72,IF(O14=Data!$E$13,Data!$K$73,IF(O14=Data!$E$14,Data!$K$74,IF(O14=Data!$E$15,Data!$K$75,IF(O14=Data!$E$16,Data!$K$76,IF(O14=Data!$E$17,Data!$K$77,IF(O14=Data!$E$18,Data!K$78,0)))))))))))))))))))*$AV$3</f>
        <v>0</v>
      </c>
      <c r="AK14" s="23">
        <f t="shared" si="7"/>
        <v>0</v>
      </c>
      <c r="AL14" s="22">
        <f t="shared" si="8"/>
        <v>0</v>
      </c>
      <c r="AM14" s="22">
        <f t="shared" si="9"/>
        <v>0</v>
      </c>
      <c r="AN14" s="23"/>
      <c r="AO14" s="120"/>
      <c r="AP14" s="25"/>
      <c r="AQ14" s="25"/>
      <c r="AT14"/>
      <c r="AY14" s="143" t="str">
        <f t="shared" si="10"/>
        <v>No</v>
      </c>
      <c r="AZ14" s="144" t="str">
        <f t="shared" si="3"/>
        <v>No</v>
      </c>
      <c r="BA14" s="150"/>
      <c r="BB14" s="146">
        <f>IF(Q14="NA",0,IF(N14="No",0,IF(O14=Data!$E$2,Data!$L$62,IF(O14=Data!$E$3,Data!$L$63,IF(O14=Data!$E$4,Data!$L$64,IF(O14=Data!$E$5,Data!$L$65,IF(O14=Data!$E$6,Data!$L$66,IF(O14=Data!$E$7,Data!$L$67,IF(O14=Data!$E$8,Data!$L$68,IF(O14=Data!$E$9,Data!$L$69,IF(O14=Data!$E$10,Data!$L$70,IF(O14=Data!$E$11,Data!$L$71,IF(O14=Data!$E$12,Data!$L$72,IF(O14=Data!$E$13,Data!$L$73,IF(O14=Data!$E$14,Data!$L$74,IF(O14=Data!$E$15,Data!$L$75,IF(O14=Data!$E$16,Data!$L$76,IF(O14=Data!$E$17,Data!$L$77,IF(O14=Data!$E$18,Data!L$78,0)))))))))))))))))))</f>
        <v>0</v>
      </c>
      <c r="BC14" s="147">
        <f>IF(Q14="NA",0,IF(AY14="No",0,IF(N14="Yes",0,IF(P14=Data!$E$2,Data!$L$62,IF(P14=Data!$E$3,Data!$L$63,IF(P14=Data!$E$4,Data!$L$64,IF(P14=Data!$E$5,Data!$L$65,IF(P14=Data!$E$6,Data!$L$66,IF(P14=Data!$E$7,Data!$L$67,IF(P14=Data!$E$8,Data!$L$68,IF(P14=Data!$E$9,Data!$L$69,IF(P14=Data!$E$10,Data!$L$70,IF(P14=Data!$E$11,Data!$L$71,IF(P14=Data!$E$12,Data!$L$72*(EXP(-29.6/R14)),IF(P14=Data!$E$13,Data!$L$73,IF(P14=Data!$E$14,Data!$L$74*(EXP(-29.6/R14)),IF(P14=Data!$E$15,Data!$L$75,IF(P14=Data!$E$16,Data!$L$76,IF(P14=Data!$E$17,Data!$L$77,IF(P14=Data!$E$18,Data!L$78,0))))))))))))))))))))</f>
        <v>0</v>
      </c>
      <c r="BD14" s="148"/>
      <c r="BE14" s="146"/>
      <c r="BF14" s="148">
        <f t="shared" si="4"/>
        <v>0</v>
      </c>
      <c r="BG14" s="148">
        <f t="shared" si="11"/>
        <v>1</v>
      </c>
      <c r="BH14" s="148">
        <f t="shared" si="12"/>
        <v>1</v>
      </c>
      <c r="BI14" s="148">
        <f>IF(S14=0,0,IF(AND(Q14=Data!$E$12,S14-$AV$3&gt;0),(((Data!$M$72*(EXP(-29.6/S14)))-(Data!$M$72*(EXP(-29.6/(S14-$AV$3)))))),IF(AND(Q14=Data!$E$12,S14-$AV$3&lt;0.5),(Data!$M$72*(EXP(-29.6/S14))),IF(AND(Q14=Data!$E$12,S14&lt;=1),((Data!$M$72*(EXP(-29.6/S14)))),IF(Q14=Data!$E$13,(Data!$M$73),IF(AND(Q14=Data!$E$14,S14-$AV$3&gt;0),(((Data!$M$74*(EXP(-29.6/S14)))-(Data!$M$74*(EXP(-29.6/(S14-$AV$3)))))),IF(AND(Q14=Data!$E$14,S14-$AV$3&lt;1),(Data!$M$74*(EXP(-29.6/S14))),IF(AND(Q14=Data!$E$14,S14&lt;=1),((Data!$M$74*(EXP(-29.6/S14)))),IF(Q14=Data!$E$15,Data!$M$75,IF(Q14=Data!$E$16,Data!$M$76,IF(Q14=Data!$E$17,Data!$M$77,IF(Q14=Data!$E$18,Data!$M$78,0))))))))))))</f>
        <v>0</v>
      </c>
      <c r="BJ14" s="148">
        <f>IF(Q14=Data!$E$12,BI14*0.32,IF(Q14=Data!$E$13,0,IF(Q14=Data!$E$14,BI14*0.32,IF(Q14=Data!$E$15,0,IF(Q14=Data!$E$16,0,IF(Q14=Data!$E$17,0,IF(Q14=Data!$E$18,0,0)))))))</f>
        <v>0</v>
      </c>
      <c r="BK14" s="148">
        <f>IF(Q14=Data!$E$12,Data!$P$72*$AV$3,IF(Q14=Data!$E$13,Data!$P$73*$AV$3,IF(Q14=Data!$E$14,Data!$P$74*$AV$3,IF(Q14=Data!$E$15,Data!$P$75*$AV$3,IF(Q14=Data!$E$16,Data!$P$76*$AV$3,IF(Q14=Data!$E$17,Data!$P$77*$AV$3,IF(Q14=Data!$E$18,Data!$P$78*$AV$3,0)))))))</f>
        <v>0</v>
      </c>
      <c r="BL14" s="147">
        <f>IF(O14=Data!$E$2,Data!$O$62,IF(O14=Data!$E$3,Data!$O$63,IF(O14=Data!$E$4,Data!$O$64,IF(O14=Data!$E$5,Data!$O$65,IF(O14=Data!$E$6,Data!$O$66,IF(O14=Data!$E$7,Data!$O$67,IF(O14=Data!$E$8,Data!$O$68,IF(O14=Data!$E$9,Data!$O$69,IF(O14=Data!$E$10,Data!$O$70,IF(O14=Data!$E$11,Data!$O$71,IF(O14=Data!$E$12,Data!$O$72,IF(O14=Data!$E$13,Data!$O$73,IF(O14=Data!$E$14,Data!$O$74,IF(O14=Data!$E$15,Data!$O$75,IF(O14=Data!$E$16,Data!$O$76,IF(O14=Data!$E$17,Data!$O$77,IF(O14=Data!$E$18,Data!$O$78,0)))))))))))))))))</f>
        <v>0</v>
      </c>
      <c r="BM14" s="169"/>
      <c r="BN14" s="169"/>
      <c r="BO14" s="169"/>
      <c r="BP14" s="169"/>
    </row>
    <row r="15" spans="1:73" x14ac:dyDescent="0.3">
      <c r="I15" s="24"/>
      <c r="J15" s="36" t="s">
        <v>26</v>
      </c>
      <c r="K15" s="108"/>
      <c r="L15" s="108"/>
      <c r="M15" s="108" t="s">
        <v>3</v>
      </c>
      <c r="N15" s="108" t="s">
        <v>1</v>
      </c>
      <c r="O15" s="109" t="s">
        <v>124</v>
      </c>
      <c r="P15" s="109" t="s">
        <v>124</v>
      </c>
      <c r="Q15" s="110" t="s">
        <v>124</v>
      </c>
      <c r="R15" s="111"/>
      <c r="S15" s="111"/>
      <c r="T15" s="112"/>
      <c r="U15" s="20"/>
      <c r="V15" s="21">
        <f>IF(AZ15="No",0,IF(O15="NA",0,IF(O15=Data!$E$2,Data!$F$62,IF(O15=Data!$E$3,Data!$F$63,IF(O15=Data!$E$4,Data!$F$64,IF(O15=Data!$E$5,Data!$F$65,IF(O15=Data!$E$6,Data!$F$66,IF(O15=Data!$E$7,Data!$F$67,IF(O15=Data!$E$8,Data!$F$68,IF(O15=Data!$E$9,Data!$F$69,IF(O15=Data!$E$10,Data!$F$70,IF(O15=Data!$E$11,Data!$F$71,IF(O15=Data!E24,Data!$F$72,IF(O15=Data!E25,Data!$F$73,IF(O15=Data!E26,Data!$F$74,IF(O15=Data!E27,Data!$F$75,IF(O15=Data!E28,Data!$F$76,IF(O15=Data!E29,Data!$F$77,IF(O15=Data!E30,Data!F$78,0)))))))))))))))))))*K15*$AV$3</f>
        <v>0</v>
      </c>
      <c r="W15" s="23">
        <f>IF(AZ15="No",0,IF(O15="NA",0,IF(O15=Data!$E$2,Data!$G$62,IF(O15=Data!$E$3,Data!$G$63,IF(O15=Data!$E$4,Data!$G$64,IF(O15=Data!$E$5,Data!$G$65,IF(O15=Data!$E$6,Data!$G$66,IF(O15=Data!$E$7,Data!$G$67,IF(O15=Data!$E$8,Data!$G$68,IF(O15=Data!$E$9,Data!$G$69,IF(O15=Data!$E$10,Data!$G$70,IF(O15=Data!$E$11,Data!$G$71,IF(O15=Data!$E$12,Data!$G$72,IF(O15=Data!$E$13,Data!$G$73,IF(O15=Data!$E$14,Data!$G$74,IF(O15=Data!$E$15,Data!$G$75,IF(O15=Data!$E$16,Data!$G$76,IF(O15=Data!$E$17,Data!$G$77,IF(O15=Data!$E$18,Data!G$78,0)))))))))))))))))))*K15*$AV$3</f>
        <v>0</v>
      </c>
      <c r="X15" s="23">
        <f>IF(AZ15="No",0,IF(O15="NA",0,IF(O15=Data!$E$2,Data!$H$62,IF(O15=Data!$E$3,Data!$H$63,IF(O15=Data!$E$4,Data!$H$64,IF(O15=Data!$E$5,Data!$H$65,IF(O15=Data!$E$6,Data!$H$66,IF(O15=Data!$E$7,Data!$H$67,IF(O15=Data!$E$8,Data!$H$68,IF(O15=Data!$E$9,Data!$H$69,IF(O15=Data!$E$10,Data!$H$70,IF(O15=Data!$E$11,Data!$H$71,IF(O15=Data!$E$12,Data!$H$72,IF(O15=Data!$E$13,Data!$H$73,IF(O15=Data!$E$14,Data!$H$74,IF(O15=Data!$E$15,Data!$H$75,IF(O15=Data!$E$16,Data!$H$76,IF(O15=Data!$E$17,Data!$H$77,IF(O15=Data!$E$18,Data!H$78,0)))))))))))))))))))*K15*$AV$3</f>
        <v>0</v>
      </c>
      <c r="Y15" s="23">
        <f>IF(R15&lt;=1,0,IF(Q15=Data!$E$12,Data!$F$72,IF(Q15=Data!$E$13,Data!$F$73,IF(Q15=Data!$E$14,Data!$F$74,IF(Q15=Data!$E$15,Data!$F$75,IF(Q15=Data!$E$16,Data!$F$76,IF(Q15=Data!$E$17,Data!$F$77,IF(Q15=Data!$E$18,Data!$F$78,0))))))))*K15*IF(R15&lt;AV15,R15,$AV$3)</f>
        <v>0</v>
      </c>
      <c r="Z15" s="23">
        <f>IF(R15&lt;=1,0,IF(Q15=Data!$E$12,Data!$G$72,IF(Q15=Data!$E$13,Data!$G$73,IF(Q15=Data!$E$14,Data!$G$74,IF(Q15=Data!$E$15,Data!$G$75,IF(Q15=Data!$E$16,Data!$G$76,IF(Q15=Data!$E$17,Data!$G$77,IF(Q15=Data!$E$18,Data!$G$78,0))))))))*K15*IF(R15&lt;AV15,R15,$AV$3)</f>
        <v>0</v>
      </c>
      <c r="AA15" s="23">
        <f>IF(R15&lt;=1,0,IF(Q15=Data!$E$12,Data!$H$72,IF(Q15=Data!$E$13,Data!$H$73,IF(Q15=Data!$E$14,Data!$H$74,IF(Q15=Data!$E$15,Data!$H$75,IF(Q15=Data!$E$16,Data!$H$76,IF(Q15=Data!$E$17,Data!$H$77,IF(Q15=Data!$E$18,Data!$H$78,0))))))))*K15*IF(R15&lt;AV15,R15,$AV$3)</f>
        <v>0</v>
      </c>
      <c r="AB15" s="22">
        <f t="shared" si="5"/>
        <v>0</v>
      </c>
      <c r="AC15" s="50">
        <f t="shared" si="6"/>
        <v>0</v>
      </c>
      <c r="AD15" s="46"/>
      <c r="AE15" s="21">
        <f t="shared" si="0"/>
        <v>0</v>
      </c>
      <c r="AF15" s="22">
        <f t="shared" si="1"/>
        <v>0</v>
      </c>
      <c r="AG15" s="50">
        <f t="shared" si="2"/>
        <v>0</v>
      </c>
      <c r="AH15" s="46"/>
      <c r="AI15" s="21">
        <f>IF(AZ15="No",0,IF(O15="NA",0,IF(Q15=O15,0,IF(O15=Data!$E$2,Data!$J$62,IF(O15=Data!$E$3,Data!$J$63,IF(O15=Data!$E$4,Data!$J$64,IF(O15=Data!$E$5,Data!$J$65,IF(O15=Data!$E$6,Data!$J$66,IF(O15=Data!$E$7,Data!$J$67,IF(O15=Data!$E$8,Data!$J$68,IF(O15=Data!$E$9,Data!$J$69,IF(O15=Data!$E$10,Data!$I$70,IF(O15=Data!$E$11,Data!$J$71,IF(O15=Data!$E$12,Data!$J$72,IF(O15=Data!$E$13,Data!$J$73,IF(O15=Data!$E$14,Data!$J$74,IF(O15=Data!$E$15,Data!$J$75,IF(O15=Data!$E$16,Data!$J$76,IF(O15=Data!$E$17,Data!$J$77,IF(O15=Data!$E$18,Data!J$78,0))))))))))))))))))))*$AV$3</f>
        <v>0</v>
      </c>
      <c r="AJ15" s="23">
        <f>IF(AZ15="No",0,IF(O15="NA",0,IF(O15=Data!$E$2,Data!$K$62,IF(O15=Data!$E$3,Data!$K$63,IF(O15=Data!$E$4,Data!$K$64,IF(O15=Data!$E$5,Data!$K$65,IF(O15=Data!$E$6,Data!$K$66,IF(O15=Data!$E$7,Data!$K$67,IF(O15=Data!$E$8,Data!$K$68,IF(O15=Data!$E$9,Data!$K$69,IF(O15=Data!$E$10,Data!$K$70,IF(O15=Data!$E$11,Data!$K$71,IF(O15=Data!$E$12,Data!$K$72,IF(O15=Data!$E$13,Data!$K$73,IF(O15=Data!$E$14,Data!$K$74,IF(O15=Data!$E$15,Data!$K$75,IF(O15=Data!$E$16,Data!$K$76,IF(O15=Data!$E$17,Data!$K$77,IF(O15=Data!$E$18,Data!K$78,0)))))))))))))))))))*$AV$3</f>
        <v>0</v>
      </c>
      <c r="AK15" s="23">
        <f t="shared" si="7"/>
        <v>0</v>
      </c>
      <c r="AL15" s="22">
        <f t="shared" si="8"/>
        <v>0</v>
      </c>
      <c r="AM15" s="22">
        <f t="shared" si="9"/>
        <v>0</v>
      </c>
      <c r="AN15" s="23"/>
      <c r="AO15" s="120"/>
      <c r="AP15" s="25"/>
      <c r="AQ15" s="25"/>
      <c r="AT15"/>
      <c r="AY15" s="143" t="str">
        <f t="shared" si="10"/>
        <v>No</v>
      </c>
      <c r="AZ15" s="144" t="str">
        <f t="shared" si="3"/>
        <v>No</v>
      </c>
      <c r="BA15" s="150"/>
      <c r="BB15" s="146">
        <f>IF(Q15="NA",0,IF(N15="No",0,IF(O15=Data!$E$2,Data!$L$62,IF(O15=Data!$E$3,Data!$L$63,IF(O15=Data!$E$4,Data!$L$64,IF(O15=Data!$E$5,Data!$L$65,IF(O15=Data!$E$6,Data!$L$66,IF(O15=Data!$E$7,Data!$L$67,IF(O15=Data!$E$8,Data!$L$68,IF(O15=Data!$E$9,Data!$L$69,IF(O15=Data!$E$10,Data!$L$70,IF(O15=Data!$E$11,Data!$L$71,IF(O15=Data!$E$12,Data!$L$72,IF(O15=Data!$E$13,Data!$L$73,IF(O15=Data!$E$14,Data!$L$74,IF(O15=Data!$E$15,Data!$L$75,IF(O15=Data!$E$16,Data!$L$76,IF(O15=Data!$E$17,Data!$L$77,IF(O15=Data!$E$18,Data!L$78,0)))))))))))))))))))</f>
        <v>0</v>
      </c>
      <c r="BC15" s="147">
        <f>IF(Q15="NA",0,IF(AY15="No",0,IF(N15="Yes",0,IF(P15=Data!$E$2,Data!$L$62,IF(P15=Data!$E$3,Data!$L$63,IF(P15=Data!$E$4,Data!$L$64,IF(P15=Data!$E$5,Data!$L$65,IF(P15=Data!$E$6,Data!$L$66,IF(P15=Data!$E$7,Data!$L$67,IF(P15=Data!$E$8,Data!$L$68,IF(P15=Data!$E$9,Data!$L$69,IF(P15=Data!$E$10,Data!$L$70,IF(P15=Data!$E$11,Data!$L$71,IF(P15=Data!$E$12,Data!$L$72*(EXP(-29.6/R15)),IF(P15=Data!$E$13,Data!$L$73,IF(P15=Data!$E$14,Data!$L$74*(EXP(-29.6/R15)),IF(P15=Data!$E$15,Data!$L$75,IF(P15=Data!$E$16,Data!$L$76,IF(P15=Data!$E$17,Data!$L$77,IF(P15=Data!$E$18,Data!L$78,0))))))))))))))))))))</f>
        <v>0</v>
      </c>
      <c r="BD15" s="148"/>
      <c r="BE15" s="146"/>
      <c r="BF15" s="148">
        <f t="shared" si="4"/>
        <v>0</v>
      </c>
      <c r="BG15" s="148">
        <f t="shared" si="11"/>
        <v>1</v>
      </c>
      <c r="BH15" s="148">
        <f t="shared" si="12"/>
        <v>1</v>
      </c>
      <c r="BI15" s="148">
        <f>IF(S15=0,0,IF(AND(Q15=Data!$E$12,S15-$AV$3&gt;0),(((Data!$M$72*(EXP(-29.6/S15)))-(Data!$M$72*(EXP(-29.6/(S15-$AV$3)))))),IF(AND(Q15=Data!$E$12,S15-$AV$3&lt;0.5),(Data!$M$72*(EXP(-29.6/S15))),IF(AND(Q15=Data!$E$12,S15&lt;=1),((Data!$M$72*(EXP(-29.6/S15)))),IF(Q15=Data!$E$13,(Data!$M$73),IF(AND(Q15=Data!$E$14,S15-$AV$3&gt;0),(((Data!$M$74*(EXP(-29.6/S15)))-(Data!$M$74*(EXP(-29.6/(S15-$AV$3)))))),IF(AND(Q15=Data!$E$14,S15-$AV$3&lt;1),(Data!$M$74*(EXP(-29.6/S15))),IF(AND(Q15=Data!$E$14,S15&lt;=1),((Data!$M$74*(EXP(-29.6/S15)))),IF(Q15=Data!$E$15,Data!$M$75,IF(Q15=Data!$E$16,Data!$M$76,IF(Q15=Data!$E$17,Data!$M$77,IF(Q15=Data!$E$18,Data!$M$78,0))))))))))))</f>
        <v>0</v>
      </c>
      <c r="BJ15" s="148">
        <f>IF(Q15=Data!$E$12,BI15*0.32,IF(Q15=Data!$E$13,0,IF(Q15=Data!$E$14,BI15*0.32,IF(Q15=Data!$E$15,0,IF(Q15=Data!$E$16,0,IF(Q15=Data!$E$17,0,IF(Q15=Data!$E$18,0,0)))))))</f>
        <v>0</v>
      </c>
      <c r="BK15" s="148">
        <f>IF(Q15=Data!$E$12,Data!$P$72*$AV$3,IF(Q15=Data!$E$13,Data!$P$73*$AV$3,IF(Q15=Data!$E$14,Data!$P$74*$AV$3,IF(Q15=Data!$E$15,Data!$P$75*$AV$3,IF(Q15=Data!$E$16,Data!$P$76*$AV$3,IF(Q15=Data!$E$17,Data!$P$77*$AV$3,IF(Q15=Data!$E$18,Data!$P$78*$AV$3,0)))))))</f>
        <v>0</v>
      </c>
      <c r="BL15" s="147">
        <f>IF(O15=Data!$E$2,Data!$O$62,IF(O15=Data!$E$3,Data!$O$63,IF(O15=Data!$E$4,Data!$O$64,IF(O15=Data!$E$5,Data!$O$65,IF(O15=Data!$E$6,Data!$O$66,IF(O15=Data!$E$7,Data!$O$67,IF(O15=Data!$E$8,Data!$O$68,IF(O15=Data!$E$9,Data!$O$69,IF(O15=Data!$E$10,Data!$O$70,IF(O15=Data!$E$11,Data!$O$71,IF(O15=Data!$E$12,Data!$O$72,IF(O15=Data!$E$13,Data!$O$73,IF(O15=Data!$E$14,Data!$O$74,IF(O15=Data!$E$15,Data!$O$75,IF(O15=Data!$E$16,Data!$O$76,IF(O15=Data!$E$17,Data!$O$77,IF(O15=Data!$E$18,Data!$O$78,0)))))))))))))))))</f>
        <v>0</v>
      </c>
      <c r="BM15" s="169"/>
      <c r="BN15" s="169"/>
      <c r="BO15" s="169"/>
      <c r="BP15" s="169"/>
    </row>
    <row r="16" spans="1:73" x14ac:dyDescent="0.3">
      <c r="I16" s="24"/>
      <c r="J16" s="36" t="s">
        <v>27</v>
      </c>
      <c r="K16" s="108"/>
      <c r="L16" s="108"/>
      <c r="M16" s="108" t="s">
        <v>3</v>
      </c>
      <c r="N16" s="108" t="s">
        <v>1</v>
      </c>
      <c r="O16" s="109" t="s">
        <v>124</v>
      </c>
      <c r="P16" s="109" t="s">
        <v>124</v>
      </c>
      <c r="Q16" s="110" t="s">
        <v>124</v>
      </c>
      <c r="R16" s="111"/>
      <c r="S16" s="111"/>
      <c r="T16" s="112"/>
      <c r="U16" s="20"/>
      <c r="V16" s="21">
        <f>IF(AZ16="No",0,IF(O16="NA",0,IF(O16=Data!$E$2,Data!$F$62,IF(O16=Data!$E$3,Data!$F$63,IF(O16=Data!$E$4,Data!$F$64,IF(O16=Data!$E$5,Data!$F$65,IF(O16=Data!$E$6,Data!$F$66,IF(O16=Data!$E$7,Data!$F$67,IF(O16=Data!$E$8,Data!$F$68,IF(O16=Data!$E$9,Data!$F$69,IF(O16=Data!$E$10,Data!$F$70,IF(O16=Data!$E$11,Data!$F$71,IF(O16=Data!E25,Data!$F$72,IF(O16=Data!E26,Data!$F$73,IF(O16=Data!E27,Data!$F$74,IF(O16=Data!E28,Data!$F$75,IF(O16=Data!E29,Data!$F$76,IF(O16=Data!E30,Data!$F$77,IF(O16=Data!E31,Data!F$78,0)))))))))))))))))))*K16*$AV$3</f>
        <v>0</v>
      </c>
      <c r="W16" s="23">
        <f>IF(AZ16="No",0,IF(O16="NA",0,IF(O16=Data!$E$2,Data!$G$62,IF(O16=Data!$E$3,Data!$G$63,IF(O16=Data!$E$4,Data!$G$64,IF(O16=Data!$E$5,Data!$G$65,IF(O16=Data!$E$6,Data!$G$66,IF(O16=Data!$E$7,Data!$G$67,IF(O16=Data!$E$8,Data!$G$68,IF(O16=Data!$E$9,Data!$G$69,IF(O16=Data!$E$10,Data!$G$70,IF(O16=Data!$E$11,Data!$G$71,IF(O16=Data!$E$12,Data!$G$72,IF(O16=Data!$E$13,Data!$G$73,IF(O16=Data!$E$14,Data!$G$74,IF(O16=Data!$E$15,Data!$G$75,IF(O16=Data!$E$16,Data!$G$76,IF(O16=Data!$E$17,Data!$G$77,IF(O16=Data!$E$18,Data!G$78,0)))))))))))))))))))*K16*$AV$3</f>
        <v>0</v>
      </c>
      <c r="X16" s="23">
        <f>IF(AZ16="No",0,IF(O16="NA",0,IF(O16=Data!$E$2,Data!$H$62,IF(O16=Data!$E$3,Data!$H$63,IF(O16=Data!$E$4,Data!$H$64,IF(O16=Data!$E$5,Data!$H$65,IF(O16=Data!$E$6,Data!$H$66,IF(O16=Data!$E$7,Data!$H$67,IF(O16=Data!$E$8,Data!$H$68,IF(O16=Data!$E$9,Data!$H$69,IF(O16=Data!$E$10,Data!$H$70,IF(O16=Data!$E$11,Data!$H$71,IF(O16=Data!$E$12,Data!$H$72,IF(O16=Data!$E$13,Data!$H$73,IF(O16=Data!$E$14,Data!$H$74,IF(O16=Data!$E$15,Data!$H$75,IF(O16=Data!$E$16,Data!$H$76,IF(O16=Data!$E$17,Data!$H$77,IF(O16=Data!$E$18,Data!H$78,0)))))))))))))))))))*K16*$AV$3</f>
        <v>0</v>
      </c>
      <c r="Y16" s="23">
        <f>IF(R16&lt;=1,0,IF(Q16=Data!$E$12,Data!$F$72,IF(Q16=Data!$E$13,Data!$F$73,IF(Q16=Data!$E$14,Data!$F$74,IF(Q16=Data!$E$15,Data!$F$75,IF(Q16=Data!$E$16,Data!$F$76,IF(Q16=Data!$E$17,Data!$F$77,IF(Q16=Data!$E$18,Data!$F$78,0))))))))*K16*IF(R16&lt;AV16,R16,$AV$3)</f>
        <v>0</v>
      </c>
      <c r="Z16" s="23">
        <f>IF(R16&lt;=1,0,IF(Q16=Data!$E$12,Data!$G$72,IF(Q16=Data!$E$13,Data!$G$73,IF(Q16=Data!$E$14,Data!$G$74,IF(Q16=Data!$E$15,Data!$G$75,IF(Q16=Data!$E$16,Data!$G$76,IF(Q16=Data!$E$17,Data!$G$77,IF(Q16=Data!$E$18,Data!$G$78,0))))))))*K16*IF(R16&lt;AV16,R16,$AV$3)</f>
        <v>0</v>
      </c>
      <c r="AA16" s="23">
        <f>IF(R16&lt;=1,0,IF(Q16=Data!$E$12,Data!$H$72,IF(Q16=Data!$E$13,Data!$H$73,IF(Q16=Data!$E$14,Data!$H$74,IF(Q16=Data!$E$15,Data!$H$75,IF(Q16=Data!$E$16,Data!$H$76,IF(Q16=Data!$E$17,Data!$H$77,IF(Q16=Data!$E$18,Data!$H$78,0))))))))*K16*IF(R16&lt;AV16,R16,$AV$3)</f>
        <v>0</v>
      </c>
      <c r="AB16" s="22">
        <f t="shared" si="5"/>
        <v>0</v>
      </c>
      <c r="AC16" s="50">
        <f t="shared" si="6"/>
        <v>0</v>
      </c>
      <c r="AD16" s="46"/>
      <c r="AE16" s="21">
        <f t="shared" si="0"/>
        <v>0</v>
      </c>
      <c r="AF16" s="22">
        <f t="shared" si="1"/>
        <v>0</v>
      </c>
      <c r="AG16" s="50">
        <f t="shared" si="2"/>
        <v>0</v>
      </c>
      <c r="AH16" s="46"/>
      <c r="AI16" s="21">
        <f>IF(AZ16="No",0,IF(O16="NA",0,IF(Q16=O16,0,IF(O16=Data!$E$2,Data!$J$62,IF(O16=Data!$E$3,Data!$J$63,IF(O16=Data!$E$4,Data!$J$64,IF(O16=Data!$E$5,Data!$J$65,IF(O16=Data!$E$6,Data!$J$66,IF(O16=Data!$E$7,Data!$J$67,IF(O16=Data!$E$8,Data!$J$68,IF(O16=Data!$E$9,Data!$J$69,IF(O16=Data!$E$10,Data!$I$70,IF(O16=Data!$E$11,Data!$J$71,IF(O16=Data!$E$12,Data!$J$72,IF(O16=Data!$E$13,Data!$J$73,IF(O16=Data!$E$14,Data!$J$74,IF(O16=Data!$E$15,Data!$J$75,IF(O16=Data!$E$16,Data!$J$76,IF(O16=Data!$E$17,Data!$J$77,IF(O16=Data!$E$18,Data!J$78,0))))))))))))))))))))*$AV$3</f>
        <v>0</v>
      </c>
      <c r="AJ16" s="23">
        <f>IF(AZ16="No",0,IF(O16="NA",0,IF(O16=Data!$E$2,Data!$K$62,IF(O16=Data!$E$3,Data!$K$63,IF(O16=Data!$E$4,Data!$K$64,IF(O16=Data!$E$5,Data!$K$65,IF(O16=Data!$E$6,Data!$K$66,IF(O16=Data!$E$7,Data!$K$67,IF(O16=Data!$E$8,Data!$K$68,IF(O16=Data!$E$9,Data!$K$69,IF(O16=Data!$E$10,Data!$K$70,IF(O16=Data!$E$11,Data!$K$71,IF(O16=Data!$E$12,Data!$K$72,IF(O16=Data!$E$13,Data!$K$73,IF(O16=Data!$E$14,Data!$K$74,IF(O16=Data!$E$15,Data!$K$75,IF(O16=Data!$E$16,Data!$K$76,IF(O16=Data!$E$17,Data!$K$77,IF(O16=Data!$E$18,Data!K$78,0)))))))))))))))))))*$AV$3</f>
        <v>0</v>
      </c>
      <c r="AK16" s="23">
        <f t="shared" si="7"/>
        <v>0</v>
      </c>
      <c r="AL16" s="22">
        <f t="shared" si="8"/>
        <v>0</v>
      </c>
      <c r="AM16" s="22">
        <f t="shared" si="9"/>
        <v>0</v>
      </c>
      <c r="AN16" s="23"/>
      <c r="AO16" s="120"/>
      <c r="AP16" s="25"/>
      <c r="AQ16" s="25"/>
      <c r="AT16"/>
      <c r="AY16" s="143" t="str">
        <f t="shared" si="10"/>
        <v>No</v>
      </c>
      <c r="AZ16" s="144" t="str">
        <f t="shared" si="3"/>
        <v>No</v>
      </c>
      <c r="BA16" s="150"/>
      <c r="BB16" s="146">
        <f>IF(Q16="NA",0,IF(N16="No",0,IF(O16=Data!$E$2,Data!$L$62,IF(O16=Data!$E$3,Data!$L$63,IF(O16=Data!$E$4,Data!$L$64,IF(O16=Data!$E$5,Data!$L$65,IF(O16=Data!$E$6,Data!$L$66,IF(O16=Data!$E$7,Data!$L$67,IF(O16=Data!$E$8,Data!$L$68,IF(O16=Data!$E$9,Data!$L$69,IF(O16=Data!$E$10,Data!$L$70,IF(O16=Data!$E$11,Data!$L$71,IF(O16=Data!$E$12,Data!$L$72,IF(O16=Data!$E$13,Data!$L$73,IF(O16=Data!$E$14,Data!$L$74,IF(O16=Data!$E$15,Data!$L$75,IF(O16=Data!$E$16,Data!$L$76,IF(O16=Data!$E$17,Data!$L$77,IF(O16=Data!$E$18,Data!L$78,0)))))))))))))))))))</f>
        <v>0</v>
      </c>
      <c r="BC16" s="147">
        <f>IF(Q16="NA",0,IF(AY16="No",0,IF(N16="Yes",0,IF(P16=Data!$E$2,Data!$L$62,IF(P16=Data!$E$3,Data!$L$63,IF(P16=Data!$E$4,Data!$L$64,IF(P16=Data!$E$5,Data!$L$65,IF(P16=Data!$E$6,Data!$L$66,IF(P16=Data!$E$7,Data!$L$67,IF(P16=Data!$E$8,Data!$L$68,IF(P16=Data!$E$9,Data!$L$69,IF(P16=Data!$E$10,Data!$L$70,IF(P16=Data!$E$11,Data!$L$71,IF(P16=Data!$E$12,Data!$L$72*(EXP(-29.6/R16)),IF(P16=Data!$E$13,Data!$L$73,IF(P16=Data!$E$14,Data!$L$74*(EXP(-29.6/R16)),IF(P16=Data!$E$15,Data!$L$75,IF(P16=Data!$E$16,Data!$L$76,IF(P16=Data!$E$17,Data!$L$77,IF(P16=Data!$E$18,Data!L$78,0))))))))))))))))))))</f>
        <v>0</v>
      </c>
      <c r="BD16" s="148"/>
      <c r="BE16" s="146"/>
      <c r="BF16" s="148">
        <f t="shared" si="4"/>
        <v>0</v>
      </c>
      <c r="BG16" s="148">
        <f t="shared" si="11"/>
        <v>1</v>
      </c>
      <c r="BH16" s="148">
        <f t="shared" si="12"/>
        <v>1</v>
      </c>
      <c r="BI16" s="148">
        <f>IF(S16=0,0,IF(AND(Q16=Data!$E$12,S16-$AV$3&gt;0),(((Data!$M$72*(EXP(-29.6/S16)))-(Data!$M$72*(EXP(-29.6/(S16-$AV$3)))))),IF(AND(Q16=Data!$E$12,S16-$AV$3&lt;0.5),(Data!$M$72*(EXP(-29.6/S16))),IF(AND(Q16=Data!$E$12,S16&lt;=1),((Data!$M$72*(EXP(-29.6/S16)))),IF(Q16=Data!$E$13,(Data!$M$73),IF(AND(Q16=Data!$E$14,S16-$AV$3&gt;0),(((Data!$M$74*(EXP(-29.6/S16)))-(Data!$M$74*(EXP(-29.6/(S16-$AV$3)))))),IF(AND(Q16=Data!$E$14,S16-$AV$3&lt;1),(Data!$M$74*(EXP(-29.6/S16))),IF(AND(Q16=Data!$E$14,S16&lt;=1),((Data!$M$74*(EXP(-29.6/S16)))),IF(Q16=Data!$E$15,Data!$M$75,IF(Q16=Data!$E$16,Data!$M$76,IF(Q16=Data!$E$17,Data!$M$77,IF(Q16=Data!$E$18,Data!$M$78,0))))))))))))</f>
        <v>0</v>
      </c>
      <c r="BJ16" s="148">
        <f>IF(Q16=Data!$E$12,BI16*0.32,IF(Q16=Data!$E$13,0,IF(Q16=Data!$E$14,BI16*0.32,IF(Q16=Data!$E$15,0,IF(Q16=Data!$E$16,0,IF(Q16=Data!$E$17,0,IF(Q16=Data!$E$18,0,0)))))))</f>
        <v>0</v>
      </c>
      <c r="BK16" s="148">
        <f>IF(Q16=Data!$E$12,Data!$P$72*$AV$3,IF(Q16=Data!$E$13,Data!$P$73*$AV$3,IF(Q16=Data!$E$14,Data!$P$74*$AV$3,IF(Q16=Data!$E$15,Data!$P$75*$AV$3,IF(Q16=Data!$E$16,Data!$P$76*$AV$3,IF(Q16=Data!$E$17,Data!$P$77*$AV$3,IF(Q16=Data!$E$18,Data!$P$78*$AV$3,0)))))))</f>
        <v>0</v>
      </c>
      <c r="BL16" s="147">
        <f>IF(O16=Data!$E$2,Data!$O$62,IF(O16=Data!$E$3,Data!$O$63,IF(O16=Data!$E$4,Data!$O$64,IF(O16=Data!$E$5,Data!$O$65,IF(O16=Data!$E$6,Data!$O$66,IF(O16=Data!$E$7,Data!$O$67,IF(O16=Data!$E$8,Data!$O$68,IF(O16=Data!$E$9,Data!$O$69,IF(O16=Data!$E$10,Data!$O$70,IF(O16=Data!$E$11,Data!$O$71,IF(O16=Data!$E$12,Data!$O$72,IF(O16=Data!$E$13,Data!$O$73,IF(O16=Data!$E$14,Data!$O$74,IF(O16=Data!$E$15,Data!$O$75,IF(O16=Data!$E$16,Data!$O$76,IF(O16=Data!$E$17,Data!$O$77,IF(O16=Data!$E$18,Data!$O$78,0)))))))))))))))))</f>
        <v>0</v>
      </c>
      <c r="BM16" s="169"/>
      <c r="BN16" s="169"/>
      <c r="BO16" s="169"/>
      <c r="BP16" s="169"/>
    </row>
    <row r="17" spans="9:68" x14ac:dyDescent="0.3">
      <c r="I17" s="24"/>
      <c r="J17" s="36" t="s">
        <v>28</v>
      </c>
      <c r="K17" s="108"/>
      <c r="L17" s="108"/>
      <c r="M17" s="108" t="s">
        <v>3</v>
      </c>
      <c r="N17" s="108" t="s">
        <v>1</v>
      </c>
      <c r="O17" s="109" t="s">
        <v>124</v>
      </c>
      <c r="P17" s="109" t="s">
        <v>124</v>
      </c>
      <c r="Q17" s="110" t="s">
        <v>124</v>
      </c>
      <c r="R17" s="111"/>
      <c r="S17" s="111"/>
      <c r="T17" s="112"/>
      <c r="U17" s="20"/>
      <c r="V17" s="21">
        <f>IF(AZ17="No",0,IF(O17="NA",0,IF(O17=Data!$E$2,Data!$F$62,IF(O17=Data!$E$3,Data!$F$63,IF(O17=Data!$E$4,Data!$F$64,IF(O17=Data!$E$5,Data!$F$65,IF(O17=Data!$E$6,Data!$F$66,IF(O17=Data!$E$7,Data!$F$67,IF(O17=Data!$E$8,Data!$F$68,IF(O17=Data!$E$9,Data!$F$69,IF(O17=Data!$E$10,Data!$F$70,IF(O17=Data!$E$11,Data!$F$71,IF(O17=Data!E26,Data!$F$72,IF(O17=Data!E27,Data!$F$73,IF(O17=Data!E28,Data!$F$74,IF(O17=Data!E29,Data!$F$75,IF(O17=Data!E30,Data!$F$76,IF(O17=Data!E31,Data!$F$77,IF(O17=Data!E32,Data!F$78,0)))))))))))))))))))*K17*$AV$3</f>
        <v>0</v>
      </c>
      <c r="W17" s="23">
        <f>IF(AZ17="No",0,IF(O17="NA",0,IF(O17=Data!$E$2,Data!$G$62,IF(O17=Data!$E$3,Data!$G$63,IF(O17=Data!$E$4,Data!$G$64,IF(O17=Data!$E$5,Data!$G$65,IF(O17=Data!$E$6,Data!$G$66,IF(O17=Data!$E$7,Data!$G$67,IF(O17=Data!$E$8,Data!$G$68,IF(O17=Data!$E$9,Data!$G$69,IF(O17=Data!$E$10,Data!$G$70,IF(O17=Data!$E$11,Data!$G$71,IF(O17=Data!$E$12,Data!$G$72,IF(O17=Data!$E$13,Data!$G$73,IF(O17=Data!$E$14,Data!$G$74,IF(O17=Data!$E$15,Data!$G$75,IF(O17=Data!$E$16,Data!$G$76,IF(O17=Data!$E$17,Data!$G$77,IF(O17=Data!$E$18,Data!G$78,0)))))))))))))))))))*K17*$AV$3</f>
        <v>0</v>
      </c>
      <c r="X17" s="23">
        <f>IF(AZ17="No",0,IF(O17="NA",0,IF(O17=Data!$E$2,Data!$H$62,IF(O17=Data!$E$3,Data!$H$63,IF(O17=Data!$E$4,Data!$H$64,IF(O17=Data!$E$5,Data!$H$65,IF(O17=Data!$E$6,Data!$H$66,IF(O17=Data!$E$7,Data!$H$67,IF(O17=Data!$E$8,Data!$H$68,IF(O17=Data!$E$9,Data!$H$69,IF(O17=Data!$E$10,Data!$H$70,IF(O17=Data!$E$11,Data!$H$71,IF(O17=Data!$E$12,Data!$H$72,IF(O17=Data!$E$13,Data!$H$73,IF(O17=Data!$E$14,Data!$H$74,IF(O17=Data!$E$15,Data!$H$75,IF(O17=Data!$E$16,Data!$H$76,IF(O17=Data!$E$17,Data!$H$77,IF(O17=Data!$E$18,Data!H$78,0)))))))))))))))))))*K17*$AV$3</f>
        <v>0</v>
      </c>
      <c r="Y17" s="23">
        <f>IF(R17&lt;=1,0,IF(Q17=Data!$E$12,Data!$F$72,IF(Q17=Data!$E$13,Data!$F$73,IF(Q17=Data!$E$14,Data!$F$74,IF(Q17=Data!$E$15,Data!$F$75,IF(Q17=Data!$E$16,Data!$F$76,IF(Q17=Data!$E$17,Data!$F$77,IF(Q17=Data!$E$18,Data!$F$78,0))))))))*K17*IF(R17&lt;AV17,R17,$AV$3)</f>
        <v>0</v>
      </c>
      <c r="Z17" s="23">
        <f>IF(R17&lt;=1,0,IF(Q17=Data!$E$12,Data!$G$72,IF(Q17=Data!$E$13,Data!$G$73,IF(Q17=Data!$E$14,Data!$G$74,IF(Q17=Data!$E$15,Data!$G$75,IF(Q17=Data!$E$16,Data!$G$76,IF(Q17=Data!$E$17,Data!$G$77,IF(Q17=Data!$E$18,Data!$G$78,0))))))))*K17*IF(R17&lt;AV17,R17,$AV$3)</f>
        <v>0</v>
      </c>
      <c r="AA17" s="23">
        <f>IF(R17&lt;=1,0,IF(Q17=Data!$E$12,Data!$H$72,IF(Q17=Data!$E$13,Data!$H$73,IF(Q17=Data!$E$14,Data!$H$74,IF(Q17=Data!$E$15,Data!$H$75,IF(Q17=Data!$E$16,Data!$H$76,IF(Q17=Data!$E$17,Data!$H$77,IF(Q17=Data!$E$18,Data!$H$78,0))))))))*K17*IF(R17&lt;AV17,R17,$AV$3)</f>
        <v>0</v>
      </c>
      <c r="AB17" s="22">
        <f t="shared" si="5"/>
        <v>0</v>
      </c>
      <c r="AC17" s="50">
        <f t="shared" si="6"/>
        <v>0</v>
      </c>
      <c r="AD17" s="46"/>
      <c r="AE17" s="21">
        <f t="shared" si="0"/>
        <v>0</v>
      </c>
      <c r="AF17" s="22">
        <f t="shared" si="1"/>
        <v>0</v>
      </c>
      <c r="AG17" s="50">
        <f t="shared" si="2"/>
        <v>0</v>
      </c>
      <c r="AH17" s="46"/>
      <c r="AI17" s="21">
        <f>IF(AZ17="No",0,IF(O17="NA",0,IF(Q17=O17,0,IF(O17=Data!$E$2,Data!$J$62,IF(O17=Data!$E$3,Data!$J$63,IF(O17=Data!$E$4,Data!$J$64,IF(O17=Data!$E$5,Data!$J$65,IF(O17=Data!$E$6,Data!$J$66,IF(O17=Data!$E$7,Data!$J$67,IF(O17=Data!$E$8,Data!$J$68,IF(O17=Data!$E$9,Data!$J$69,IF(O17=Data!$E$10,Data!$I$70,IF(O17=Data!$E$11,Data!$J$71,IF(O17=Data!$E$12,Data!$J$72,IF(O17=Data!$E$13,Data!$J$73,IF(O17=Data!$E$14,Data!$J$74,IF(O17=Data!$E$15,Data!$J$75,IF(O17=Data!$E$16,Data!$J$76,IF(O17=Data!$E$17,Data!$J$77,IF(O17=Data!$E$18,Data!J$78,0))))))))))))))))))))*$AV$3</f>
        <v>0</v>
      </c>
      <c r="AJ17" s="23">
        <f>IF(AZ17="No",0,IF(O17="NA",0,IF(O17=Data!$E$2,Data!$K$62,IF(O17=Data!$E$3,Data!$K$63,IF(O17=Data!$E$4,Data!$K$64,IF(O17=Data!$E$5,Data!$K$65,IF(O17=Data!$E$6,Data!$K$66,IF(O17=Data!$E$7,Data!$K$67,IF(O17=Data!$E$8,Data!$K$68,IF(O17=Data!$E$9,Data!$K$69,IF(O17=Data!$E$10,Data!$K$70,IF(O17=Data!$E$11,Data!$K$71,IF(O17=Data!$E$12,Data!$K$72,IF(O17=Data!$E$13,Data!$K$73,IF(O17=Data!$E$14,Data!$K$74,IF(O17=Data!$E$15,Data!$K$75,IF(O17=Data!$E$16,Data!$K$76,IF(O17=Data!$E$17,Data!$K$77,IF(O17=Data!$E$18,Data!K$78,0)))))))))))))))))))*$AV$3</f>
        <v>0</v>
      </c>
      <c r="AK17" s="23">
        <f t="shared" si="7"/>
        <v>0</v>
      </c>
      <c r="AL17" s="22">
        <f t="shared" si="8"/>
        <v>0</v>
      </c>
      <c r="AM17" s="22">
        <f t="shared" si="9"/>
        <v>0</v>
      </c>
      <c r="AN17" s="23"/>
      <c r="AO17" s="120"/>
      <c r="AP17" s="25"/>
      <c r="AQ17" s="25"/>
      <c r="AT17"/>
      <c r="AY17" s="143" t="str">
        <f t="shared" si="10"/>
        <v>No</v>
      </c>
      <c r="AZ17" s="144" t="str">
        <f t="shared" si="3"/>
        <v>No</v>
      </c>
      <c r="BA17" s="150"/>
      <c r="BB17" s="146">
        <f>IF(Q17="NA",0,IF(N17="No",0,IF(O17=Data!$E$2,Data!$L$62,IF(O17=Data!$E$3,Data!$L$63,IF(O17=Data!$E$4,Data!$L$64,IF(O17=Data!$E$5,Data!$L$65,IF(O17=Data!$E$6,Data!$L$66,IF(O17=Data!$E$7,Data!$L$67,IF(O17=Data!$E$8,Data!$L$68,IF(O17=Data!$E$9,Data!$L$69,IF(O17=Data!$E$10,Data!$L$70,IF(O17=Data!$E$11,Data!$L$71,IF(O17=Data!$E$12,Data!$L$72,IF(O17=Data!$E$13,Data!$L$73,IF(O17=Data!$E$14,Data!$L$74,IF(O17=Data!$E$15,Data!$L$75,IF(O17=Data!$E$16,Data!$L$76,IF(O17=Data!$E$17,Data!$L$77,IF(O17=Data!$E$18,Data!L$78,0)))))))))))))))))))</f>
        <v>0</v>
      </c>
      <c r="BC17" s="147">
        <f>IF(Q17="NA",0,IF(AY17="No",0,IF(N17="Yes",0,IF(P17=Data!$E$2,Data!$L$62,IF(P17=Data!$E$3,Data!$L$63,IF(P17=Data!$E$4,Data!$L$64,IF(P17=Data!$E$5,Data!$L$65,IF(P17=Data!$E$6,Data!$L$66,IF(P17=Data!$E$7,Data!$L$67,IF(P17=Data!$E$8,Data!$L$68,IF(P17=Data!$E$9,Data!$L$69,IF(P17=Data!$E$10,Data!$L$70,IF(P17=Data!$E$11,Data!$L$71,IF(P17=Data!$E$12,Data!$L$72*(EXP(-29.6/R17)),IF(P17=Data!$E$13,Data!$L$73,IF(P17=Data!$E$14,Data!$L$74*(EXP(-29.6/R17)),IF(P17=Data!$E$15,Data!$L$75,IF(P17=Data!$E$16,Data!$L$76,IF(P17=Data!$E$17,Data!$L$77,IF(P17=Data!$E$18,Data!L$78,0))))))))))))))))))))</f>
        <v>0</v>
      </c>
      <c r="BD17" s="148"/>
      <c r="BE17" s="146"/>
      <c r="BF17" s="148">
        <f t="shared" si="4"/>
        <v>0</v>
      </c>
      <c r="BG17" s="148">
        <f t="shared" si="11"/>
        <v>1</v>
      </c>
      <c r="BH17" s="148">
        <f t="shared" si="12"/>
        <v>1</v>
      </c>
      <c r="BI17" s="148">
        <f>IF(S17=0,0,IF(AND(Q17=Data!$E$12,S17-$AV$3&gt;0),(((Data!$M$72*(EXP(-29.6/S17)))-(Data!$M$72*(EXP(-29.6/(S17-$AV$3)))))),IF(AND(Q17=Data!$E$12,S17-$AV$3&lt;0.5),(Data!$M$72*(EXP(-29.6/S17))),IF(AND(Q17=Data!$E$12,S17&lt;=1),((Data!$M$72*(EXP(-29.6/S17)))),IF(Q17=Data!$E$13,(Data!$M$73),IF(AND(Q17=Data!$E$14,S17-$AV$3&gt;0),(((Data!$M$74*(EXP(-29.6/S17)))-(Data!$M$74*(EXP(-29.6/(S17-$AV$3)))))),IF(AND(Q17=Data!$E$14,S17-$AV$3&lt;1),(Data!$M$74*(EXP(-29.6/S17))),IF(AND(Q17=Data!$E$14,S17&lt;=1),((Data!$M$74*(EXP(-29.6/S17)))),IF(Q17=Data!$E$15,Data!$M$75,IF(Q17=Data!$E$16,Data!$M$76,IF(Q17=Data!$E$17,Data!$M$77,IF(Q17=Data!$E$18,Data!$M$78,0))))))))))))</f>
        <v>0</v>
      </c>
      <c r="BJ17" s="148">
        <f>IF(Q17=Data!$E$12,BI17*0.32,IF(Q17=Data!$E$13,0,IF(Q17=Data!$E$14,BI17*0.32,IF(Q17=Data!$E$15,0,IF(Q17=Data!$E$16,0,IF(Q17=Data!$E$17,0,IF(Q17=Data!$E$18,0,0)))))))</f>
        <v>0</v>
      </c>
      <c r="BK17" s="148">
        <f>IF(Q17=Data!$E$12,Data!$P$72*$AV$3,IF(Q17=Data!$E$13,Data!$P$73*$AV$3,IF(Q17=Data!$E$14,Data!$P$74*$AV$3,IF(Q17=Data!$E$15,Data!$P$75*$AV$3,IF(Q17=Data!$E$16,Data!$P$76*$AV$3,IF(Q17=Data!$E$17,Data!$P$77*$AV$3,IF(Q17=Data!$E$18,Data!$P$78*$AV$3,0)))))))</f>
        <v>0</v>
      </c>
      <c r="BL17" s="147">
        <f>IF(O17=Data!$E$2,Data!$O$62,IF(O17=Data!$E$3,Data!$O$63,IF(O17=Data!$E$4,Data!$O$64,IF(O17=Data!$E$5,Data!$O$65,IF(O17=Data!$E$6,Data!$O$66,IF(O17=Data!$E$7,Data!$O$67,IF(O17=Data!$E$8,Data!$O$68,IF(O17=Data!$E$9,Data!$O$69,IF(O17=Data!$E$10,Data!$O$70,IF(O17=Data!$E$11,Data!$O$71,IF(O17=Data!$E$12,Data!$O$72,IF(O17=Data!$E$13,Data!$O$73,IF(O17=Data!$E$14,Data!$O$74,IF(O17=Data!$E$15,Data!$O$75,IF(O17=Data!$E$16,Data!$O$76,IF(O17=Data!$E$17,Data!$O$77,IF(O17=Data!$E$18,Data!$O$78,0)))))))))))))))))</f>
        <v>0</v>
      </c>
      <c r="BM17" s="169"/>
      <c r="BN17" s="169"/>
      <c r="BO17" s="169"/>
      <c r="BP17" s="169"/>
    </row>
    <row r="18" spans="9:68" x14ac:dyDescent="0.3">
      <c r="I18" s="24"/>
      <c r="J18" s="36" t="s">
        <v>29</v>
      </c>
      <c r="K18" s="108"/>
      <c r="L18" s="108"/>
      <c r="M18" s="108" t="s">
        <v>3</v>
      </c>
      <c r="N18" s="108" t="s">
        <v>1</v>
      </c>
      <c r="O18" s="109" t="s">
        <v>124</v>
      </c>
      <c r="P18" s="109" t="s">
        <v>124</v>
      </c>
      <c r="Q18" s="110" t="s">
        <v>124</v>
      </c>
      <c r="R18" s="111"/>
      <c r="S18" s="111"/>
      <c r="T18" s="112"/>
      <c r="U18" s="20"/>
      <c r="V18" s="21">
        <f>IF(AZ18="No",0,IF(O18="NA",0,IF(O18=Data!$E$2,Data!$F$62,IF(O18=Data!$E$3,Data!$F$63,IF(O18=Data!$E$4,Data!$F$64,IF(O18=Data!$E$5,Data!$F$65,IF(O18=Data!$E$6,Data!$F$66,IF(O18=Data!$E$7,Data!$F$67,IF(O18=Data!$E$8,Data!$F$68,IF(O18=Data!$E$9,Data!$F$69,IF(O18=Data!$E$10,Data!$F$70,IF(O18=Data!$E$11,Data!$F$71,IF(O18=Data!E27,Data!$F$72,IF(O18=Data!E28,Data!$F$73,IF(O18=Data!E29,Data!$F$74,IF(O18=Data!E30,Data!$F$75,IF(O18=Data!E31,Data!$F$76,IF(O18=Data!E32,Data!$F$77,IF(O18=Data!E33,Data!F$78,0)))))))))))))))))))*K18*$AV$3</f>
        <v>0</v>
      </c>
      <c r="W18" s="23">
        <f>IF(AZ18="No",0,IF(O18="NA",0,IF(O18=Data!$E$2,Data!$G$62,IF(O18=Data!$E$3,Data!$G$63,IF(O18=Data!$E$4,Data!$G$64,IF(O18=Data!$E$5,Data!$G$65,IF(O18=Data!$E$6,Data!$G$66,IF(O18=Data!$E$7,Data!$G$67,IF(O18=Data!$E$8,Data!$G$68,IF(O18=Data!$E$9,Data!$G$69,IF(O18=Data!$E$10,Data!$G$70,IF(O18=Data!$E$11,Data!$G$71,IF(O18=Data!$E$12,Data!$G$72,IF(O18=Data!$E$13,Data!$G$73,IF(O18=Data!$E$14,Data!$G$74,IF(O18=Data!$E$15,Data!$G$75,IF(O18=Data!$E$16,Data!$G$76,IF(O18=Data!$E$17,Data!$G$77,IF(O18=Data!$E$18,Data!G$78,0)))))))))))))))))))*K18*$AV$3</f>
        <v>0</v>
      </c>
      <c r="X18" s="23">
        <f>IF(AZ18="No",0,IF(O18="NA",0,IF(O18=Data!$E$2,Data!$H$62,IF(O18=Data!$E$3,Data!$H$63,IF(O18=Data!$E$4,Data!$H$64,IF(O18=Data!$E$5,Data!$H$65,IF(O18=Data!$E$6,Data!$H$66,IF(O18=Data!$E$7,Data!$H$67,IF(O18=Data!$E$8,Data!$H$68,IF(O18=Data!$E$9,Data!$H$69,IF(O18=Data!$E$10,Data!$H$70,IF(O18=Data!$E$11,Data!$H$71,IF(O18=Data!$E$12,Data!$H$72,IF(O18=Data!$E$13,Data!$H$73,IF(O18=Data!$E$14,Data!$H$74,IF(O18=Data!$E$15,Data!$H$75,IF(O18=Data!$E$16,Data!$H$76,IF(O18=Data!$E$17,Data!$H$77,IF(O18=Data!$E$18,Data!H$78,0)))))))))))))))))))*K18*$AV$3</f>
        <v>0</v>
      </c>
      <c r="Y18" s="23">
        <f>IF(R18&lt;=1,0,IF(Q18=Data!$E$12,Data!$F$72,IF(Q18=Data!$E$13,Data!$F$73,IF(Q18=Data!$E$14,Data!$F$74,IF(Q18=Data!$E$15,Data!$F$75,IF(Q18=Data!$E$16,Data!$F$76,IF(Q18=Data!$E$17,Data!$F$77,IF(Q18=Data!$E$18,Data!$F$78,0))))))))*K18*IF(R18&lt;AV18,R18,$AV$3)</f>
        <v>0</v>
      </c>
      <c r="Z18" s="23">
        <f>IF(R18&lt;=1,0,IF(Q18=Data!$E$12,Data!$G$72,IF(Q18=Data!$E$13,Data!$G$73,IF(Q18=Data!$E$14,Data!$G$74,IF(Q18=Data!$E$15,Data!$G$75,IF(Q18=Data!$E$16,Data!$G$76,IF(Q18=Data!$E$17,Data!$G$77,IF(Q18=Data!$E$18,Data!$G$78,0))))))))*K18*IF(R18&lt;AV18,R18,$AV$3)</f>
        <v>0</v>
      </c>
      <c r="AA18" s="23">
        <f>IF(R18&lt;=1,0,IF(Q18=Data!$E$12,Data!$H$72,IF(Q18=Data!$E$13,Data!$H$73,IF(Q18=Data!$E$14,Data!$H$74,IF(Q18=Data!$E$15,Data!$H$75,IF(Q18=Data!$E$16,Data!$H$76,IF(Q18=Data!$E$17,Data!$H$77,IF(Q18=Data!$E$18,Data!$H$78,0))))))))*K18*IF(R18&lt;AV18,R18,$AV$3)</f>
        <v>0</v>
      </c>
      <c r="AB18" s="22">
        <f t="shared" si="5"/>
        <v>0</v>
      </c>
      <c r="AC18" s="50">
        <f t="shared" si="6"/>
        <v>0</v>
      </c>
      <c r="AD18" s="46"/>
      <c r="AE18" s="21">
        <f t="shared" si="0"/>
        <v>0</v>
      </c>
      <c r="AF18" s="22">
        <f t="shared" si="1"/>
        <v>0</v>
      </c>
      <c r="AG18" s="50">
        <f t="shared" si="2"/>
        <v>0</v>
      </c>
      <c r="AH18" s="46"/>
      <c r="AI18" s="21">
        <f>IF(AZ18="No",0,IF(O18="NA",0,IF(Q18=O18,0,IF(O18=Data!$E$2,Data!$J$62,IF(O18=Data!$E$3,Data!$J$63,IF(O18=Data!$E$4,Data!$J$64,IF(O18=Data!$E$5,Data!$J$65,IF(O18=Data!$E$6,Data!$J$66,IF(O18=Data!$E$7,Data!$J$67,IF(O18=Data!$E$8,Data!$J$68,IF(O18=Data!$E$9,Data!$J$69,IF(O18=Data!$E$10,Data!$I$70,IF(O18=Data!$E$11,Data!$J$71,IF(O18=Data!$E$12,Data!$J$72,IF(O18=Data!$E$13,Data!$J$73,IF(O18=Data!$E$14,Data!$J$74,IF(O18=Data!$E$15,Data!$J$75,IF(O18=Data!$E$16,Data!$J$76,IF(O18=Data!$E$17,Data!$J$77,IF(O18=Data!$E$18,Data!J$78,0))))))))))))))))))))*$AV$3</f>
        <v>0</v>
      </c>
      <c r="AJ18" s="23">
        <f>IF(AZ18="No",0,IF(O18="NA",0,IF(O18=Data!$E$2,Data!$K$62,IF(O18=Data!$E$3,Data!$K$63,IF(O18=Data!$E$4,Data!$K$64,IF(O18=Data!$E$5,Data!$K$65,IF(O18=Data!$E$6,Data!$K$66,IF(O18=Data!$E$7,Data!$K$67,IF(O18=Data!$E$8,Data!$K$68,IF(O18=Data!$E$9,Data!$K$69,IF(O18=Data!$E$10,Data!$K$70,IF(O18=Data!$E$11,Data!$K$71,IF(O18=Data!$E$12,Data!$K$72,IF(O18=Data!$E$13,Data!$K$73,IF(O18=Data!$E$14,Data!$K$74,IF(O18=Data!$E$15,Data!$K$75,IF(O18=Data!$E$16,Data!$K$76,IF(O18=Data!$E$17,Data!$K$77,IF(O18=Data!$E$18,Data!K$78,0)))))))))))))))))))*$AV$3</f>
        <v>0</v>
      </c>
      <c r="AK18" s="23">
        <f t="shared" si="7"/>
        <v>0</v>
      </c>
      <c r="AL18" s="22">
        <f t="shared" si="8"/>
        <v>0</v>
      </c>
      <c r="AM18" s="22">
        <f t="shared" si="9"/>
        <v>0</v>
      </c>
      <c r="AN18" s="23"/>
      <c r="AO18" s="120"/>
      <c r="AP18" s="25"/>
      <c r="AQ18" s="25"/>
      <c r="AT18"/>
      <c r="AY18" s="143" t="str">
        <f t="shared" si="10"/>
        <v>No</v>
      </c>
      <c r="AZ18" s="144" t="str">
        <f t="shared" si="3"/>
        <v>No</v>
      </c>
      <c r="BA18" s="150"/>
      <c r="BB18" s="146">
        <f>IF(Q18="NA",0,IF(N18="No",0,IF(O18=Data!$E$2,Data!$L$62,IF(O18=Data!$E$3,Data!$L$63,IF(O18=Data!$E$4,Data!$L$64,IF(O18=Data!$E$5,Data!$L$65,IF(O18=Data!$E$6,Data!$L$66,IF(O18=Data!$E$7,Data!$L$67,IF(O18=Data!$E$8,Data!$L$68,IF(O18=Data!$E$9,Data!$L$69,IF(O18=Data!$E$10,Data!$L$70,IF(O18=Data!$E$11,Data!$L$71,IF(O18=Data!$E$12,Data!$L$72,IF(O18=Data!$E$13,Data!$L$73,IF(O18=Data!$E$14,Data!$L$74,IF(O18=Data!$E$15,Data!$L$75,IF(O18=Data!$E$16,Data!$L$76,IF(O18=Data!$E$17,Data!$L$77,IF(O18=Data!$E$18,Data!L$78,0)))))))))))))))))))</f>
        <v>0</v>
      </c>
      <c r="BC18" s="147">
        <f>IF(Q18="NA",0,IF(AY18="No",0,IF(N18="Yes",0,IF(P18=Data!$E$2,Data!$L$62,IF(P18=Data!$E$3,Data!$L$63,IF(P18=Data!$E$4,Data!$L$64,IF(P18=Data!$E$5,Data!$L$65,IF(P18=Data!$E$6,Data!$L$66,IF(P18=Data!$E$7,Data!$L$67,IF(P18=Data!$E$8,Data!$L$68,IF(P18=Data!$E$9,Data!$L$69,IF(P18=Data!$E$10,Data!$L$70,IF(P18=Data!$E$11,Data!$L$71,IF(P18=Data!$E$12,Data!$L$72*(EXP(-29.6/R18)),IF(P18=Data!$E$13,Data!$L$73,IF(P18=Data!$E$14,Data!$L$74*(EXP(-29.6/R18)),IF(P18=Data!$E$15,Data!$L$75,IF(P18=Data!$E$16,Data!$L$76,IF(P18=Data!$E$17,Data!$L$77,IF(P18=Data!$E$18,Data!L$78,0))))))))))))))))))))</f>
        <v>0</v>
      </c>
      <c r="BD18" s="148"/>
      <c r="BE18" s="146"/>
      <c r="BF18" s="148">
        <f t="shared" si="4"/>
        <v>0</v>
      </c>
      <c r="BG18" s="148">
        <f t="shared" si="11"/>
        <v>1</v>
      </c>
      <c r="BH18" s="148">
        <f t="shared" si="12"/>
        <v>1</v>
      </c>
      <c r="BI18" s="148">
        <f>IF(S18=0,0,IF(AND(Q18=Data!$E$12,S18-$AV$3&gt;0),(((Data!$M$72*(EXP(-29.6/S18)))-(Data!$M$72*(EXP(-29.6/(S18-$AV$3)))))),IF(AND(Q18=Data!$E$12,S18-$AV$3&lt;0.5),(Data!$M$72*(EXP(-29.6/S18))),IF(AND(Q18=Data!$E$12,S18&lt;=1),((Data!$M$72*(EXP(-29.6/S18)))),IF(Q18=Data!$E$13,(Data!$M$73),IF(AND(Q18=Data!$E$14,S18-$AV$3&gt;0),(((Data!$M$74*(EXP(-29.6/S18)))-(Data!$M$74*(EXP(-29.6/(S18-$AV$3)))))),IF(AND(Q18=Data!$E$14,S18-$AV$3&lt;1),(Data!$M$74*(EXP(-29.6/S18))),IF(AND(Q18=Data!$E$14,S18&lt;=1),((Data!$M$74*(EXP(-29.6/S18)))),IF(Q18=Data!$E$15,Data!$M$75,IF(Q18=Data!$E$16,Data!$M$76,IF(Q18=Data!$E$17,Data!$M$77,IF(Q18=Data!$E$18,Data!$M$78,0))))))))))))</f>
        <v>0</v>
      </c>
      <c r="BJ18" s="148">
        <f>IF(Q18=Data!$E$12,BI18*0.32,IF(Q18=Data!$E$13,0,IF(Q18=Data!$E$14,BI18*0.32,IF(Q18=Data!$E$15,0,IF(Q18=Data!$E$16,0,IF(Q18=Data!$E$17,0,IF(Q18=Data!$E$18,0,0)))))))</f>
        <v>0</v>
      </c>
      <c r="BK18" s="148">
        <f>IF(Q18=Data!$E$12,Data!$P$72*$AV$3,IF(Q18=Data!$E$13,Data!$P$73*$AV$3,IF(Q18=Data!$E$14,Data!$P$74*$AV$3,IF(Q18=Data!$E$15,Data!$P$75*$AV$3,IF(Q18=Data!$E$16,Data!$P$76*$AV$3,IF(Q18=Data!$E$17,Data!$P$77*$AV$3,IF(Q18=Data!$E$18,Data!$P$78*$AV$3,0)))))))</f>
        <v>0</v>
      </c>
      <c r="BL18" s="147">
        <f>IF(O18=Data!$E$2,Data!$O$62,IF(O18=Data!$E$3,Data!$O$63,IF(O18=Data!$E$4,Data!$O$64,IF(O18=Data!$E$5,Data!$O$65,IF(O18=Data!$E$6,Data!$O$66,IF(O18=Data!$E$7,Data!$O$67,IF(O18=Data!$E$8,Data!$O$68,IF(O18=Data!$E$9,Data!$O$69,IF(O18=Data!$E$10,Data!$O$70,IF(O18=Data!$E$11,Data!$O$71,IF(O18=Data!$E$12,Data!$O$72,IF(O18=Data!$E$13,Data!$O$73,IF(O18=Data!$E$14,Data!$O$74,IF(O18=Data!$E$15,Data!$O$75,IF(O18=Data!$E$16,Data!$O$76,IF(O18=Data!$E$17,Data!$O$77,IF(O18=Data!$E$18,Data!$O$78,0)))))))))))))))))</f>
        <v>0</v>
      </c>
      <c r="BM18" s="169"/>
      <c r="BN18" s="169"/>
      <c r="BO18" s="169"/>
      <c r="BP18" s="169"/>
    </row>
    <row r="19" spans="9:68" x14ac:dyDescent="0.3">
      <c r="I19" s="24"/>
      <c r="J19" s="36" t="s">
        <v>30</v>
      </c>
      <c r="K19" s="108"/>
      <c r="L19" s="108"/>
      <c r="M19" s="108" t="s">
        <v>3</v>
      </c>
      <c r="N19" s="108" t="s">
        <v>1</v>
      </c>
      <c r="O19" s="109" t="s">
        <v>124</v>
      </c>
      <c r="P19" s="109" t="s">
        <v>124</v>
      </c>
      <c r="Q19" s="110" t="s">
        <v>124</v>
      </c>
      <c r="R19" s="111"/>
      <c r="S19" s="111"/>
      <c r="T19" s="112"/>
      <c r="U19" s="20"/>
      <c r="V19" s="21">
        <f>IF(AZ19="No",0,IF(O19="NA",0,IF(O19=Data!$E$2,Data!$F$62,IF(O19=Data!$E$3,Data!$F$63,IF(O19=Data!$E$4,Data!$F$64,IF(O19=Data!$E$5,Data!$F$65,IF(O19=Data!$E$6,Data!$F$66,IF(O19=Data!$E$7,Data!$F$67,IF(O19=Data!$E$8,Data!$F$68,IF(O19=Data!$E$9,Data!$F$69,IF(O19=Data!$E$10,Data!$F$70,IF(O19=Data!$E$11,Data!$F$71,IF(O19=Data!E28,Data!$F$72,IF(O19=Data!E29,Data!$F$73,IF(O19=Data!E30,Data!$F$74,IF(O19=Data!E31,Data!$F$75,IF(O19=Data!E32,Data!$F$76,IF(O19=Data!E33,Data!$F$77,IF(O19=Data!E34,Data!F$78,0)))))))))))))))))))*K19*$AV$3</f>
        <v>0</v>
      </c>
      <c r="W19" s="23">
        <f>IF(AZ19="No",0,IF(O19="NA",0,IF(O19=Data!$E$2,Data!$G$62,IF(O19=Data!$E$3,Data!$G$63,IF(O19=Data!$E$4,Data!$G$64,IF(O19=Data!$E$5,Data!$G$65,IF(O19=Data!$E$6,Data!$G$66,IF(O19=Data!$E$7,Data!$G$67,IF(O19=Data!$E$8,Data!$G$68,IF(O19=Data!$E$9,Data!$G$69,IF(O19=Data!$E$10,Data!$G$70,IF(O19=Data!$E$11,Data!$G$71,IF(O19=Data!$E$12,Data!$G$72,IF(O19=Data!$E$13,Data!$G$73,IF(O19=Data!$E$14,Data!$G$74,IF(O19=Data!$E$15,Data!$G$75,IF(O19=Data!$E$16,Data!$G$76,IF(O19=Data!$E$17,Data!$G$77,IF(O19=Data!$E$18,Data!G$78,0)))))))))))))))))))*K19*$AV$3</f>
        <v>0</v>
      </c>
      <c r="X19" s="23">
        <f>IF(AZ19="No",0,IF(O19="NA",0,IF(O19=Data!$E$2,Data!$H$62,IF(O19=Data!$E$3,Data!$H$63,IF(O19=Data!$E$4,Data!$H$64,IF(O19=Data!$E$5,Data!$H$65,IF(O19=Data!$E$6,Data!$H$66,IF(O19=Data!$E$7,Data!$H$67,IF(O19=Data!$E$8,Data!$H$68,IF(O19=Data!$E$9,Data!$H$69,IF(O19=Data!$E$10,Data!$H$70,IF(O19=Data!$E$11,Data!$H$71,IF(O19=Data!$E$12,Data!$H$72,IF(O19=Data!$E$13,Data!$H$73,IF(O19=Data!$E$14,Data!$H$74,IF(O19=Data!$E$15,Data!$H$75,IF(O19=Data!$E$16,Data!$H$76,IF(O19=Data!$E$17,Data!$H$77,IF(O19=Data!$E$18,Data!H$78,0)))))))))))))))))))*K19*$AV$3</f>
        <v>0</v>
      </c>
      <c r="Y19" s="23">
        <f>IF(R19&lt;=1,0,IF(Q19=Data!$E$12,Data!$F$72,IF(Q19=Data!$E$13,Data!$F$73,IF(Q19=Data!$E$14,Data!$F$74,IF(Q19=Data!$E$15,Data!$F$75,IF(Q19=Data!$E$16,Data!$F$76,IF(Q19=Data!$E$17,Data!$F$77,IF(Q19=Data!$E$18,Data!$F$78,0))))))))*K19*IF(R19&lt;AV19,R19,$AV$3)</f>
        <v>0</v>
      </c>
      <c r="Z19" s="23">
        <f>IF(R19&lt;=1,0,IF(Q19=Data!$E$12,Data!$G$72,IF(Q19=Data!$E$13,Data!$G$73,IF(Q19=Data!$E$14,Data!$G$74,IF(Q19=Data!$E$15,Data!$G$75,IF(Q19=Data!$E$16,Data!$G$76,IF(Q19=Data!$E$17,Data!$G$77,IF(Q19=Data!$E$18,Data!$G$78,0))))))))*K19*IF(R19&lt;AV19,R19,$AV$3)</f>
        <v>0</v>
      </c>
      <c r="AA19" s="23">
        <f>IF(R19&lt;=1,0,IF(Q19=Data!$E$12,Data!$H$72,IF(Q19=Data!$E$13,Data!$H$73,IF(Q19=Data!$E$14,Data!$H$74,IF(Q19=Data!$E$15,Data!$H$75,IF(Q19=Data!$E$16,Data!$H$76,IF(Q19=Data!$E$17,Data!$H$77,IF(Q19=Data!$E$18,Data!$H$78,0))))))))*K19*IF(R19&lt;AV19,R19,$AV$3)</f>
        <v>0</v>
      </c>
      <c r="AB19" s="22">
        <f t="shared" si="5"/>
        <v>0</v>
      </c>
      <c r="AC19" s="50">
        <f t="shared" si="6"/>
        <v>0</v>
      </c>
      <c r="AD19" s="46"/>
      <c r="AE19" s="21">
        <f t="shared" si="0"/>
        <v>0</v>
      </c>
      <c r="AF19" s="22">
        <f t="shared" si="1"/>
        <v>0</v>
      </c>
      <c r="AG19" s="50">
        <f t="shared" si="2"/>
        <v>0</v>
      </c>
      <c r="AH19" s="46"/>
      <c r="AI19" s="21">
        <f>IF(AZ19="No",0,IF(O19="NA",0,IF(Q19=O19,0,IF(O19=Data!$E$2,Data!$J$62,IF(O19=Data!$E$3,Data!$J$63,IF(O19=Data!$E$4,Data!$J$64,IF(O19=Data!$E$5,Data!$J$65,IF(O19=Data!$E$6,Data!$J$66,IF(O19=Data!$E$7,Data!$J$67,IF(O19=Data!$E$8,Data!$J$68,IF(O19=Data!$E$9,Data!$J$69,IF(O19=Data!$E$10,Data!$I$70,IF(O19=Data!$E$11,Data!$J$71,IF(O19=Data!$E$12,Data!$J$72,IF(O19=Data!$E$13,Data!$J$73,IF(O19=Data!$E$14,Data!$J$74,IF(O19=Data!$E$15,Data!$J$75,IF(O19=Data!$E$16,Data!$J$76,IF(O19=Data!$E$17,Data!$J$77,IF(O19=Data!$E$18,Data!J$78,0))))))))))))))))))))*$AV$3</f>
        <v>0</v>
      </c>
      <c r="AJ19" s="23">
        <f>IF(AZ19="No",0,IF(O19="NA",0,IF(O19=Data!$E$2,Data!$K$62,IF(O19=Data!$E$3,Data!$K$63,IF(O19=Data!$E$4,Data!$K$64,IF(O19=Data!$E$5,Data!$K$65,IF(O19=Data!$E$6,Data!$K$66,IF(O19=Data!$E$7,Data!$K$67,IF(O19=Data!$E$8,Data!$K$68,IF(O19=Data!$E$9,Data!$K$69,IF(O19=Data!$E$10,Data!$K$70,IF(O19=Data!$E$11,Data!$K$71,IF(O19=Data!$E$12,Data!$K$72,IF(O19=Data!$E$13,Data!$K$73,IF(O19=Data!$E$14,Data!$K$74,IF(O19=Data!$E$15,Data!$K$75,IF(O19=Data!$E$16,Data!$K$76,IF(O19=Data!$E$17,Data!$K$77,IF(O19=Data!$E$18,Data!K$78,0)))))))))))))))))))*$AV$3</f>
        <v>0</v>
      </c>
      <c r="AK19" s="23">
        <f t="shared" si="7"/>
        <v>0</v>
      </c>
      <c r="AL19" s="22">
        <f t="shared" si="8"/>
        <v>0</v>
      </c>
      <c r="AM19" s="22">
        <f t="shared" si="9"/>
        <v>0</v>
      </c>
      <c r="AN19" s="23"/>
      <c r="AO19" s="120"/>
      <c r="AP19" s="25"/>
      <c r="AQ19" s="25"/>
      <c r="AT19"/>
      <c r="AY19" s="143" t="str">
        <f t="shared" si="10"/>
        <v>No</v>
      </c>
      <c r="AZ19" s="144" t="str">
        <f t="shared" si="3"/>
        <v>No</v>
      </c>
      <c r="BA19" s="150"/>
      <c r="BB19" s="146">
        <f>IF(Q19="NA",0,IF(N19="No",0,IF(O19=Data!$E$2,Data!$L$62,IF(O19=Data!$E$3,Data!$L$63,IF(O19=Data!$E$4,Data!$L$64,IF(O19=Data!$E$5,Data!$L$65,IF(O19=Data!$E$6,Data!$L$66,IF(O19=Data!$E$7,Data!$L$67,IF(O19=Data!$E$8,Data!$L$68,IF(O19=Data!$E$9,Data!$L$69,IF(O19=Data!$E$10,Data!$L$70,IF(O19=Data!$E$11,Data!$L$71,IF(O19=Data!$E$12,Data!$L$72,IF(O19=Data!$E$13,Data!$L$73,IF(O19=Data!$E$14,Data!$L$74,IF(O19=Data!$E$15,Data!$L$75,IF(O19=Data!$E$16,Data!$L$76,IF(O19=Data!$E$17,Data!$L$77,IF(O19=Data!$E$18,Data!L$78,0)))))))))))))))))))</f>
        <v>0</v>
      </c>
      <c r="BC19" s="147">
        <f>IF(Q19="NA",0,IF(AY19="No",0,IF(N19="Yes",0,IF(P19=Data!$E$2,Data!$L$62,IF(P19=Data!$E$3,Data!$L$63,IF(P19=Data!$E$4,Data!$L$64,IF(P19=Data!$E$5,Data!$L$65,IF(P19=Data!$E$6,Data!$L$66,IF(P19=Data!$E$7,Data!$L$67,IF(P19=Data!$E$8,Data!$L$68,IF(P19=Data!$E$9,Data!$L$69,IF(P19=Data!$E$10,Data!$L$70,IF(P19=Data!$E$11,Data!$L$71,IF(P19=Data!$E$12,Data!$L$72*(EXP(-29.6/R19)),IF(P19=Data!$E$13,Data!$L$73,IF(P19=Data!$E$14,Data!$L$74*(EXP(-29.6/R19)),IF(P19=Data!$E$15,Data!$L$75,IF(P19=Data!$E$16,Data!$L$76,IF(P19=Data!$E$17,Data!$L$77,IF(P19=Data!$E$18,Data!L$78,0))))))))))))))))))))</f>
        <v>0</v>
      </c>
      <c r="BD19" s="148"/>
      <c r="BE19" s="146"/>
      <c r="BF19" s="148">
        <f t="shared" si="4"/>
        <v>0</v>
      </c>
      <c r="BG19" s="148">
        <f t="shared" si="11"/>
        <v>1</v>
      </c>
      <c r="BH19" s="148">
        <f t="shared" si="12"/>
        <v>1</v>
      </c>
      <c r="BI19" s="148">
        <f>IF(S19=0,0,IF(AND(Q19=Data!$E$12,S19-$AV$3&gt;0),(((Data!$M$72*(EXP(-29.6/S19)))-(Data!$M$72*(EXP(-29.6/(S19-$AV$3)))))),IF(AND(Q19=Data!$E$12,S19-$AV$3&lt;0.5),(Data!$M$72*(EXP(-29.6/S19))),IF(AND(Q19=Data!$E$12,S19&lt;=1),((Data!$M$72*(EXP(-29.6/S19)))),IF(Q19=Data!$E$13,(Data!$M$73),IF(AND(Q19=Data!$E$14,S19-$AV$3&gt;0),(((Data!$M$74*(EXP(-29.6/S19)))-(Data!$M$74*(EXP(-29.6/(S19-$AV$3)))))),IF(AND(Q19=Data!$E$14,S19-$AV$3&lt;1),(Data!$M$74*(EXP(-29.6/S19))),IF(AND(Q19=Data!$E$14,S19&lt;=1),((Data!$M$74*(EXP(-29.6/S19)))),IF(Q19=Data!$E$15,Data!$M$75,IF(Q19=Data!$E$16,Data!$M$76,IF(Q19=Data!$E$17,Data!$M$77,IF(Q19=Data!$E$18,Data!$M$78,0))))))))))))</f>
        <v>0</v>
      </c>
      <c r="BJ19" s="148">
        <f>IF(Q19=Data!$E$12,BI19*0.32,IF(Q19=Data!$E$13,0,IF(Q19=Data!$E$14,BI19*0.32,IF(Q19=Data!$E$15,0,IF(Q19=Data!$E$16,0,IF(Q19=Data!$E$17,0,IF(Q19=Data!$E$18,0,0)))))))</f>
        <v>0</v>
      </c>
      <c r="BK19" s="148">
        <f>IF(Q19=Data!$E$12,Data!$P$72*$AV$3,IF(Q19=Data!$E$13,Data!$P$73*$AV$3,IF(Q19=Data!$E$14,Data!$P$74*$AV$3,IF(Q19=Data!$E$15,Data!$P$75*$AV$3,IF(Q19=Data!$E$16,Data!$P$76*$AV$3,IF(Q19=Data!$E$17,Data!$P$77*$AV$3,IF(Q19=Data!$E$18,Data!$P$78*$AV$3,0)))))))</f>
        <v>0</v>
      </c>
      <c r="BL19" s="147">
        <f>IF(O19=Data!$E$2,Data!$O$62,IF(O19=Data!$E$3,Data!$O$63,IF(O19=Data!$E$4,Data!$O$64,IF(O19=Data!$E$5,Data!$O$65,IF(O19=Data!$E$6,Data!$O$66,IF(O19=Data!$E$7,Data!$O$67,IF(O19=Data!$E$8,Data!$O$68,IF(O19=Data!$E$9,Data!$O$69,IF(O19=Data!$E$10,Data!$O$70,IF(O19=Data!$E$11,Data!$O$71,IF(O19=Data!$E$12,Data!$O$72,IF(O19=Data!$E$13,Data!$O$73,IF(O19=Data!$E$14,Data!$O$74,IF(O19=Data!$E$15,Data!$O$75,IF(O19=Data!$E$16,Data!$O$76,IF(O19=Data!$E$17,Data!$O$77,IF(O19=Data!$E$18,Data!$O$78,0)))))))))))))))))</f>
        <v>0</v>
      </c>
      <c r="BM19" s="169"/>
      <c r="BN19" s="169"/>
      <c r="BO19" s="169"/>
      <c r="BP19" s="169"/>
    </row>
    <row r="20" spans="9:68" x14ac:dyDescent="0.3">
      <c r="I20" s="24"/>
      <c r="J20" s="36" t="s">
        <v>31</v>
      </c>
      <c r="K20" s="108"/>
      <c r="L20" s="108"/>
      <c r="M20" s="108" t="s">
        <v>3</v>
      </c>
      <c r="N20" s="108" t="s">
        <v>1</v>
      </c>
      <c r="O20" s="109" t="s">
        <v>124</v>
      </c>
      <c r="P20" s="109" t="s">
        <v>124</v>
      </c>
      <c r="Q20" s="110" t="s">
        <v>124</v>
      </c>
      <c r="R20" s="111"/>
      <c r="S20" s="111"/>
      <c r="T20" s="112"/>
      <c r="U20" s="20"/>
      <c r="V20" s="21">
        <f>IF(AZ20="No",0,IF(O20="NA",0,IF(O20=Data!$E$2,Data!$F$62,IF(O20=Data!$E$3,Data!$F$63,IF(O20=Data!$E$4,Data!$F$64,IF(O20=Data!$E$5,Data!$F$65,IF(O20=Data!$E$6,Data!$F$66,IF(O20=Data!$E$7,Data!$F$67,IF(O20=Data!$E$8,Data!$F$68,IF(O20=Data!$E$9,Data!$F$69,IF(O20=Data!$E$10,Data!$F$70,IF(O20=Data!$E$11,Data!$F$71,IF(O20=Data!E29,Data!$F$72,IF(O20=Data!E30,Data!$F$73,IF(O20=Data!E31,Data!$F$74,IF(O20=Data!E32,Data!$F$75,IF(O20=Data!E33,Data!$F$76,IF(O20=Data!E34,Data!$F$77,IF(O20=Data!E35,Data!F$78,0)))))))))))))))))))*K20*$AV$3</f>
        <v>0</v>
      </c>
      <c r="W20" s="23">
        <f>IF(AZ20="No",0,IF(O20="NA",0,IF(O20=Data!$E$2,Data!$G$62,IF(O20=Data!$E$3,Data!$G$63,IF(O20=Data!$E$4,Data!$G$64,IF(O20=Data!$E$5,Data!$G$65,IF(O20=Data!$E$6,Data!$G$66,IF(O20=Data!$E$7,Data!$G$67,IF(O20=Data!$E$8,Data!$G$68,IF(O20=Data!$E$9,Data!$G$69,IF(O20=Data!$E$10,Data!$G$70,IF(O20=Data!$E$11,Data!$G$71,IF(O20=Data!$E$12,Data!$G$72,IF(O20=Data!$E$13,Data!$G$73,IF(O20=Data!$E$14,Data!$G$74,IF(O20=Data!$E$15,Data!$G$75,IF(O20=Data!$E$16,Data!$G$76,IF(O20=Data!$E$17,Data!$G$77,IF(O20=Data!$E$18,Data!G$78,0)))))))))))))))))))*K20*$AV$3</f>
        <v>0</v>
      </c>
      <c r="X20" s="23">
        <f>IF(AZ20="No",0,IF(O20="NA",0,IF(O20=Data!$E$2,Data!$H$62,IF(O20=Data!$E$3,Data!$H$63,IF(O20=Data!$E$4,Data!$H$64,IF(O20=Data!$E$5,Data!$H$65,IF(O20=Data!$E$6,Data!$H$66,IF(O20=Data!$E$7,Data!$H$67,IF(O20=Data!$E$8,Data!$H$68,IF(O20=Data!$E$9,Data!$H$69,IF(O20=Data!$E$10,Data!$H$70,IF(O20=Data!$E$11,Data!$H$71,IF(O20=Data!$E$12,Data!$H$72,IF(O20=Data!$E$13,Data!$H$73,IF(O20=Data!$E$14,Data!$H$74,IF(O20=Data!$E$15,Data!$H$75,IF(O20=Data!$E$16,Data!$H$76,IF(O20=Data!$E$17,Data!$H$77,IF(O20=Data!$E$18,Data!H$78,0)))))))))))))))))))*K20*$AV$3</f>
        <v>0</v>
      </c>
      <c r="Y20" s="23">
        <f>IF(R20&lt;=1,0,IF(Q20=Data!$E$12,Data!$F$72,IF(Q20=Data!$E$13,Data!$F$73,IF(Q20=Data!$E$14,Data!$F$74,IF(Q20=Data!$E$15,Data!$F$75,IF(Q20=Data!$E$16,Data!$F$76,IF(Q20=Data!$E$17,Data!$F$77,IF(Q20=Data!$E$18,Data!$F$78,0))))))))*K20*IF(R20&lt;AV20,R20,$AV$3)</f>
        <v>0</v>
      </c>
      <c r="Z20" s="23">
        <f>IF(R20&lt;=1,0,IF(Q20=Data!$E$12,Data!$G$72,IF(Q20=Data!$E$13,Data!$G$73,IF(Q20=Data!$E$14,Data!$G$74,IF(Q20=Data!$E$15,Data!$G$75,IF(Q20=Data!$E$16,Data!$G$76,IF(Q20=Data!$E$17,Data!$G$77,IF(Q20=Data!$E$18,Data!$G$78,0))))))))*K20*IF(R20&lt;AV20,R20,$AV$3)</f>
        <v>0</v>
      </c>
      <c r="AA20" s="23">
        <f>IF(R20&lt;=1,0,IF(Q20=Data!$E$12,Data!$H$72,IF(Q20=Data!$E$13,Data!$H$73,IF(Q20=Data!$E$14,Data!$H$74,IF(Q20=Data!$E$15,Data!$H$75,IF(Q20=Data!$E$16,Data!$H$76,IF(Q20=Data!$E$17,Data!$H$77,IF(Q20=Data!$E$18,Data!$H$78,0))))))))*K20*IF(R20&lt;AV20,R20,$AV$3)</f>
        <v>0</v>
      </c>
      <c r="AB20" s="22">
        <f t="shared" si="5"/>
        <v>0</v>
      </c>
      <c r="AC20" s="50">
        <f t="shared" si="6"/>
        <v>0</v>
      </c>
      <c r="AD20" s="46"/>
      <c r="AE20" s="21">
        <f t="shared" si="0"/>
        <v>0</v>
      </c>
      <c r="AF20" s="22">
        <f t="shared" si="1"/>
        <v>0</v>
      </c>
      <c r="AG20" s="50">
        <f t="shared" si="2"/>
        <v>0</v>
      </c>
      <c r="AH20" s="46"/>
      <c r="AI20" s="21">
        <f>IF(AZ20="No",0,IF(O20="NA",0,IF(Q20=O20,0,IF(O20=Data!$E$2,Data!$J$62,IF(O20=Data!$E$3,Data!$J$63,IF(O20=Data!$E$4,Data!$J$64,IF(O20=Data!$E$5,Data!$J$65,IF(O20=Data!$E$6,Data!$J$66,IF(O20=Data!$E$7,Data!$J$67,IF(O20=Data!$E$8,Data!$J$68,IF(O20=Data!$E$9,Data!$J$69,IF(O20=Data!$E$10,Data!$I$70,IF(O20=Data!$E$11,Data!$J$71,IF(O20=Data!$E$12,Data!$J$72,IF(O20=Data!$E$13,Data!$J$73,IF(O20=Data!$E$14,Data!$J$74,IF(O20=Data!$E$15,Data!$J$75,IF(O20=Data!$E$16,Data!$J$76,IF(O20=Data!$E$17,Data!$J$77,IF(O20=Data!$E$18,Data!J$78,0))))))))))))))))))))*$AV$3</f>
        <v>0</v>
      </c>
      <c r="AJ20" s="23">
        <f>IF(AZ20="No",0,IF(O20="NA",0,IF(O20=Data!$E$2,Data!$K$62,IF(O20=Data!$E$3,Data!$K$63,IF(O20=Data!$E$4,Data!$K$64,IF(O20=Data!$E$5,Data!$K$65,IF(O20=Data!$E$6,Data!$K$66,IF(O20=Data!$E$7,Data!$K$67,IF(O20=Data!$E$8,Data!$K$68,IF(O20=Data!$E$9,Data!$K$69,IF(O20=Data!$E$10,Data!$K$70,IF(O20=Data!$E$11,Data!$K$71,IF(O20=Data!$E$12,Data!$K$72,IF(O20=Data!$E$13,Data!$K$73,IF(O20=Data!$E$14,Data!$K$74,IF(O20=Data!$E$15,Data!$K$75,IF(O20=Data!$E$16,Data!$K$76,IF(O20=Data!$E$17,Data!$K$77,IF(O20=Data!$E$18,Data!K$78,0)))))))))))))))))))*$AV$3</f>
        <v>0</v>
      </c>
      <c r="AK20" s="23">
        <f t="shared" si="7"/>
        <v>0</v>
      </c>
      <c r="AL20" s="22">
        <f t="shared" si="8"/>
        <v>0</v>
      </c>
      <c r="AM20" s="22">
        <f t="shared" si="9"/>
        <v>0</v>
      </c>
      <c r="AN20" s="23"/>
      <c r="AO20" s="120"/>
      <c r="AP20" s="25"/>
      <c r="AQ20" s="25"/>
      <c r="AT20"/>
      <c r="AY20" s="143" t="str">
        <f t="shared" si="10"/>
        <v>No</v>
      </c>
      <c r="AZ20" s="144" t="str">
        <f t="shared" si="3"/>
        <v>No</v>
      </c>
      <c r="BA20" s="150"/>
      <c r="BB20" s="146">
        <f>IF(Q20="NA",0,IF(N20="No",0,IF(O20=Data!$E$2,Data!$L$62,IF(O20=Data!$E$3,Data!$L$63,IF(O20=Data!$E$4,Data!$L$64,IF(O20=Data!$E$5,Data!$L$65,IF(O20=Data!$E$6,Data!$L$66,IF(O20=Data!$E$7,Data!$L$67,IF(O20=Data!$E$8,Data!$L$68,IF(O20=Data!$E$9,Data!$L$69,IF(O20=Data!$E$10,Data!$L$70,IF(O20=Data!$E$11,Data!$L$71,IF(O20=Data!$E$12,Data!$L$72,IF(O20=Data!$E$13,Data!$L$73,IF(O20=Data!$E$14,Data!$L$74,IF(O20=Data!$E$15,Data!$L$75,IF(O20=Data!$E$16,Data!$L$76,IF(O20=Data!$E$17,Data!$L$77,IF(O20=Data!$E$18,Data!L$78,0)))))))))))))))))))</f>
        <v>0</v>
      </c>
      <c r="BC20" s="147">
        <f>IF(Q20="NA",0,IF(AY20="No",0,IF(N20="Yes",0,IF(P20=Data!$E$2,Data!$L$62,IF(P20=Data!$E$3,Data!$L$63,IF(P20=Data!$E$4,Data!$L$64,IF(P20=Data!$E$5,Data!$L$65,IF(P20=Data!$E$6,Data!$L$66,IF(P20=Data!$E$7,Data!$L$67,IF(P20=Data!$E$8,Data!$L$68,IF(P20=Data!$E$9,Data!$L$69,IF(P20=Data!$E$10,Data!$L$70,IF(P20=Data!$E$11,Data!$L$71,IF(P20=Data!$E$12,Data!$L$72*(EXP(-29.6/R20)),IF(P20=Data!$E$13,Data!$L$73,IF(P20=Data!$E$14,Data!$L$74*(EXP(-29.6/R20)),IF(P20=Data!$E$15,Data!$L$75,IF(P20=Data!$E$16,Data!$L$76,IF(P20=Data!$E$17,Data!$L$77,IF(P20=Data!$E$18,Data!L$78,0))))))))))))))))))))</f>
        <v>0</v>
      </c>
      <c r="BD20" s="148"/>
      <c r="BE20" s="146"/>
      <c r="BF20" s="148">
        <f t="shared" si="4"/>
        <v>0</v>
      </c>
      <c r="BG20" s="148">
        <f t="shared" si="11"/>
        <v>1</v>
      </c>
      <c r="BH20" s="148">
        <f t="shared" si="12"/>
        <v>1</v>
      </c>
      <c r="BI20" s="148">
        <f>IF(S20=0,0,IF(AND(Q20=Data!$E$12,S20-$AV$3&gt;0),(((Data!$M$72*(EXP(-29.6/S20)))-(Data!$M$72*(EXP(-29.6/(S20-$AV$3)))))),IF(AND(Q20=Data!$E$12,S20-$AV$3&lt;0.5),(Data!$M$72*(EXP(-29.6/S20))),IF(AND(Q20=Data!$E$12,S20&lt;=1),((Data!$M$72*(EXP(-29.6/S20)))),IF(Q20=Data!$E$13,(Data!$M$73),IF(AND(Q20=Data!$E$14,S20-$AV$3&gt;0),(((Data!$M$74*(EXP(-29.6/S20)))-(Data!$M$74*(EXP(-29.6/(S20-$AV$3)))))),IF(AND(Q20=Data!$E$14,S20-$AV$3&lt;1),(Data!$M$74*(EXP(-29.6/S20))),IF(AND(Q20=Data!$E$14,S20&lt;=1),((Data!$M$74*(EXP(-29.6/S20)))),IF(Q20=Data!$E$15,Data!$M$75,IF(Q20=Data!$E$16,Data!$M$76,IF(Q20=Data!$E$17,Data!$M$77,IF(Q20=Data!$E$18,Data!$M$78,0))))))))))))</f>
        <v>0</v>
      </c>
      <c r="BJ20" s="148">
        <f>IF(Q20=Data!$E$12,BI20*0.32,IF(Q20=Data!$E$13,0,IF(Q20=Data!$E$14,BI20*0.32,IF(Q20=Data!$E$15,0,IF(Q20=Data!$E$16,0,IF(Q20=Data!$E$17,0,IF(Q20=Data!$E$18,0,0)))))))</f>
        <v>0</v>
      </c>
      <c r="BK20" s="148">
        <f>IF(Q20=Data!$E$12,Data!$P$72*$AV$3,IF(Q20=Data!$E$13,Data!$P$73*$AV$3,IF(Q20=Data!$E$14,Data!$P$74*$AV$3,IF(Q20=Data!$E$15,Data!$P$75*$AV$3,IF(Q20=Data!$E$16,Data!$P$76*$AV$3,IF(Q20=Data!$E$17,Data!$P$77*$AV$3,IF(Q20=Data!$E$18,Data!$P$78*$AV$3,0)))))))</f>
        <v>0</v>
      </c>
      <c r="BL20" s="147">
        <f>IF(O20=Data!$E$2,Data!$O$62,IF(O20=Data!$E$3,Data!$O$63,IF(O20=Data!$E$4,Data!$O$64,IF(O20=Data!$E$5,Data!$O$65,IF(O20=Data!$E$6,Data!$O$66,IF(O20=Data!$E$7,Data!$O$67,IF(O20=Data!$E$8,Data!$O$68,IF(O20=Data!$E$9,Data!$O$69,IF(O20=Data!$E$10,Data!$O$70,IF(O20=Data!$E$11,Data!$O$71,IF(O20=Data!$E$12,Data!$O$72,IF(O20=Data!$E$13,Data!$O$73,IF(O20=Data!$E$14,Data!$O$74,IF(O20=Data!$E$15,Data!$O$75,IF(O20=Data!$E$16,Data!$O$76,IF(O20=Data!$E$17,Data!$O$77,IF(O20=Data!$E$18,Data!$O$78,0)))))))))))))))))</f>
        <v>0</v>
      </c>
      <c r="BM20" s="169"/>
      <c r="BN20" s="169"/>
      <c r="BO20" s="169"/>
      <c r="BP20" s="169"/>
    </row>
    <row r="21" spans="9:68" x14ac:dyDescent="0.3">
      <c r="I21" s="24"/>
      <c r="J21" s="36" t="s">
        <v>32</v>
      </c>
      <c r="K21" s="108"/>
      <c r="L21" s="108"/>
      <c r="M21" s="108" t="s">
        <v>3</v>
      </c>
      <c r="N21" s="108" t="s">
        <v>1</v>
      </c>
      <c r="O21" s="109" t="s">
        <v>124</v>
      </c>
      <c r="P21" s="109" t="s">
        <v>124</v>
      </c>
      <c r="Q21" s="110" t="s">
        <v>124</v>
      </c>
      <c r="R21" s="111"/>
      <c r="S21" s="111"/>
      <c r="T21" s="112"/>
      <c r="U21" s="20"/>
      <c r="V21" s="21">
        <f>IF(AZ21="No",0,IF(O21="NA",0,IF(O21=Data!$E$2,Data!$F$62,IF(O21=Data!$E$3,Data!$F$63,IF(O21=Data!$E$4,Data!$F$64,IF(O21=Data!$E$5,Data!$F$65,IF(O21=Data!$E$6,Data!$F$66,IF(O21=Data!$E$7,Data!$F$67,IF(O21=Data!$E$8,Data!$F$68,IF(O21=Data!$E$9,Data!$F$69,IF(O21=Data!$E$10,Data!$F$70,IF(O21=Data!$E$11,Data!$F$71,IF(O21=Data!E30,Data!$F$72,IF(O21=Data!E31,Data!$F$73,IF(O21=Data!E32,Data!$F$74,IF(O21=Data!E33,Data!$F$75,IF(O21=Data!E34,Data!$F$76,IF(O21=Data!E35,Data!$F$77,IF(O21=Data!E36,Data!F$78,0)))))))))))))))))))*K21*$AV$3</f>
        <v>0</v>
      </c>
      <c r="W21" s="23">
        <f>IF(AZ21="No",0,IF(O21="NA",0,IF(O21=Data!$E$2,Data!$G$62,IF(O21=Data!$E$3,Data!$G$63,IF(O21=Data!$E$4,Data!$G$64,IF(O21=Data!$E$5,Data!$G$65,IF(O21=Data!$E$6,Data!$G$66,IF(O21=Data!$E$7,Data!$G$67,IF(O21=Data!$E$8,Data!$G$68,IF(O21=Data!$E$9,Data!$G$69,IF(O21=Data!$E$10,Data!$G$70,IF(O21=Data!$E$11,Data!$G$71,IF(O21=Data!$E$12,Data!$G$72,IF(O21=Data!$E$13,Data!$G$73,IF(O21=Data!$E$14,Data!$G$74,IF(O21=Data!$E$15,Data!$G$75,IF(O21=Data!$E$16,Data!$G$76,IF(O21=Data!$E$17,Data!$G$77,IF(O21=Data!$E$18,Data!G$78,0)))))))))))))))))))*K21*$AV$3</f>
        <v>0</v>
      </c>
      <c r="X21" s="23">
        <f>IF(AZ21="No",0,IF(O21="NA",0,IF(O21=Data!$E$2,Data!$H$62,IF(O21=Data!$E$3,Data!$H$63,IF(O21=Data!$E$4,Data!$H$64,IF(O21=Data!$E$5,Data!$H$65,IF(O21=Data!$E$6,Data!$H$66,IF(O21=Data!$E$7,Data!$H$67,IF(O21=Data!$E$8,Data!$H$68,IF(O21=Data!$E$9,Data!$H$69,IF(O21=Data!$E$10,Data!$H$70,IF(O21=Data!$E$11,Data!$H$71,IF(O21=Data!$E$12,Data!$H$72,IF(O21=Data!$E$13,Data!$H$73,IF(O21=Data!$E$14,Data!$H$74,IF(O21=Data!$E$15,Data!$H$75,IF(O21=Data!$E$16,Data!$H$76,IF(O21=Data!$E$17,Data!$H$77,IF(O21=Data!$E$18,Data!H$78,0)))))))))))))))))))*K21*$AV$3</f>
        <v>0</v>
      </c>
      <c r="Y21" s="23">
        <f>IF(R21&lt;=1,0,IF(Q21=Data!$E$12,Data!$F$72,IF(Q21=Data!$E$13,Data!$F$73,IF(Q21=Data!$E$14,Data!$F$74,IF(Q21=Data!$E$15,Data!$F$75,IF(Q21=Data!$E$16,Data!$F$76,IF(Q21=Data!$E$17,Data!$F$77,IF(Q21=Data!$E$18,Data!$F$78,0))))))))*K21*IF(R21&lt;AV21,R21,$AV$3)</f>
        <v>0</v>
      </c>
      <c r="Z21" s="23">
        <f>IF(R21&lt;=1,0,IF(Q21=Data!$E$12,Data!$G$72,IF(Q21=Data!$E$13,Data!$G$73,IF(Q21=Data!$E$14,Data!$G$74,IF(Q21=Data!$E$15,Data!$G$75,IF(Q21=Data!$E$16,Data!$G$76,IF(Q21=Data!$E$17,Data!$G$77,IF(Q21=Data!$E$18,Data!$G$78,0))))))))*K21*IF(R21&lt;AV21,R21,$AV$3)</f>
        <v>0</v>
      </c>
      <c r="AA21" s="23">
        <f>IF(R21&lt;=1,0,IF(Q21=Data!$E$12,Data!$H$72,IF(Q21=Data!$E$13,Data!$H$73,IF(Q21=Data!$E$14,Data!$H$74,IF(Q21=Data!$E$15,Data!$H$75,IF(Q21=Data!$E$16,Data!$H$76,IF(Q21=Data!$E$17,Data!$H$77,IF(Q21=Data!$E$18,Data!$H$78,0))))))))*K21*IF(R21&lt;AV21,R21,$AV$3)</f>
        <v>0</v>
      </c>
      <c r="AB21" s="22">
        <f t="shared" si="5"/>
        <v>0</v>
      </c>
      <c r="AC21" s="50">
        <f t="shared" si="6"/>
        <v>0</v>
      </c>
      <c r="AD21" s="46"/>
      <c r="AE21" s="21">
        <f t="shared" si="0"/>
        <v>0</v>
      </c>
      <c r="AF21" s="22">
        <f t="shared" si="1"/>
        <v>0</v>
      </c>
      <c r="AG21" s="50">
        <f t="shared" si="2"/>
        <v>0</v>
      </c>
      <c r="AH21" s="46"/>
      <c r="AI21" s="21">
        <f>IF(AZ21="No",0,IF(O21="NA",0,IF(Q21=O21,0,IF(O21=Data!$E$2,Data!$J$62,IF(O21=Data!$E$3,Data!$J$63,IF(O21=Data!$E$4,Data!$J$64,IF(O21=Data!$E$5,Data!$J$65,IF(O21=Data!$E$6,Data!$J$66,IF(O21=Data!$E$7,Data!$J$67,IF(O21=Data!$E$8,Data!$J$68,IF(O21=Data!$E$9,Data!$J$69,IF(O21=Data!$E$10,Data!$I$70,IF(O21=Data!$E$11,Data!$J$71,IF(O21=Data!$E$12,Data!$J$72,IF(O21=Data!$E$13,Data!$J$73,IF(O21=Data!$E$14,Data!$J$74,IF(O21=Data!$E$15,Data!$J$75,IF(O21=Data!$E$16,Data!$J$76,IF(O21=Data!$E$17,Data!$J$77,IF(O21=Data!$E$18,Data!J$78,0))))))))))))))))))))*$AV$3</f>
        <v>0</v>
      </c>
      <c r="AJ21" s="23">
        <f>IF(AZ21="No",0,IF(O21="NA",0,IF(O21=Data!$E$2,Data!$K$62,IF(O21=Data!$E$3,Data!$K$63,IF(O21=Data!$E$4,Data!$K$64,IF(O21=Data!$E$5,Data!$K$65,IF(O21=Data!$E$6,Data!$K$66,IF(O21=Data!$E$7,Data!$K$67,IF(O21=Data!$E$8,Data!$K$68,IF(O21=Data!$E$9,Data!$K$69,IF(O21=Data!$E$10,Data!$K$70,IF(O21=Data!$E$11,Data!$K$71,IF(O21=Data!$E$12,Data!$K$72,IF(O21=Data!$E$13,Data!$K$73,IF(O21=Data!$E$14,Data!$K$74,IF(O21=Data!$E$15,Data!$K$75,IF(O21=Data!$E$16,Data!$K$76,IF(O21=Data!$E$17,Data!$K$77,IF(O21=Data!$E$18,Data!K$78,0)))))))))))))))))))*$AV$3</f>
        <v>0</v>
      </c>
      <c r="AK21" s="23">
        <f t="shared" si="7"/>
        <v>0</v>
      </c>
      <c r="AL21" s="22">
        <f t="shared" si="8"/>
        <v>0</v>
      </c>
      <c r="AM21" s="22">
        <f t="shared" si="9"/>
        <v>0</v>
      </c>
      <c r="AN21" s="23"/>
      <c r="AO21" s="120"/>
      <c r="AP21" s="25"/>
      <c r="AQ21" s="25"/>
      <c r="AT21"/>
      <c r="AY21" s="143" t="str">
        <f t="shared" si="10"/>
        <v>No</v>
      </c>
      <c r="AZ21" s="144" t="str">
        <f t="shared" si="3"/>
        <v>No</v>
      </c>
      <c r="BA21" s="150"/>
      <c r="BB21" s="146">
        <f>IF(Q21="NA",0,IF(N21="No",0,IF(O21=Data!$E$2,Data!$L$62,IF(O21=Data!$E$3,Data!$L$63,IF(O21=Data!$E$4,Data!$L$64,IF(O21=Data!$E$5,Data!$L$65,IF(O21=Data!$E$6,Data!$L$66,IF(O21=Data!$E$7,Data!$L$67,IF(O21=Data!$E$8,Data!$L$68,IF(O21=Data!$E$9,Data!$L$69,IF(O21=Data!$E$10,Data!$L$70,IF(O21=Data!$E$11,Data!$L$71,IF(O21=Data!$E$12,Data!$L$72,IF(O21=Data!$E$13,Data!$L$73,IF(O21=Data!$E$14,Data!$L$74,IF(O21=Data!$E$15,Data!$L$75,IF(O21=Data!$E$16,Data!$L$76,IF(O21=Data!$E$17,Data!$L$77,IF(O21=Data!$E$18,Data!L$78,0)))))))))))))))))))</f>
        <v>0</v>
      </c>
      <c r="BC21" s="147">
        <f>IF(Q21="NA",0,IF(AY21="No",0,IF(N21="Yes",0,IF(P21=Data!$E$2,Data!$L$62,IF(P21=Data!$E$3,Data!$L$63,IF(P21=Data!$E$4,Data!$L$64,IF(P21=Data!$E$5,Data!$L$65,IF(P21=Data!$E$6,Data!$L$66,IF(P21=Data!$E$7,Data!$L$67,IF(P21=Data!$E$8,Data!$L$68,IF(P21=Data!$E$9,Data!$L$69,IF(P21=Data!$E$10,Data!$L$70,IF(P21=Data!$E$11,Data!$L$71,IF(P21=Data!$E$12,Data!$L$72*(EXP(-29.6/R21)),IF(P21=Data!$E$13,Data!$L$73,IF(P21=Data!$E$14,Data!$L$74*(EXP(-29.6/R21)),IF(P21=Data!$E$15,Data!$L$75,IF(P21=Data!$E$16,Data!$L$76,IF(P21=Data!$E$17,Data!$L$77,IF(P21=Data!$E$18,Data!L$78,0))))))))))))))))))))</f>
        <v>0</v>
      </c>
      <c r="BD21" s="148"/>
      <c r="BE21" s="146"/>
      <c r="BF21" s="148">
        <f t="shared" si="4"/>
        <v>0</v>
      </c>
      <c r="BG21" s="148">
        <f t="shared" si="11"/>
        <v>1</v>
      </c>
      <c r="BH21" s="148">
        <f t="shared" si="12"/>
        <v>1</v>
      </c>
      <c r="BI21" s="148">
        <f>IF(S21=0,0,IF(AND(Q21=Data!$E$12,S21-$AV$3&gt;0),(((Data!$M$72*(EXP(-29.6/S21)))-(Data!$M$72*(EXP(-29.6/(S21-$AV$3)))))),IF(AND(Q21=Data!$E$12,S21-$AV$3&lt;0.5),(Data!$M$72*(EXP(-29.6/S21))),IF(AND(Q21=Data!$E$12,S21&lt;=1),((Data!$M$72*(EXP(-29.6/S21)))),IF(Q21=Data!$E$13,(Data!$M$73),IF(AND(Q21=Data!$E$14,S21-$AV$3&gt;0),(((Data!$M$74*(EXP(-29.6/S21)))-(Data!$M$74*(EXP(-29.6/(S21-$AV$3)))))),IF(AND(Q21=Data!$E$14,S21-$AV$3&lt;1),(Data!$M$74*(EXP(-29.6/S21))),IF(AND(Q21=Data!$E$14,S21&lt;=1),((Data!$M$74*(EXP(-29.6/S21)))),IF(Q21=Data!$E$15,Data!$M$75,IF(Q21=Data!$E$16,Data!$M$76,IF(Q21=Data!$E$17,Data!$M$77,IF(Q21=Data!$E$18,Data!$M$78,0))))))))))))</f>
        <v>0</v>
      </c>
      <c r="BJ21" s="148">
        <f>IF(Q21=Data!$E$12,BI21*0.32,IF(Q21=Data!$E$13,0,IF(Q21=Data!$E$14,BI21*0.32,IF(Q21=Data!$E$15,0,IF(Q21=Data!$E$16,0,IF(Q21=Data!$E$17,0,IF(Q21=Data!$E$18,0,0)))))))</f>
        <v>0</v>
      </c>
      <c r="BK21" s="148">
        <f>IF(Q21=Data!$E$12,Data!$P$72*$AV$3,IF(Q21=Data!$E$13,Data!$P$73*$AV$3,IF(Q21=Data!$E$14,Data!$P$74*$AV$3,IF(Q21=Data!$E$15,Data!$P$75*$AV$3,IF(Q21=Data!$E$16,Data!$P$76*$AV$3,IF(Q21=Data!$E$17,Data!$P$77*$AV$3,IF(Q21=Data!$E$18,Data!$P$78*$AV$3,0)))))))</f>
        <v>0</v>
      </c>
      <c r="BL21" s="147">
        <f>IF(O21=Data!$E$2,Data!$O$62,IF(O21=Data!$E$3,Data!$O$63,IF(O21=Data!$E$4,Data!$O$64,IF(O21=Data!$E$5,Data!$O$65,IF(O21=Data!$E$6,Data!$O$66,IF(O21=Data!$E$7,Data!$O$67,IF(O21=Data!$E$8,Data!$O$68,IF(O21=Data!$E$9,Data!$O$69,IF(O21=Data!$E$10,Data!$O$70,IF(O21=Data!$E$11,Data!$O$71,IF(O21=Data!$E$12,Data!$O$72,IF(O21=Data!$E$13,Data!$O$73,IF(O21=Data!$E$14,Data!$O$74,IF(O21=Data!$E$15,Data!$O$75,IF(O21=Data!$E$16,Data!$O$76,IF(O21=Data!$E$17,Data!$O$77,IF(O21=Data!$E$18,Data!$O$78,0)))))))))))))))))</f>
        <v>0</v>
      </c>
      <c r="BM21" s="169"/>
      <c r="BN21" s="169"/>
      <c r="BO21" s="169"/>
      <c r="BP21" s="169"/>
    </row>
    <row r="22" spans="9:68" x14ac:dyDescent="0.3">
      <c r="I22" s="24"/>
      <c r="J22" s="36" t="s">
        <v>33</v>
      </c>
      <c r="K22" s="108"/>
      <c r="L22" s="108"/>
      <c r="M22" s="108" t="s">
        <v>3</v>
      </c>
      <c r="N22" s="108" t="s">
        <v>1</v>
      </c>
      <c r="O22" s="109" t="s">
        <v>124</v>
      </c>
      <c r="P22" s="109" t="s">
        <v>124</v>
      </c>
      <c r="Q22" s="110" t="s">
        <v>124</v>
      </c>
      <c r="R22" s="111"/>
      <c r="S22" s="111"/>
      <c r="T22" s="112"/>
      <c r="U22" s="20"/>
      <c r="V22" s="21">
        <f>IF(AZ22="No",0,IF(O22="NA",0,IF(O22=Data!$E$2,Data!$F$62,IF(O22=Data!$E$3,Data!$F$63,IF(O22=Data!$E$4,Data!$F$64,IF(O22=Data!$E$5,Data!$F$65,IF(O22=Data!$E$6,Data!$F$66,IF(O22=Data!$E$7,Data!$F$67,IF(O22=Data!$E$8,Data!$F$68,IF(O22=Data!$E$9,Data!$F$69,IF(O22=Data!$E$10,Data!$F$70,IF(O22=Data!$E$11,Data!$F$71,IF(O22=Data!E31,Data!$F$72,IF(O22=Data!E32,Data!$F$73,IF(O22=Data!E33,Data!$F$74,IF(O22=Data!E34,Data!$F$75,IF(O22=Data!E35,Data!$F$76,IF(O22=Data!E36,Data!$F$77,IF(O22=Data!E37,Data!F$78,0)))))))))))))))))))*K22*$AV$3</f>
        <v>0</v>
      </c>
      <c r="W22" s="23">
        <f>IF(AZ22="No",0,IF(O22="NA",0,IF(O22=Data!$E$2,Data!$G$62,IF(O22=Data!$E$3,Data!$G$63,IF(O22=Data!$E$4,Data!$G$64,IF(O22=Data!$E$5,Data!$G$65,IF(O22=Data!$E$6,Data!$G$66,IF(O22=Data!$E$7,Data!$G$67,IF(O22=Data!$E$8,Data!$G$68,IF(O22=Data!$E$9,Data!$G$69,IF(O22=Data!$E$10,Data!$G$70,IF(O22=Data!$E$11,Data!$G$71,IF(O22=Data!$E$12,Data!$G$72,IF(O22=Data!$E$13,Data!$G$73,IF(O22=Data!$E$14,Data!$G$74,IF(O22=Data!$E$15,Data!$G$75,IF(O22=Data!$E$16,Data!$G$76,IF(O22=Data!$E$17,Data!$G$77,IF(O22=Data!$E$18,Data!G$78,0)))))))))))))))))))*K22*$AV$3</f>
        <v>0</v>
      </c>
      <c r="X22" s="23">
        <f>IF(AZ22="No",0,IF(O22="NA",0,IF(O22=Data!$E$2,Data!$H$62,IF(O22=Data!$E$3,Data!$H$63,IF(O22=Data!$E$4,Data!$H$64,IF(O22=Data!$E$5,Data!$H$65,IF(O22=Data!$E$6,Data!$H$66,IF(O22=Data!$E$7,Data!$H$67,IF(O22=Data!$E$8,Data!$H$68,IF(O22=Data!$E$9,Data!$H$69,IF(O22=Data!$E$10,Data!$H$70,IF(O22=Data!$E$11,Data!$H$71,IF(O22=Data!$E$12,Data!$H$72,IF(O22=Data!$E$13,Data!$H$73,IF(O22=Data!$E$14,Data!$H$74,IF(O22=Data!$E$15,Data!$H$75,IF(O22=Data!$E$16,Data!$H$76,IF(O22=Data!$E$17,Data!$H$77,IF(O22=Data!$E$18,Data!H$78,0)))))))))))))))))))*K22*$AV$3</f>
        <v>0</v>
      </c>
      <c r="Y22" s="23">
        <f>IF(R22&lt;=1,0,IF(Q22=Data!$E$12,Data!$F$72,IF(Q22=Data!$E$13,Data!$F$73,IF(Q22=Data!$E$14,Data!$F$74,IF(Q22=Data!$E$15,Data!$F$75,IF(Q22=Data!$E$16,Data!$F$76,IF(Q22=Data!$E$17,Data!$F$77,IF(Q22=Data!$E$18,Data!$F$78,0))))))))*K22*IF(R22&lt;AV22,R22,$AV$3)</f>
        <v>0</v>
      </c>
      <c r="Z22" s="23">
        <f>IF(R22&lt;=1,0,IF(Q22=Data!$E$12,Data!$G$72,IF(Q22=Data!$E$13,Data!$G$73,IF(Q22=Data!$E$14,Data!$G$74,IF(Q22=Data!$E$15,Data!$G$75,IF(Q22=Data!$E$16,Data!$G$76,IF(Q22=Data!$E$17,Data!$G$77,IF(Q22=Data!$E$18,Data!$G$78,0))))))))*K22*IF(R22&lt;AV22,R22,$AV$3)</f>
        <v>0</v>
      </c>
      <c r="AA22" s="23">
        <f>IF(R22&lt;=1,0,IF(Q22=Data!$E$12,Data!$H$72,IF(Q22=Data!$E$13,Data!$H$73,IF(Q22=Data!$E$14,Data!$H$74,IF(Q22=Data!$E$15,Data!$H$75,IF(Q22=Data!$E$16,Data!$H$76,IF(Q22=Data!$E$17,Data!$H$77,IF(Q22=Data!$E$18,Data!$H$78,0))))))))*K22*IF(R22&lt;AV22,R22,$AV$3)</f>
        <v>0</v>
      </c>
      <c r="AB22" s="22">
        <f t="shared" si="5"/>
        <v>0</v>
      </c>
      <c r="AC22" s="50">
        <f t="shared" si="6"/>
        <v>0</v>
      </c>
      <c r="AD22" s="46"/>
      <c r="AE22" s="21">
        <f t="shared" si="0"/>
        <v>0</v>
      </c>
      <c r="AF22" s="22">
        <f t="shared" si="1"/>
        <v>0</v>
      </c>
      <c r="AG22" s="50">
        <f t="shared" si="2"/>
        <v>0</v>
      </c>
      <c r="AH22" s="46"/>
      <c r="AI22" s="21">
        <f>IF(AZ22="No",0,IF(O22="NA",0,IF(Q22=O22,0,IF(O22=Data!$E$2,Data!$J$62,IF(O22=Data!$E$3,Data!$J$63,IF(O22=Data!$E$4,Data!$J$64,IF(O22=Data!$E$5,Data!$J$65,IF(O22=Data!$E$6,Data!$J$66,IF(O22=Data!$E$7,Data!$J$67,IF(O22=Data!$E$8,Data!$J$68,IF(O22=Data!$E$9,Data!$J$69,IF(O22=Data!$E$10,Data!$I$70,IF(O22=Data!$E$11,Data!$J$71,IF(O22=Data!$E$12,Data!$J$72,IF(O22=Data!$E$13,Data!$J$73,IF(O22=Data!$E$14,Data!$J$74,IF(O22=Data!$E$15,Data!$J$75,IF(O22=Data!$E$16,Data!$J$76,IF(O22=Data!$E$17,Data!$J$77,IF(O22=Data!$E$18,Data!J$78,0))))))))))))))))))))*$AV$3</f>
        <v>0</v>
      </c>
      <c r="AJ22" s="23">
        <f>IF(AZ22="No",0,IF(O22="NA",0,IF(O22=Data!$E$2,Data!$K$62,IF(O22=Data!$E$3,Data!$K$63,IF(O22=Data!$E$4,Data!$K$64,IF(O22=Data!$E$5,Data!$K$65,IF(O22=Data!$E$6,Data!$K$66,IF(O22=Data!$E$7,Data!$K$67,IF(O22=Data!$E$8,Data!$K$68,IF(O22=Data!$E$9,Data!$K$69,IF(O22=Data!$E$10,Data!$K$70,IF(O22=Data!$E$11,Data!$K$71,IF(O22=Data!$E$12,Data!$K$72,IF(O22=Data!$E$13,Data!$K$73,IF(O22=Data!$E$14,Data!$K$74,IF(O22=Data!$E$15,Data!$K$75,IF(O22=Data!$E$16,Data!$K$76,IF(O22=Data!$E$17,Data!$K$77,IF(O22=Data!$E$18,Data!K$78,0)))))))))))))))))))*$AV$3</f>
        <v>0</v>
      </c>
      <c r="AK22" s="23">
        <f t="shared" si="7"/>
        <v>0</v>
      </c>
      <c r="AL22" s="22">
        <f t="shared" si="8"/>
        <v>0</v>
      </c>
      <c r="AM22" s="22">
        <f t="shared" si="9"/>
        <v>0</v>
      </c>
      <c r="AN22" s="23"/>
      <c r="AO22" s="120"/>
      <c r="AP22" s="25"/>
      <c r="AQ22" s="25"/>
      <c r="AT22"/>
      <c r="AY22" s="143" t="str">
        <f t="shared" si="10"/>
        <v>No</v>
      </c>
      <c r="AZ22" s="144" t="str">
        <f t="shared" si="3"/>
        <v>No</v>
      </c>
      <c r="BA22" s="150"/>
      <c r="BB22" s="146">
        <f>IF(Q22="NA",0,IF(N22="No",0,IF(O22=Data!$E$2,Data!$L$62,IF(O22=Data!$E$3,Data!$L$63,IF(O22=Data!$E$4,Data!$L$64,IF(O22=Data!$E$5,Data!$L$65,IF(O22=Data!$E$6,Data!$L$66,IF(O22=Data!$E$7,Data!$L$67,IF(O22=Data!$E$8,Data!$L$68,IF(O22=Data!$E$9,Data!$L$69,IF(O22=Data!$E$10,Data!$L$70,IF(O22=Data!$E$11,Data!$L$71,IF(O22=Data!$E$12,Data!$L$72,IF(O22=Data!$E$13,Data!$L$73,IF(O22=Data!$E$14,Data!$L$74,IF(O22=Data!$E$15,Data!$L$75,IF(O22=Data!$E$16,Data!$L$76,IF(O22=Data!$E$17,Data!$L$77,IF(O22=Data!$E$18,Data!L$78,0)))))))))))))))))))</f>
        <v>0</v>
      </c>
      <c r="BC22" s="147">
        <f>IF(Q22="NA",0,IF(AY22="No",0,IF(N22="Yes",0,IF(P22=Data!$E$2,Data!$L$62,IF(P22=Data!$E$3,Data!$L$63,IF(P22=Data!$E$4,Data!$L$64,IF(P22=Data!$E$5,Data!$L$65,IF(P22=Data!$E$6,Data!$L$66,IF(P22=Data!$E$7,Data!$L$67,IF(P22=Data!$E$8,Data!$L$68,IF(P22=Data!$E$9,Data!$L$69,IF(P22=Data!$E$10,Data!$L$70,IF(P22=Data!$E$11,Data!$L$71,IF(P22=Data!$E$12,Data!$L$72*(EXP(-29.6/R22)),IF(P22=Data!$E$13,Data!$L$73,IF(P22=Data!$E$14,Data!$L$74*(EXP(-29.6/R22)),IF(P22=Data!$E$15,Data!$L$75,IF(P22=Data!$E$16,Data!$L$76,IF(P22=Data!$E$17,Data!$L$77,IF(P22=Data!$E$18,Data!L$78,0))))))))))))))))))))</f>
        <v>0</v>
      </c>
      <c r="BD22" s="148"/>
      <c r="BE22" s="146"/>
      <c r="BF22" s="148">
        <f t="shared" si="4"/>
        <v>0</v>
      </c>
      <c r="BG22" s="148">
        <f t="shared" si="11"/>
        <v>1</v>
      </c>
      <c r="BH22" s="148">
        <f t="shared" si="12"/>
        <v>1</v>
      </c>
      <c r="BI22" s="148">
        <f>IF(S22=0,0,IF(AND(Q22=Data!$E$12,S22-$AV$3&gt;0),(((Data!$M$72*(EXP(-29.6/S22)))-(Data!$M$72*(EXP(-29.6/(S22-$AV$3)))))),IF(AND(Q22=Data!$E$12,S22-$AV$3&lt;0.5),(Data!$M$72*(EXP(-29.6/S22))),IF(AND(Q22=Data!$E$12,S22&lt;=1),((Data!$M$72*(EXP(-29.6/S22)))),IF(Q22=Data!$E$13,(Data!$M$73),IF(AND(Q22=Data!$E$14,S22-$AV$3&gt;0),(((Data!$M$74*(EXP(-29.6/S22)))-(Data!$M$74*(EXP(-29.6/(S22-$AV$3)))))),IF(AND(Q22=Data!$E$14,S22-$AV$3&lt;1),(Data!$M$74*(EXP(-29.6/S22))),IF(AND(Q22=Data!$E$14,S22&lt;=1),((Data!$M$74*(EXP(-29.6/S22)))),IF(Q22=Data!$E$15,Data!$M$75,IF(Q22=Data!$E$16,Data!$M$76,IF(Q22=Data!$E$17,Data!$M$77,IF(Q22=Data!$E$18,Data!$M$78,0))))))))))))</f>
        <v>0</v>
      </c>
      <c r="BJ22" s="148">
        <f>IF(Q22=Data!$E$12,BI22*0.32,IF(Q22=Data!$E$13,0,IF(Q22=Data!$E$14,BI22*0.32,IF(Q22=Data!$E$15,0,IF(Q22=Data!$E$16,0,IF(Q22=Data!$E$17,0,IF(Q22=Data!$E$18,0,0)))))))</f>
        <v>0</v>
      </c>
      <c r="BK22" s="148">
        <f>IF(Q22=Data!$E$12,Data!$P$72*$AV$3,IF(Q22=Data!$E$13,Data!$P$73*$AV$3,IF(Q22=Data!$E$14,Data!$P$74*$AV$3,IF(Q22=Data!$E$15,Data!$P$75*$AV$3,IF(Q22=Data!$E$16,Data!$P$76*$AV$3,IF(Q22=Data!$E$17,Data!$P$77*$AV$3,IF(Q22=Data!$E$18,Data!$P$78*$AV$3,0)))))))</f>
        <v>0</v>
      </c>
      <c r="BL22" s="147">
        <f>IF(O22=Data!$E$2,Data!$O$62,IF(O22=Data!$E$3,Data!$O$63,IF(O22=Data!$E$4,Data!$O$64,IF(O22=Data!$E$5,Data!$O$65,IF(O22=Data!$E$6,Data!$O$66,IF(O22=Data!$E$7,Data!$O$67,IF(O22=Data!$E$8,Data!$O$68,IF(O22=Data!$E$9,Data!$O$69,IF(O22=Data!$E$10,Data!$O$70,IF(O22=Data!$E$11,Data!$O$71,IF(O22=Data!$E$12,Data!$O$72,IF(O22=Data!$E$13,Data!$O$73,IF(O22=Data!$E$14,Data!$O$74,IF(O22=Data!$E$15,Data!$O$75,IF(O22=Data!$E$16,Data!$O$76,IF(O22=Data!$E$17,Data!$O$77,IF(O22=Data!$E$18,Data!$O$78,0)))))))))))))))))</f>
        <v>0</v>
      </c>
      <c r="BM22" s="169"/>
      <c r="BN22" s="169"/>
      <c r="BO22" s="169"/>
      <c r="BP22" s="169"/>
    </row>
    <row r="23" spans="9:68" x14ac:dyDescent="0.3">
      <c r="I23" s="24"/>
      <c r="J23" s="36" t="s">
        <v>34</v>
      </c>
      <c r="K23" s="108"/>
      <c r="L23" s="108"/>
      <c r="M23" s="108" t="s">
        <v>3</v>
      </c>
      <c r="N23" s="108" t="s">
        <v>1</v>
      </c>
      <c r="O23" s="109" t="s">
        <v>124</v>
      </c>
      <c r="P23" s="109" t="s">
        <v>124</v>
      </c>
      <c r="Q23" s="110" t="s">
        <v>124</v>
      </c>
      <c r="R23" s="111"/>
      <c r="S23" s="111"/>
      <c r="T23" s="112"/>
      <c r="U23" s="20"/>
      <c r="V23" s="21">
        <f>IF(AZ23="No",0,IF(O23="NA",0,IF(O23=Data!$E$2,Data!$F$62,IF(O23=Data!$E$3,Data!$F$63,IF(O23=Data!$E$4,Data!$F$64,IF(O23=Data!$E$5,Data!$F$65,IF(O23=Data!$E$6,Data!$F$66,IF(O23=Data!$E$7,Data!$F$67,IF(O23=Data!$E$8,Data!$F$68,IF(O23=Data!$E$9,Data!$F$69,IF(O23=Data!$E$10,Data!$F$70,IF(O23=Data!$E$11,Data!$F$71,IF(O23=Data!E32,Data!$F$72,IF(O23=Data!E33,Data!$F$73,IF(O23=Data!E34,Data!$F$74,IF(O23=Data!E35,Data!$F$75,IF(O23=Data!E36,Data!$F$76,IF(O23=Data!E37,Data!$F$77,IF(O23=Data!E38,Data!F$78,0)))))))))))))))))))*K23*$AV$3</f>
        <v>0</v>
      </c>
      <c r="W23" s="23">
        <f>IF(AZ23="No",0,IF(O23="NA",0,IF(O23=Data!$E$2,Data!$G$62,IF(O23=Data!$E$3,Data!$G$63,IF(O23=Data!$E$4,Data!$G$64,IF(O23=Data!$E$5,Data!$G$65,IF(O23=Data!$E$6,Data!$G$66,IF(O23=Data!$E$7,Data!$G$67,IF(O23=Data!$E$8,Data!$G$68,IF(O23=Data!$E$9,Data!$G$69,IF(O23=Data!$E$10,Data!$G$70,IF(O23=Data!$E$11,Data!$G$71,IF(O23=Data!$E$12,Data!$G$72,IF(O23=Data!$E$13,Data!$G$73,IF(O23=Data!$E$14,Data!$G$74,IF(O23=Data!$E$15,Data!$G$75,IF(O23=Data!$E$16,Data!$G$76,IF(O23=Data!$E$17,Data!$G$77,IF(O23=Data!$E$18,Data!G$78,0)))))))))))))))))))*K23*$AV$3</f>
        <v>0</v>
      </c>
      <c r="X23" s="23">
        <f>IF(AZ23="No",0,IF(O23="NA",0,IF(O23=Data!$E$2,Data!$H$62,IF(O23=Data!$E$3,Data!$H$63,IF(O23=Data!$E$4,Data!$H$64,IF(O23=Data!$E$5,Data!$H$65,IF(O23=Data!$E$6,Data!$H$66,IF(O23=Data!$E$7,Data!$H$67,IF(O23=Data!$E$8,Data!$H$68,IF(O23=Data!$E$9,Data!$H$69,IF(O23=Data!$E$10,Data!$H$70,IF(O23=Data!$E$11,Data!$H$71,IF(O23=Data!$E$12,Data!$H$72,IF(O23=Data!$E$13,Data!$H$73,IF(O23=Data!$E$14,Data!$H$74,IF(O23=Data!$E$15,Data!$H$75,IF(O23=Data!$E$16,Data!$H$76,IF(O23=Data!$E$17,Data!$H$77,IF(O23=Data!$E$18,Data!H$78,0)))))))))))))))))))*K23*$AV$3</f>
        <v>0</v>
      </c>
      <c r="Y23" s="23">
        <f>IF(R23&lt;=1,0,IF(Q23=Data!$E$12,Data!$F$72,IF(Q23=Data!$E$13,Data!$F$73,IF(Q23=Data!$E$14,Data!$F$74,IF(Q23=Data!$E$15,Data!$F$75,IF(Q23=Data!$E$16,Data!$F$76,IF(Q23=Data!$E$17,Data!$F$77,IF(Q23=Data!$E$18,Data!$F$78,0))))))))*K23*IF(R23&lt;AV23,R23,$AV$3)</f>
        <v>0</v>
      </c>
      <c r="Z23" s="23">
        <f>IF(R23&lt;=1,0,IF(Q23=Data!$E$12,Data!$G$72,IF(Q23=Data!$E$13,Data!$G$73,IF(Q23=Data!$E$14,Data!$G$74,IF(Q23=Data!$E$15,Data!$G$75,IF(Q23=Data!$E$16,Data!$G$76,IF(Q23=Data!$E$17,Data!$G$77,IF(Q23=Data!$E$18,Data!$G$78,0))))))))*K23*IF(R23&lt;AV23,R23,$AV$3)</f>
        <v>0</v>
      </c>
      <c r="AA23" s="23">
        <f>IF(R23&lt;=1,0,IF(Q23=Data!$E$12,Data!$H$72,IF(Q23=Data!$E$13,Data!$H$73,IF(Q23=Data!$E$14,Data!$H$74,IF(Q23=Data!$E$15,Data!$H$75,IF(Q23=Data!$E$16,Data!$H$76,IF(Q23=Data!$E$17,Data!$H$77,IF(Q23=Data!$E$18,Data!$H$78,0))))))))*K23*IF(R23&lt;AV23,R23,$AV$3)</f>
        <v>0</v>
      </c>
      <c r="AB23" s="22">
        <f t="shared" si="5"/>
        <v>0</v>
      </c>
      <c r="AC23" s="50">
        <f t="shared" si="6"/>
        <v>0</v>
      </c>
      <c r="AD23" s="46"/>
      <c r="AE23" s="21">
        <f t="shared" si="0"/>
        <v>0</v>
      </c>
      <c r="AF23" s="22">
        <f t="shared" si="1"/>
        <v>0</v>
      </c>
      <c r="AG23" s="50">
        <f t="shared" si="2"/>
        <v>0</v>
      </c>
      <c r="AH23" s="46"/>
      <c r="AI23" s="21">
        <f>IF(AZ23="No",0,IF(O23="NA",0,IF(Q23=O23,0,IF(O23=Data!$E$2,Data!$J$62,IF(O23=Data!$E$3,Data!$J$63,IF(O23=Data!$E$4,Data!$J$64,IF(O23=Data!$E$5,Data!$J$65,IF(O23=Data!$E$6,Data!$J$66,IF(O23=Data!$E$7,Data!$J$67,IF(O23=Data!$E$8,Data!$J$68,IF(O23=Data!$E$9,Data!$J$69,IF(O23=Data!$E$10,Data!$I$70,IF(O23=Data!$E$11,Data!$J$71,IF(O23=Data!$E$12,Data!$J$72,IF(O23=Data!$E$13,Data!$J$73,IF(O23=Data!$E$14,Data!$J$74,IF(O23=Data!$E$15,Data!$J$75,IF(O23=Data!$E$16,Data!$J$76,IF(O23=Data!$E$17,Data!$J$77,IF(O23=Data!$E$18,Data!J$78,0))))))))))))))))))))*$AV$3</f>
        <v>0</v>
      </c>
      <c r="AJ23" s="23">
        <f>IF(AZ23="No",0,IF(O23="NA",0,IF(O23=Data!$E$2,Data!$K$62,IF(O23=Data!$E$3,Data!$K$63,IF(O23=Data!$E$4,Data!$K$64,IF(O23=Data!$E$5,Data!$K$65,IF(O23=Data!$E$6,Data!$K$66,IF(O23=Data!$E$7,Data!$K$67,IF(O23=Data!$E$8,Data!$K$68,IF(O23=Data!$E$9,Data!$K$69,IF(O23=Data!$E$10,Data!$K$70,IF(O23=Data!$E$11,Data!$K$71,IF(O23=Data!$E$12,Data!$K$72,IF(O23=Data!$E$13,Data!$K$73,IF(O23=Data!$E$14,Data!$K$74,IF(O23=Data!$E$15,Data!$K$75,IF(O23=Data!$E$16,Data!$K$76,IF(O23=Data!$E$17,Data!$K$77,IF(O23=Data!$E$18,Data!K$78,0)))))))))))))))))))*$AV$3</f>
        <v>0</v>
      </c>
      <c r="AK23" s="23">
        <f t="shared" si="7"/>
        <v>0</v>
      </c>
      <c r="AL23" s="22">
        <f t="shared" si="8"/>
        <v>0</v>
      </c>
      <c r="AM23" s="22">
        <f t="shared" si="9"/>
        <v>0</v>
      </c>
      <c r="AN23" s="23"/>
      <c r="AO23" s="120"/>
      <c r="AP23" s="25"/>
      <c r="AQ23" s="25"/>
      <c r="AT23"/>
      <c r="AY23" s="143" t="str">
        <f t="shared" si="10"/>
        <v>No</v>
      </c>
      <c r="AZ23" s="144" t="str">
        <f t="shared" si="3"/>
        <v>No</v>
      </c>
      <c r="BA23" s="150"/>
      <c r="BB23" s="146">
        <f>IF(Q23="NA",0,IF(N23="No",0,IF(O23=Data!$E$2,Data!$L$62,IF(O23=Data!$E$3,Data!$L$63,IF(O23=Data!$E$4,Data!$L$64,IF(O23=Data!$E$5,Data!$L$65,IF(O23=Data!$E$6,Data!$L$66,IF(O23=Data!$E$7,Data!$L$67,IF(O23=Data!$E$8,Data!$L$68,IF(O23=Data!$E$9,Data!$L$69,IF(O23=Data!$E$10,Data!$L$70,IF(O23=Data!$E$11,Data!$L$71,IF(O23=Data!$E$12,Data!$L$72,IF(O23=Data!$E$13,Data!$L$73,IF(O23=Data!$E$14,Data!$L$74,IF(O23=Data!$E$15,Data!$L$75,IF(O23=Data!$E$16,Data!$L$76,IF(O23=Data!$E$17,Data!$L$77,IF(O23=Data!$E$18,Data!L$78,0)))))))))))))))))))</f>
        <v>0</v>
      </c>
      <c r="BC23" s="147">
        <f>IF(Q23="NA",0,IF(AY23="No",0,IF(N23="Yes",0,IF(P23=Data!$E$2,Data!$L$62,IF(P23=Data!$E$3,Data!$L$63,IF(P23=Data!$E$4,Data!$L$64,IF(P23=Data!$E$5,Data!$L$65,IF(P23=Data!$E$6,Data!$L$66,IF(P23=Data!$E$7,Data!$L$67,IF(P23=Data!$E$8,Data!$L$68,IF(P23=Data!$E$9,Data!$L$69,IF(P23=Data!$E$10,Data!$L$70,IF(P23=Data!$E$11,Data!$L$71,IF(P23=Data!$E$12,Data!$L$72*(EXP(-29.6/R23)),IF(P23=Data!$E$13,Data!$L$73,IF(P23=Data!$E$14,Data!$L$74*(EXP(-29.6/R23)),IF(P23=Data!$E$15,Data!$L$75,IF(P23=Data!$E$16,Data!$L$76,IF(P23=Data!$E$17,Data!$L$77,IF(P23=Data!$E$18,Data!L$78,0))))))))))))))))))))</f>
        <v>0</v>
      </c>
      <c r="BD23" s="148"/>
      <c r="BE23" s="146"/>
      <c r="BF23" s="148">
        <f t="shared" si="4"/>
        <v>0</v>
      </c>
      <c r="BG23" s="148">
        <f t="shared" si="11"/>
        <v>1</v>
      </c>
      <c r="BH23" s="148">
        <f t="shared" si="12"/>
        <v>1</v>
      </c>
      <c r="BI23" s="148">
        <f>IF(S23=0,0,IF(AND(Q23=Data!$E$12,S23-$AV$3&gt;0),(((Data!$M$72*(EXP(-29.6/S23)))-(Data!$M$72*(EXP(-29.6/(S23-$AV$3)))))),IF(AND(Q23=Data!$E$12,S23-$AV$3&lt;0.5),(Data!$M$72*(EXP(-29.6/S23))),IF(AND(Q23=Data!$E$12,S23&lt;=1),((Data!$M$72*(EXP(-29.6/S23)))),IF(Q23=Data!$E$13,(Data!$M$73),IF(AND(Q23=Data!$E$14,S23-$AV$3&gt;0),(((Data!$M$74*(EXP(-29.6/S23)))-(Data!$M$74*(EXP(-29.6/(S23-$AV$3)))))),IF(AND(Q23=Data!$E$14,S23-$AV$3&lt;1),(Data!$M$74*(EXP(-29.6/S23))),IF(AND(Q23=Data!$E$14,S23&lt;=1),((Data!$M$74*(EXP(-29.6/S23)))),IF(Q23=Data!$E$15,Data!$M$75,IF(Q23=Data!$E$16,Data!$M$76,IF(Q23=Data!$E$17,Data!$M$77,IF(Q23=Data!$E$18,Data!$M$78,0))))))))))))</f>
        <v>0</v>
      </c>
      <c r="BJ23" s="148">
        <f>IF(Q23=Data!$E$12,BI23*0.32,IF(Q23=Data!$E$13,0,IF(Q23=Data!$E$14,BI23*0.32,IF(Q23=Data!$E$15,0,IF(Q23=Data!$E$16,0,IF(Q23=Data!$E$17,0,IF(Q23=Data!$E$18,0,0)))))))</f>
        <v>0</v>
      </c>
      <c r="BK23" s="148">
        <f>IF(Q23=Data!$E$12,Data!$P$72*$AV$3,IF(Q23=Data!$E$13,Data!$P$73*$AV$3,IF(Q23=Data!$E$14,Data!$P$74*$AV$3,IF(Q23=Data!$E$15,Data!$P$75*$AV$3,IF(Q23=Data!$E$16,Data!$P$76*$AV$3,IF(Q23=Data!$E$17,Data!$P$77*$AV$3,IF(Q23=Data!$E$18,Data!$P$78*$AV$3,0)))))))</f>
        <v>0</v>
      </c>
      <c r="BL23" s="147">
        <f>IF(O23=Data!$E$2,Data!$O$62,IF(O23=Data!$E$3,Data!$O$63,IF(O23=Data!$E$4,Data!$O$64,IF(O23=Data!$E$5,Data!$O$65,IF(O23=Data!$E$6,Data!$O$66,IF(O23=Data!$E$7,Data!$O$67,IF(O23=Data!$E$8,Data!$O$68,IF(O23=Data!$E$9,Data!$O$69,IF(O23=Data!$E$10,Data!$O$70,IF(O23=Data!$E$11,Data!$O$71,IF(O23=Data!$E$12,Data!$O$72,IF(O23=Data!$E$13,Data!$O$73,IF(O23=Data!$E$14,Data!$O$74,IF(O23=Data!$E$15,Data!$O$75,IF(O23=Data!$E$16,Data!$O$76,IF(O23=Data!$E$17,Data!$O$77,IF(O23=Data!$E$18,Data!$O$78,0)))))))))))))))))</f>
        <v>0</v>
      </c>
      <c r="BM23" s="169"/>
      <c r="BN23" s="169"/>
      <c r="BO23" s="169"/>
      <c r="BP23" s="169"/>
    </row>
    <row r="24" spans="9:68" x14ac:dyDescent="0.3">
      <c r="I24" s="24"/>
      <c r="J24" s="36" t="s">
        <v>35</v>
      </c>
      <c r="K24" s="108"/>
      <c r="L24" s="108"/>
      <c r="M24" s="108" t="s">
        <v>3</v>
      </c>
      <c r="N24" s="108" t="s">
        <v>1</v>
      </c>
      <c r="O24" s="109" t="s">
        <v>124</v>
      </c>
      <c r="P24" s="109" t="s">
        <v>124</v>
      </c>
      <c r="Q24" s="110" t="s">
        <v>124</v>
      </c>
      <c r="R24" s="111"/>
      <c r="S24" s="111"/>
      <c r="T24" s="112"/>
      <c r="U24" s="20"/>
      <c r="V24" s="21">
        <f>IF(AZ24="No",0,IF(O24="NA",0,IF(O24=Data!$E$2,Data!$F$62,IF(O24=Data!$E$3,Data!$F$63,IF(O24=Data!$E$4,Data!$F$64,IF(O24=Data!$E$5,Data!$F$65,IF(O24=Data!$E$6,Data!$F$66,IF(O24=Data!$E$7,Data!$F$67,IF(O24=Data!$E$8,Data!$F$68,IF(O24=Data!$E$9,Data!$F$69,IF(O24=Data!$E$10,Data!$F$70,IF(O24=Data!$E$11,Data!$F$71,IF(O24=Data!E33,Data!$F$72,IF(O24=Data!E34,Data!$F$73,IF(O24=Data!E35,Data!$F$74,IF(O24=Data!E36,Data!$F$75,IF(O24=Data!E37,Data!$F$76,IF(O24=Data!E38,Data!$F$77,IF(O24=Data!E39,Data!F$78,0)))))))))))))))))))*K24*$AV$3</f>
        <v>0</v>
      </c>
      <c r="W24" s="23">
        <f>IF(AZ24="No",0,IF(O24="NA",0,IF(O24=Data!$E$2,Data!$G$62,IF(O24=Data!$E$3,Data!$G$63,IF(O24=Data!$E$4,Data!$G$64,IF(O24=Data!$E$5,Data!$G$65,IF(O24=Data!$E$6,Data!$G$66,IF(O24=Data!$E$7,Data!$G$67,IF(O24=Data!$E$8,Data!$G$68,IF(O24=Data!$E$9,Data!$G$69,IF(O24=Data!$E$10,Data!$G$70,IF(O24=Data!$E$11,Data!$G$71,IF(O24=Data!$E$12,Data!$G$72,IF(O24=Data!$E$13,Data!$G$73,IF(O24=Data!$E$14,Data!$G$74,IF(O24=Data!$E$15,Data!$G$75,IF(O24=Data!$E$16,Data!$G$76,IF(O24=Data!$E$17,Data!$G$77,IF(O24=Data!$E$18,Data!G$78,0)))))))))))))))))))*K24*$AV$3</f>
        <v>0</v>
      </c>
      <c r="X24" s="23">
        <f>IF(AZ24="No",0,IF(O24="NA",0,IF(O24=Data!$E$2,Data!$H$62,IF(O24=Data!$E$3,Data!$H$63,IF(O24=Data!$E$4,Data!$H$64,IF(O24=Data!$E$5,Data!$H$65,IF(O24=Data!$E$6,Data!$H$66,IF(O24=Data!$E$7,Data!$H$67,IF(O24=Data!$E$8,Data!$H$68,IF(O24=Data!$E$9,Data!$H$69,IF(O24=Data!$E$10,Data!$H$70,IF(O24=Data!$E$11,Data!$H$71,IF(O24=Data!$E$12,Data!$H$72,IF(O24=Data!$E$13,Data!$H$73,IF(O24=Data!$E$14,Data!$H$74,IF(O24=Data!$E$15,Data!$H$75,IF(O24=Data!$E$16,Data!$H$76,IF(O24=Data!$E$17,Data!$H$77,IF(O24=Data!$E$18,Data!H$78,0)))))))))))))))))))*K24*$AV$3</f>
        <v>0</v>
      </c>
      <c r="Y24" s="23">
        <f>IF(R24&lt;=1,0,IF(Q24=Data!$E$12,Data!$F$72,IF(Q24=Data!$E$13,Data!$F$73,IF(Q24=Data!$E$14,Data!$F$74,IF(Q24=Data!$E$15,Data!$F$75,IF(Q24=Data!$E$16,Data!$F$76,IF(Q24=Data!$E$17,Data!$F$77,IF(Q24=Data!$E$18,Data!$F$78,0))))))))*K24*IF(R24&lt;AV24,R24,$AV$3)</f>
        <v>0</v>
      </c>
      <c r="Z24" s="23">
        <f>IF(R24&lt;=1,0,IF(Q24=Data!$E$12,Data!$G$72,IF(Q24=Data!$E$13,Data!$G$73,IF(Q24=Data!$E$14,Data!$G$74,IF(Q24=Data!$E$15,Data!$G$75,IF(Q24=Data!$E$16,Data!$G$76,IF(Q24=Data!$E$17,Data!$G$77,IF(Q24=Data!$E$18,Data!$G$78,0))))))))*K24*IF(R24&lt;AV24,R24,$AV$3)</f>
        <v>0</v>
      </c>
      <c r="AA24" s="23">
        <f>IF(R24&lt;=1,0,IF(Q24=Data!$E$12,Data!$H$72,IF(Q24=Data!$E$13,Data!$H$73,IF(Q24=Data!$E$14,Data!$H$74,IF(Q24=Data!$E$15,Data!$H$75,IF(Q24=Data!$E$16,Data!$H$76,IF(Q24=Data!$E$17,Data!$H$77,IF(Q24=Data!$E$18,Data!$H$78,0))))))))*K24*IF(R24&lt;AV24,R24,$AV$3)</f>
        <v>0</v>
      </c>
      <c r="AB24" s="22">
        <f t="shared" si="5"/>
        <v>0</v>
      </c>
      <c r="AC24" s="50">
        <f t="shared" si="6"/>
        <v>0</v>
      </c>
      <c r="AD24" s="46"/>
      <c r="AE24" s="21">
        <f t="shared" si="0"/>
        <v>0</v>
      </c>
      <c r="AF24" s="22">
        <f t="shared" si="1"/>
        <v>0</v>
      </c>
      <c r="AG24" s="50">
        <f t="shared" si="2"/>
        <v>0</v>
      </c>
      <c r="AH24" s="46"/>
      <c r="AI24" s="21">
        <f>IF(AZ24="No",0,IF(O24="NA",0,IF(Q24=O24,0,IF(O24=Data!$E$2,Data!$J$62,IF(O24=Data!$E$3,Data!$J$63,IF(O24=Data!$E$4,Data!$J$64,IF(O24=Data!$E$5,Data!$J$65,IF(O24=Data!$E$6,Data!$J$66,IF(O24=Data!$E$7,Data!$J$67,IF(O24=Data!$E$8,Data!$J$68,IF(O24=Data!$E$9,Data!$J$69,IF(O24=Data!$E$10,Data!$I$70,IF(O24=Data!$E$11,Data!$J$71,IF(O24=Data!$E$12,Data!$J$72,IF(O24=Data!$E$13,Data!$J$73,IF(O24=Data!$E$14,Data!$J$74,IF(O24=Data!$E$15,Data!$J$75,IF(O24=Data!$E$16,Data!$J$76,IF(O24=Data!$E$17,Data!$J$77,IF(O24=Data!$E$18,Data!J$78,0))))))))))))))))))))*$AV$3</f>
        <v>0</v>
      </c>
      <c r="AJ24" s="23">
        <f>IF(AZ24="No",0,IF(O24="NA",0,IF(O24=Data!$E$2,Data!$K$62,IF(O24=Data!$E$3,Data!$K$63,IF(O24=Data!$E$4,Data!$K$64,IF(O24=Data!$E$5,Data!$K$65,IF(O24=Data!$E$6,Data!$K$66,IF(O24=Data!$E$7,Data!$K$67,IF(O24=Data!$E$8,Data!$K$68,IF(O24=Data!$E$9,Data!$K$69,IF(O24=Data!$E$10,Data!$K$70,IF(O24=Data!$E$11,Data!$K$71,IF(O24=Data!$E$12,Data!$K$72,IF(O24=Data!$E$13,Data!$K$73,IF(O24=Data!$E$14,Data!$K$74,IF(O24=Data!$E$15,Data!$K$75,IF(O24=Data!$E$16,Data!$K$76,IF(O24=Data!$E$17,Data!$K$77,IF(O24=Data!$E$18,Data!K$78,0)))))))))))))))))))*$AV$3</f>
        <v>0</v>
      </c>
      <c r="AK24" s="23">
        <f t="shared" si="7"/>
        <v>0</v>
      </c>
      <c r="AL24" s="22">
        <f t="shared" si="8"/>
        <v>0</v>
      </c>
      <c r="AM24" s="22">
        <f t="shared" si="9"/>
        <v>0</v>
      </c>
      <c r="AN24" s="23"/>
      <c r="AO24" s="120"/>
      <c r="AP24" s="25"/>
      <c r="AQ24" s="25"/>
      <c r="AT24"/>
      <c r="AY24" s="143" t="str">
        <f t="shared" si="10"/>
        <v>No</v>
      </c>
      <c r="AZ24" s="144" t="str">
        <f t="shared" si="3"/>
        <v>No</v>
      </c>
      <c r="BA24" s="150"/>
      <c r="BB24" s="146">
        <f>IF(Q24="NA",0,IF(N24="No",0,IF(O24=Data!$E$2,Data!$L$62,IF(O24=Data!$E$3,Data!$L$63,IF(O24=Data!$E$4,Data!$L$64,IF(O24=Data!$E$5,Data!$L$65,IF(O24=Data!$E$6,Data!$L$66,IF(O24=Data!$E$7,Data!$L$67,IF(O24=Data!$E$8,Data!$L$68,IF(O24=Data!$E$9,Data!$L$69,IF(O24=Data!$E$10,Data!$L$70,IF(O24=Data!$E$11,Data!$L$71,IF(O24=Data!$E$12,Data!$L$72,IF(O24=Data!$E$13,Data!$L$73,IF(O24=Data!$E$14,Data!$L$74,IF(O24=Data!$E$15,Data!$L$75,IF(O24=Data!$E$16,Data!$L$76,IF(O24=Data!$E$17,Data!$L$77,IF(O24=Data!$E$18,Data!L$78,0)))))))))))))))))))</f>
        <v>0</v>
      </c>
      <c r="BC24" s="147">
        <f>IF(Q24="NA",0,IF(AY24="No",0,IF(N24="Yes",0,IF(P24=Data!$E$2,Data!$L$62,IF(P24=Data!$E$3,Data!$L$63,IF(P24=Data!$E$4,Data!$L$64,IF(P24=Data!$E$5,Data!$L$65,IF(P24=Data!$E$6,Data!$L$66,IF(P24=Data!$E$7,Data!$L$67,IF(P24=Data!$E$8,Data!$L$68,IF(P24=Data!$E$9,Data!$L$69,IF(P24=Data!$E$10,Data!$L$70,IF(P24=Data!$E$11,Data!$L$71,IF(P24=Data!$E$12,Data!$L$72*(EXP(-29.6/R24)),IF(P24=Data!$E$13,Data!$L$73,IF(P24=Data!$E$14,Data!$L$74*(EXP(-29.6/R24)),IF(P24=Data!$E$15,Data!$L$75,IF(P24=Data!$E$16,Data!$L$76,IF(P24=Data!$E$17,Data!$L$77,IF(P24=Data!$E$18,Data!L$78,0))))))))))))))))))))</f>
        <v>0</v>
      </c>
      <c r="BD24" s="148"/>
      <c r="BE24" s="146"/>
      <c r="BF24" s="148">
        <f t="shared" si="4"/>
        <v>0</v>
      </c>
      <c r="BG24" s="148">
        <f t="shared" si="11"/>
        <v>1</v>
      </c>
      <c r="BH24" s="148">
        <f t="shared" si="12"/>
        <v>1</v>
      </c>
      <c r="BI24" s="148">
        <f>IF(S24=0,0,IF(AND(Q24=Data!$E$12,S24-$AV$3&gt;0),(((Data!$M$72*(EXP(-29.6/S24)))-(Data!$M$72*(EXP(-29.6/(S24-$AV$3)))))),IF(AND(Q24=Data!$E$12,S24-$AV$3&lt;0.5),(Data!$M$72*(EXP(-29.6/S24))),IF(AND(Q24=Data!$E$12,S24&lt;=1),((Data!$M$72*(EXP(-29.6/S24)))),IF(Q24=Data!$E$13,(Data!$M$73),IF(AND(Q24=Data!$E$14,S24-$AV$3&gt;0),(((Data!$M$74*(EXP(-29.6/S24)))-(Data!$M$74*(EXP(-29.6/(S24-$AV$3)))))),IF(AND(Q24=Data!$E$14,S24-$AV$3&lt;1),(Data!$M$74*(EXP(-29.6/S24))),IF(AND(Q24=Data!$E$14,S24&lt;=1),((Data!$M$74*(EXP(-29.6/S24)))),IF(Q24=Data!$E$15,Data!$M$75,IF(Q24=Data!$E$16,Data!$M$76,IF(Q24=Data!$E$17,Data!$M$77,IF(Q24=Data!$E$18,Data!$M$78,0))))))))))))</f>
        <v>0</v>
      </c>
      <c r="BJ24" s="148">
        <f>IF(Q24=Data!$E$12,BI24*0.32,IF(Q24=Data!$E$13,0,IF(Q24=Data!$E$14,BI24*0.32,IF(Q24=Data!$E$15,0,IF(Q24=Data!$E$16,0,IF(Q24=Data!$E$17,0,IF(Q24=Data!$E$18,0,0)))))))</f>
        <v>0</v>
      </c>
      <c r="BK24" s="148">
        <f>IF(Q24=Data!$E$12,Data!$P$72*$AV$3,IF(Q24=Data!$E$13,Data!$P$73*$AV$3,IF(Q24=Data!$E$14,Data!$P$74*$AV$3,IF(Q24=Data!$E$15,Data!$P$75*$AV$3,IF(Q24=Data!$E$16,Data!$P$76*$AV$3,IF(Q24=Data!$E$17,Data!$P$77*$AV$3,IF(Q24=Data!$E$18,Data!$P$78*$AV$3,0)))))))</f>
        <v>0</v>
      </c>
      <c r="BL24" s="147">
        <f>IF(O24=Data!$E$2,Data!$O$62,IF(O24=Data!$E$3,Data!$O$63,IF(O24=Data!$E$4,Data!$O$64,IF(O24=Data!$E$5,Data!$O$65,IF(O24=Data!$E$6,Data!$O$66,IF(O24=Data!$E$7,Data!$O$67,IF(O24=Data!$E$8,Data!$O$68,IF(O24=Data!$E$9,Data!$O$69,IF(O24=Data!$E$10,Data!$O$70,IF(O24=Data!$E$11,Data!$O$71,IF(O24=Data!$E$12,Data!$O$72,IF(O24=Data!$E$13,Data!$O$73,IF(O24=Data!$E$14,Data!$O$74,IF(O24=Data!$E$15,Data!$O$75,IF(O24=Data!$E$16,Data!$O$76,IF(O24=Data!$E$17,Data!$O$77,IF(O24=Data!$E$18,Data!$O$78,0)))))))))))))))))</f>
        <v>0</v>
      </c>
      <c r="BM24" s="169"/>
      <c r="BN24" s="169"/>
      <c r="BO24" s="169"/>
      <c r="BP24" s="169"/>
    </row>
    <row r="25" spans="9:68" x14ac:dyDescent="0.3">
      <c r="I25" s="24"/>
      <c r="J25" s="36" t="s">
        <v>36</v>
      </c>
      <c r="K25" s="108"/>
      <c r="L25" s="108"/>
      <c r="M25" s="108" t="s">
        <v>3</v>
      </c>
      <c r="N25" s="108" t="s">
        <v>1</v>
      </c>
      <c r="O25" s="109" t="s">
        <v>124</v>
      </c>
      <c r="P25" s="109" t="s">
        <v>124</v>
      </c>
      <c r="Q25" s="110" t="s">
        <v>124</v>
      </c>
      <c r="R25" s="111"/>
      <c r="S25" s="111"/>
      <c r="T25" s="112"/>
      <c r="U25" s="20"/>
      <c r="V25" s="21">
        <f>IF(AZ25="No",0,IF(O25="NA",0,IF(O25=Data!$E$2,Data!$F$62,IF(O25=Data!$E$3,Data!$F$63,IF(O25=Data!$E$4,Data!$F$64,IF(O25=Data!$E$5,Data!$F$65,IF(O25=Data!$E$6,Data!$F$66,IF(O25=Data!$E$7,Data!$F$67,IF(O25=Data!$E$8,Data!$F$68,IF(O25=Data!$E$9,Data!$F$69,IF(O25=Data!$E$10,Data!$F$70,IF(O25=Data!$E$11,Data!$F$71,IF(O25=Data!E34,Data!$F$72,IF(O25=Data!E35,Data!$F$73,IF(O25=Data!E36,Data!$F$74,IF(O25=Data!E37,Data!$F$75,IF(O25=Data!E38,Data!$F$76,IF(O25=Data!E39,Data!$F$77,IF(O25=Data!E40,Data!F$78,0)))))))))))))))))))*K25*$AV$3</f>
        <v>0</v>
      </c>
      <c r="W25" s="23">
        <f>IF(AZ25="No",0,IF(O25="NA",0,IF(O25=Data!$E$2,Data!$G$62,IF(O25=Data!$E$3,Data!$G$63,IF(O25=Data!$E$4,Data!$G$64,IF(O25=Data!$E$5,Data!$G$65,IF(O25=Data!$E$6,Data!$G$66,IF(O25=Data!$E$7,Data!$G$67,IF(O25=Data!$E$8,Data!$G$68,IF(O25=Data!$E$9,Data!$G$69,IF(O25=Data!$E$10,Data!$G$70,IF(O25=Data!$E$11,Data!$G$71,IF(O25=Data!$E$12,Data!$G$72,IF(O25=Data!$E$13,Data!$G$73,IF(O25=Data!$E$14,Data!$G$74,IF(O25=Data!$E$15,Data!$G$75,IF(O25=Data!$E$16,Data!$G$76,IF(O25=Data!$E$17,Data!$G$77,IF(O25=Data!$E$18,Data!G$78,0)))))))))))))))))))*K25*$AV$3</f>
        <v>0</v>
      </c>
      <c r="X25" s="23">
        <f>IF(AZ25="No",0,IF(O25="NA",0,IF(O25=Data!$E$2,Data!$H$62,IF(O25=Data!$E$3,Data!$H$63,IF(O25=Data!$E$4,Data!$H$64,IF(O25=Data!$E$5,Data!$H$65,IF(O25=Data!$E$6,Data!$H$66,IF(O25=Data!$E$7,Data!$H$67,IF(O25=Data!$E$8,Data!$H$68,IF(O25=Data!$E$9,Data!$H$69,IF(O25=Data!$E$10,Data!$H$70,IF(O25=Data!$E$11,Data!$H$71,IF(O25=Data!$E$12,Data!$H$72,IF(O25=Data!$E$13,Data!$H$73,IF(O25=Data!$E$14,Data!$H$74,IF(O25=Data!$E$15,Data!$H$75,IF(O25=Data!$E$16,Data!$H$76,IF(O25=Data!$E$17,Data!$H$77,IF(O25=Data!$E$18,Data!H$78,0)))))))))))))))))))*K25*$AV$3</f>
        <v>0</v>
      </c>
      <c r="Y25" s="23">
        <f>IF(R25&lt;=1,0,IF(Q25=Data!$E$12,Data!$F$72,IF(Q25=Data!$E$13,Data!$F$73,IF(Q25=Data!$E$14,Data!$F$74,IF(Q25=Data!$E$15,Data!$F$75,IF(Q25=Data!$E$16,Data!$F$76,IF(Q25=Data!$E$17,Data!$F$77,IF(Q25=Data!$E$18,Data!$F$78,0))))))))*K25*IF(R25&lt;AV25,R25,$AV$3)</f>
        <v>0</v>
      </c>
      <c r="Z25" s="23">
        <f>IF(R25&lt;=1,0,IF(Q25=Data!$E$12,Data!$G$72,IF(Q25=Data!$E$13,Data!$G$73,IF(Q25=Data!$E$14,Data!$G$74,IF(Q25=Data!$E$15,Data!$G$75,IF(Q25=Data!$E$16,Data!$G$76,IF(Q25=Data!$E$17,Data!$G$77,IF(Q25=Data!$E$18,Data!$G$78,0))))))))*K25*IF(R25&lt;AV25,R25,$AV$3)</f>
        <v>0</v>
      </c>
      <c r="AA25" s="23">
        <f>IF(R25&lt;=1,0,IF(Q25=Data!$E$12,Data!$H$72,IF(Q25=Data!$E$13,Data!$H$73,IF(Q25=Data!$E$14,Data!$H$74,IF(Q25=Data!$E$15,Data!$H$75,IF(Q25=Data!$E$16,Data!$H$76,IF(Q25=Data!$E$17,Data!$H$77,IF(Q25=Data!$E$18,Data!$H$78,0))))))))*K25*IF(R25&lt;AV25,R25,$AV$3)</f>
        <v>0</v>
      </c>
      <c r="AB25" s="22">
        <f t="shared" si="5"/>
        <v>0</v>
      </c>
      <c r="AC25" s="50">
        <f t="shared" si="6"/>
        <v>0</v>
      </c>
      <c r="AD25" s="46"/>
      <c r="AE25" s="21">
        <f t="shared" si="0"/>
        <v>0</v>
      </c>
      <c r="AF25" s="22">
        <f t="shared" si="1"/>
        <v>0</v>
      </c>
      <c r="AG25" s="50">
        <f t="shared" si="2"/>
        <v>0</v>
      </c>
      <c r="AH25" s="46"/>
      <c r="AI25" s="21">
        <f>IF(AZ25="No",0,IF(O25="NA",0,IF(Q25=O25,0,IF(O25=Data!$E$2,Data!$J$62,IF(O25=Data!$E$3,Data!$J$63,IF(O25=Data!$E$4,Data!$J$64,IF(O25=Data!$E$5,Data!$J$65,IF(O25=Data!$E$6,Data!$J$66,IF(O25=Data!$E$7,Data!$J$67,IF(O25=Data!$E$8,Data!$J$68,IF(O25=Data!$E$9,Data!$J$69,IF(O25=Data!$E$10,Data!$I$70,IF(O25=Data!$E$11,Data!$J$71,IF(O25=Data!$E$12,Data!$J$72,IF(O25=Data!$E$13,Data!$J$73,IF(O25=Data!$E$14,Data!$J$74,IF(O25=Data!$E$15,Data!$J$75,IF(O25=Data!$E$16,Data!$J$76,IF(O25=Data!$E$17,Data!$J$77,IF(O25=Data!$E$18,Data!J$78,0))))))))))))))))))))*$AV$3</f>
        <v>0</v>
      </c>
      <c r="AJ25" s="23">
        <f>IF(AZ25="No",0,IF(O25="NA",0,IF(O25=Data!$E$2,Data!$K$62,IF(O25=Data!$E$3,Data!$K$63,IF(O25=Data!$E$4,Data!$K$64,IF(O25=Data!$E$5,Data!$K$65,IF(O25=Data!$E$6,Data!$K$66,IF(O25=Data!$E$7,Data!$K$67,IF(O25=Data!$E$8,Data!$K$68,IF(O25=Data!$E$9,Data!$K$69,IF(O25=Data!$E$10,Data!$K$70,IF(O25=Data!$E$11,Data!$K$71,IF(O25=Data!$E$12,Data!$K$72,IF(O25=Data!$E$13,Data!$K$73,IF(O25=Data!$E$14,Data!$K$74,IF(O25=Data!$E$15,Data!$K$75,IF(O25=Data!$E$16,Data!$K$76,IF(O25=Data!$E$17,Data!$K$77,IF(O25=Data!$E$18,Data!K$78,0)))))))))))))))))))*$AV$3</f>
        <v>0</v>
      </c>
      <c r="AK25" s="23">
        <f t="shared" si="7"/>
        <v>0</v>
      </c>
      <c r="AL25" s="22">
        <f t="shared" si="8"/>
        <v>0</v>
      </c>
      <c r="AM25" s="22">
        <f t="shared" si="9"/>
        <v>0</v>
      </c>
      <c r="AN25" s="23"/>
      <c r="AO25" s="120"/>
      <c r="AP25" s="25"/>
      <c r="AQ25" s="25"/>
      <c r="AT25"/>
      <c r="AY25" s="143" t="str">
        <f t="shared" si="10"/>
        <v>No</v>
      </c>
      <c r="AZ25" s="144" t="str">
        <f t="shared" si="3"/>
        <v>No</v>
      </c>
      <c r="BA25" s="150"/>
      <c r="BB25" s="146">
        <f>IF(Q25="NA",0,IF(N25="No",0,IF(O25=Data!$E$2,Data!$L$62,IF(O25=Data!$E$3,Data!$L$63,IF(O25=Data!$E$4,Data!$L$64,IF(O25=Data!$E$5,Data!$L$65,IF(O25=Data!$E$6,Data!$L$66,IF(O25=Data!$E$7,Data!$L$67,IF(O25=Data!$E$8,Data!$L$68,IF(O25=Data!$E$9,Data!$L$69,IF(O25=Data!$E$10,Data!$L$70,IF(O25=Data!$E$11,Data!$L$71,IF(O25=Data!$E$12,Data!$L$72,IF(O25=Data!$E$13,Data!$L$73,IF(O25=Data!$E$14,Data!$L$74,IF(O25=Data!$E$15,Data!$L$75,IF(O25=Data!$E$16,Data!$L$76,IF(O25=Data!$E$17,Data!$L$77,IF(O25=Data!$E$18,Data!L$78,0)))))))))))))))))))</f>
        <v>0</v>
      </c>
      <c r="BC25" s="147">
        <f>IF(Q25="NA",0,IF(AY25="No",0,IF(N25="Yes",0,IF(P25=Data!$E$2,Data!$L$62,IF(P25=Data!$E$3,Data!$L$63,IF(P25=Data!$E$4,Data!$L$64,IF(P25=Data!$E$5,Data!$L$65,IF(P25=Data!$E$6,Data!$L$66,IF(P25=Data!$E$7,Data!$L$67,IF(P25=Data!$E$8,Data!$L$68,IF(P25=Data!$E$9,Data!$L$69,IF(P25=Data!$E$10,Data!$L$70,IF(P25=Data!$E$11,Data!$L$71,IF(P25=Data!$E$12,Data!$L$72*(EXP(-29.6/R25)),IF(P25=Data!$E$13,Data!$L$73,IF(P25=Data!$E$14,Data!$L$74*(EXP(-29.6/R25)),IF(P25=Data!$E$15,Data!$L$75,IF(P25=Data!$E$16,Data!$L$76,IF(P25=Data!$E$17,Data!$L$77,IF(P25=Data!$E$18,Data!L$78,0))))))))))))))))))))</f>
        <v>0</v>
      </c>
      <c r="BD25" s="148"/>
      <c r="BE25" s="146"/>
      <c r="BF25" s="148">
        <f t="shared" si="4"/>
        <v>0</v>
      </c>
      <c r="BG25" s="148">
        <f t="shared" si="11"/>
        <v>1</v>
      </c>
      <c r="BH25" s="148">
        <f t="shared" si="12"/>
        <v>1</v>
      </c>
      <c r="BI25" s="148">
        <f>IF(S25=0,0,IF(AND(Q25=Data!$E$12,S25-$AV$3&gt;0),(((Data!$M$72*(EXP(-29.6/S25)))-(Data!$M$72*(EXP(-29.6/(S25-$AV$3)))))),IF(AND(Q25=Data!$E$12,S25-$AV$3&lt;0.5),(Data!$M$72*(EXP(-29.6/S25))),IF(AND(Q25=Data!$E$12,S25&lt;=1),((Data!$M$72*(EXP(-29.6/S25)))),IF(Q25=Data!$E$13,(Data!$M$73),IF(AND(Q25=Data!$E$14,S25-$AV$3&gt;0),(((Data!$M$74*(EXP(-29.6/S25)))-(Data!$M$74*(EXP(-29.6/(S25-$AV$3)))))),IF(AND(Q25=Data!$E$14,S25-$AV$3&lt;1),(Data!$M$74*(EXP(-29.6/S25))),IF(AND(Q25=Data!$E$14,S25&lt;=1),((Data!$M$74*(EXP(-29.6/S25)))),IF(Q25=Data!$E$15,Data!$M$75,IF(Q25=Data!$E$16,Data!$M$76,IF(Q25=Data!$E$17,Data!$M$77,IF(Q25=Data!$E$18,Data!$M$78,0))))))))))))</f>
        <v>0</v>
      </c>
      <c r="BJ25" s="148">
        <f>IF(Q25=Data!$E$12,BI25*0.32,IF(Q25=Data!$E$13,0,IF(Q25=Data!$E$14,BI25*0.32,IF(Q25=Data!$E$15,0,IF(Q25=Data!$E$16,0,IF(Q25=Data!$E$17,0,IF(Q25=Data!$E$18,0,0)))))))</f>
        <v>0</v>
      </c>
      <c r="BK25" s="148">
        <f>IF(Q25=Data!$E$12,Data!$P$72*$AV$3,IF(Q25=Data!$E$13,Data!$P$73*$AV$3,IF(Q25=Data!$E$14,Data!$P$74*$AV$3,IF(Q25=Data!$E$15,Data!$P$75*$AV$3,IF(Q25=Data!$E$16,Data!$P$76*$AV$3,IF(Q25=Data!$E$17,Data!$P$77*$AV$3,IF(Q25=Data!$E$18,Data!$P$78*$AV$3,0)))))))</f>
        <v>0</v>
      </c>
      <c r="BL25" s="147">
        <f>IF(O25=Data!$E$2,Data!$O$62,IF(O25=Data!$E$3,Data!$O$63,IF(O25=Data!$E$4,Data!$O$64,IF(O25=Data!$E$5,Data!$O$65,IF(O25=Data!$E$6,Data!$O$66,IF(O25=Data!$E$7,Data!$O$67,IF(O25=Data!$E$8,Data!$O$68,IF(O25=Data!$E$9,Data!$O$69,IF(O25=Data!$E$10,Data!$O$70,IF(O25=Data!$E$11,Data!$O$71,IF(O25=Data!$E$12,Data!$O$72,IF(O25=Data!$E$13,Data!$O$73,IF(O25=Data!$E$14,Data!$O$74,IF(O25=Data!$E$15,Data!$O$75,IF(O25=Data!$E$16,Data!$O$76,IF(O25=Data!$E$17,Data!$O$77,IF(O25=Data!$E$18,Data!$O$78,0)))))))))))))))))</f>
        <v>0</v>
      </c>
      <c r="BM25" s="169"/>
      <c r="BN25" s="169"/>
      <c r="BO25" s="169"/>
      <c r="BP25" s="169"/>
    </row>
    <row r="26" spans="9:68" x14ac:dyDescent="0.3">
      <c r="I26" s="24"/>
      <c r="J26" s="36" t="s">
        <v>37</v>
      </c>
      <c r="K26" s="108"/>
      <c r="L26" s="108"/>
      <c r="M26" s="108" t="s">
        <v>3</v>
      </c>
      <c r="N26" s="108" t="s">
        <v>1</v>
      </c>
      <c r="O26" s="109" t="s">
        <v>124</v>
      </c>
      <c r="P26" s="109" t="s">
        <v>124</v>
      </c>
      <c r="Q26" s="110" t="s">
        <v>124</v>
      </c>
      <c r="R26" s="111"/>
      <c r="S26" s="111"/>
      <c r="T26" s="112"/>
      <c r="U26" s="20"/>
      <c r="V26" s="21">
        <f>IF(AZ26="No",0,IF(O26="NA",0,IF(O26=Data!$E$2,Data!$F$62,IF(O26=Data!$E$3,Data!$F$63,IF(O26=Data!$E$4,Data!$F$64,IF(O26=Data!$E$5,Data!$F$65,IF(O26=Data!$E$6,Data!$F$66,IF(O26=Data!$E$7,Data!$F$67,IF(O26=Data!$E$8,Data!$F$68,IF(O26=Data!$E$9,Data!$F$69,IF(O26=Data!$E$10,Data!$F$70,IF(O26=Data!$E$11,Data!$F$71,IF(O26=Data!E35,Data!$F$72,IF(O26=Data!E36,Data!$F$73,IF(O26=Data!E37,Data!$F$74,IF(O26=Data!E38,Data!$F$75,IF(O26=Data!E39,Data!$F$76,IF(O26=Data!E40,Data!$F$77,IF(O26=Data!E41,Data!F$78,0)))))))))))))))))))*K26*$AV$3</f>
        <v>0</v>
      </c>
      <c r="W26" s="23">
        <f>IF(AZ26="No",0,IF(O26="NA",0,IF(O26=Data!$E$2,Data!$G$62,IF(O26=Data!$E$3,Data!$G$63,IF(O26=Data!$E$4,Data!$G$64,IF(O26=Data!$E$5,Data!$G$65,IF(O26=Data!$E$6,Data!$G$66,IF(O26=Data!$E$7,Data!$G$67,IF(O26=Data!$E$8,Data!$G$68,IF(O26=Data!$E$9,Data!$G$69,IF(O26=Data!$E$10,Data!$G$70,IF(O26=Data!$E$11,Data!$G$71,IF(O26=Data!$E$12,Data!$G$72,IF(O26=Data!$E$13,Data!$G$73,IF(O26=Data!$E$14,Data!$G$74,IF(O26=Data!$E$15,Data!$G$75,IF(O26=Data!$E$16,Data!$G$76,IF(O26=Data!$E$17,Data!$G$77,IF(O26=Data!$E$18,Data!G$78,0)))))))))))))))))))*K26*$AV$3</f>
        <v>0</v>
      </c>
      <c r="X26" s="23">
        <f>IF(AZ26="No",0,IF(O26="NA",0,IF(O26=Data!$E$2,Data!$H$62,IF(O26=Data!$E$3,Data!$H$63,IF(O26=Data!$E$4,Data!$H$64,IF(O26=Data!$E$5,Data!$H$65,IF(O26=Data!$E$6,Data!$H$66,IF(O26=Data!$E$7,Data!$H$67,IF(O26=Data!$E$8,Data!$H$68,IF(O26=Data!$E$9,Data!$H$69,IF(O26=Data!$E$10,Data!$H$70,IF(O26=Data!$E$11,Data!$H$71,IF(O26=Data!$E$12,Data!$H$72,IF(O26=Data!$E$13,Data!$H$73,IF(O26=Data!$E$14,Data!$H$74,IF(O26=Data!$E$15,Data!$H$75,IF(O26=Data!$E$16,Data!$H$76,IF(O26=Data!$E$17,Data!$H$77,IF(O26=Data!$E$18,Data!H$78,0)))))))))))))))))))*K26*$AV$3</f>
        <v>0</v>
      </c>
      <c r="Y26" s="23">
        <f>IF(R26&lt;=1,0,IF(Q26=Data!$E$12,Data!$F$72,IF(Q26=Data!$E$13,Data!$F$73,IF(Q26=Data!$E$14,Data!$F$74,IF(Q26=Data!$E$15,Data!$F$75,IF(Q26=Data!$E$16,Data!$F$76,IF(Q26=Data!$E$17,Data!$F$77,IF(Q26=Data!$E$18,Data!$F$78,0))))))))*K26*IF(R26&lt;AV26,R26,$AV$3)</f>
        <v>0</v>
      </c>
      <c r="Z26" s="23">
        <f>IF(R26&lt;=1,0,IF(Q26=Data!$E$12,Data!$G$72,IF(Q26=Data!$E$13,Data!$G$73,IF(Q26=Data!$E$14,Data!$G$74,IF(Q26=Data!$E$15,Data!$G$75,IF(Q26=Data!$E$16,Data!$G$76,IF(Q26=Data!$E$17,Data!$G$77,IF(Q26=Data!$E$18,Data!$G$78,0))))))))*K26*IF(R26&lt;AV26,R26,$AV$3)</f>
        <v>0</v>
      </c>
      <c r="AA26" s="23">
        <f>IF(R26&lt;=1,0,IF(Q26=Data!$E$12,Data!$H$72,IF(Q26=Data!$E$13,Data!$H$73,IF(Q26=Data!$E$14,Data!$H$74,IF(Q26=Data!$E$15,Data!$H$75,IF(Q26=Data!$E$16,Data!$H$76,IF(Q26=Data!$E$17,Data!$H$77,IF(Q26=Data!$E$18,Data!$H$78,0))))))))*K26*IF(R26&lt;AV26,R26,$AV$3)</f>
        <v>0</v>
      </c>
      <c r="AB26" s="22">
        <f t="shared" si="5"/>
        <v>0</v>
      </c>
      <c r="AC26" s="50">
        <f t="shared" si="6"/>
        <v>0</v>
      </c>
      <c r="AD26" s="46"/>
      <c r="AE26" s="21">
        <f t="shared" si="0"/>
        <v>0</v>
      </c>
      <c r="AF26" s="22">
        <f t="shared" si="1"/>
        <v>0</v>
      </c>
      <c r="AG26" s="50">
        <f t="shared" si="2"/>
        <v>0</v>
      </c>
      <c r="AH26" s="46"/>
      <c r="AI26" s="21">
        <f>IF(AZ26="No",0,IF(O26="NA",0,IF(Q26=O26,0,IF(O26=Data!$E$2,Data!$J$62,IF(O26=Data!$E$3,Data!$J$63,IF(O26=Data!$E$4,Data!$J$64,IF(O26=Data!$E$5,Data!$J$65,IF(O26=Data!$E$6,Data!$J$66,IF(O26=Data!$E$7,Data!$J$67,IF(O26=Data!$E$8,Data!$J$68,IF(O26=Data!$E$9,Data!$J$69,IF(O26=Data!$E$10,Data!$I$70,IF(O26=Data!$E$11,Data!$J$71,IF(O26=Data!$E$12,Data!$J$72,IF(O26=Data!$E$13,Data!$J$73,IF(O26=Data!$E$14,Data!$J$74,IF(O26=Data!$E$15,Data!$J$75,IF(O26=Data!$E$16,Data!$J$76,IF(O26=Data!$E$17,Data!$J$77,IF(O26=Data!$E$18,Data!J$78,0))))))))))))))))))))*$AV$3</f>
        <v>0</v>
      </c>
      <c r="AJ26" s="23">
        <f>IF(AZ26="No",0,IF(O26="NA",0,IF(O26=Data!$E$2,Data!$K$62,IF(O26=Data!$E$3,Data!$K$63,IF(O26=Data!$E$4,Data!$K$64,IF(O26=Data!$E$5,Data!$K$65,IF(O26=Data!$E$6,Data!$K$66,IF(O26=Data!$E$7,Data!$K$67,IF(O26=Data!$E$8,Data!$K$68,IF(O26=Data!$E$9,Data!$K$69,IF(O26=Data!$E$10,Data!$K$70,IF(O26=Data!$E$11,Data!$K$71,IF(O26=Data!$E$12,Data!$K$72,IF(O26=Data!$E$13,Data!$K$73,IF(O26=Data!$E$14,Data!$K$74,IF(O26=Data!$E$15,Data!$K$75,IF(O26=Data!$E$16,Data!$K$76,IF(O26=Data!$E$17,Data!$K$77,IF(O26=Data!$E$18,Data!K$78,0)))))))))))))))))))*$AV$3</f>
        <v>0</v>
      </c>
      <c r="AK26" s="23">
        <f t="shared" si="7"/>
        <v>0</v>
      </c>
      <c r="AL26" s="22">
        <f t="shared" si="8"/>
        <v>0</v>
      </c>
      <c r="AM26" s="22">
        <f t="shared" si="9"/>
        <v>0</v>
      </c>
      <c r="AN26" s="23"/>
      <c r="AO26" s="120"/>
      <c r="AP26" s="25"/>
      <c r="AQ26" s="25"/>
      <c r="AT26"/>
      <c r="AY26" s="143" t="str">
        <f t="shared" si="10"/>
        <v>No</v>
      </c>
      <c r="AZ26" s="144" t="str">
        <f t="shared" si="3"/>
        <v>No</v>
      </c>
      <c r="BA26" s="150"/>
      <c r="BB26" s="146">
        <f>IF(Q26="NA",0,IF(N26="No",0,IF(O26=Data!$E$2,Data!$L$62,IF(O26=Data!$E$3,Data!$L$63,IF(O26=Data!$E$4,Data!$L$64,IF(O26=Data!$E$5,Data!$L$65,IF(O26=Data!$E$6,Data!$L$66,IF(O26=Data!$E$7,Data!$L$67,IF(O26=Data!$E$8,Data!$L$68,IF(O26=Data!$E$9,Data!$L$69,IF(O26=Data!$E$10,Data!$L$70,IF(O26=Data!$E$11,Data!$L$71,IF(O26=Data!$E$12,Data!$L$72,IF(O26=Data!$E$13,Data!$L$73,IF(O26=Data!$E$14,Data!$L$74,IF(O26=Data!$E$15,Data!$L$75,IF(O26=Data!$E$16,Data!$L$76,IF(O26=Data!$E$17,Data!$L$77,IF(O26=Data!$E$18,Data!L$78,0)))))))))))))))))))</f>
        <v>0</v>
      </c>
      <c r="BC26" s="147">
        <f>IF(Q26="NA",0,IF(AY26="No",0,IF(N26="Yes",0,IF(P26=Data!$E$2,Data!$L$62,IF(P26=Data!$E$3,Data!$L$63,IF(P26=Data!$E$4,Data!$L$64,IF(P26=Data!$E$5,Data!$L$65,IF(P26=Data!$E$6,Data!$L$66,IF(P26=Data!$E$7,Data!$L$67,IF(P26=Data!$E$8,Data!$L$68,IF(P26=Data!$E$9,Data!$L$69,IF(P26=Data!$E$10,Data!$L$70,IF(P26=Data!$E$11,Data!$L$71,IF(P26=Data!$E$12,Data!$L$72*(EXP(-29.6/R26)),IF(P26=Data!$E$13,Data!$L$73,IF(P26=Data!$E$14,Data!$L$74*(EXP(-29.6/R26)),IF(P26=Data!$E$15,Data!$L$75,IF(P26=Data!$E$16,Data!$L$76,IF(P26=Data!$E$17,Data!$L$77,IF(P26=Data!$E$18,Data!L$78,0))))))))))))))))))))</f>
        <v>0</v>
      </c>
      <c r="BD26" s="148"/>
      <c r="BE26" s="146"/>
      <c r="BF26" s="148">
        <f t="shared" si="4"/>
        <v>0</v>
      </c>
      <c r="BG26" s="148">
        <f t="shared" si="11"/>
        <v>1</v>
      </c>
      <c r="BH26" s="148">
        <f t="shared" si="12"/>
        <v>1</v>
      </c>
      <c r="BI26" s="148">
        <f>IF(S26=0,0,IF(AND(Q26=Data!$E$12,S26-$AV$3&gt;0),(((Data!$M$72*(EXP(-29.6/S26)))-(Data!$M$72*(EXP(-29.6/(S26-$AV$3)))))),IF(AND(Q26=Data!$E$12,S26-$AV$3&lt;0.5),(Data!$M$72*(EXP(-29.6/S26))),IF(AND(Q26=Data!$E$12,S26&lt;=1),((Data!$M$72*(EXP(-29.6/S26)))),IF(Q26=Data!$E$13,(Data!$M$73),IF(AND(Q26=Data!$E$14,S26-$AV$3&gt;0),(((Data!$M$74*(EXP(-29.6/S26)))-(Data!$M$74*(EXP(-29.6/(S26-$AV$3)))))),IF(AND(Q26=Data!$E$14,S26-$AV$3&lt;1),(Data!$M$74*(EXP(-29.6/S26))),IF(AND(Q26=Data!$E$14,S26&lt;=1),((Data!$M$74*(EXP(-29.6/S26)))),IF(Q26=Data!$E$15,Data!$M$75,IF(Q26=Data!$E$16,Data!$M$76,IF(Q26=Data!$E$17,Data!$M$77,IF(Q26=Data!$E$18,Data!$M$78,0))))))))))))</f>
        <v>0</v>
      </c>
      <c r="BJ26" s="148">
        <f>IF(Q26=Data!$E$12,BI26*0.32,IF(Q26=Data!$E$13,0,IF(Q26=Data!$E$14,BI26*0.32,IF(Q26=Data!$E$15,0,IF(Q26=Data!$E$16,0,IF(Q26=Data!$E$17,0,IF(Q26=Data!$E$18,0,0)))))))</f>
        <v>0</v>
      </c>
      <c r="BK26" s="148">
        <f>IF(Q26=Data!$E$12,Data!$P$72*$AV$3,IF(Q26=Data!$E$13,Data!$P$73*$AV$3,IF(Q26=Data!$E$14,Data!$P$74*$AV$3,IF(Q26=Data!$E$15,Data!$P$75*$AV$3,IF(Q26=Data!$E$16,Data!$P$76*$AV$3,IF(Q26=Data!$E$17,Data!$P$77*$AV$3,IF(Q26=Data!$E$18,Data!$P$78*$AV$3,0)))))))</f>
        <v>0</v>
      </c>
      <c r="BL26" s="147">
        <f>IF(O26=Data!$E$2,Data!$O$62,IF(O26=Data!$E$3,Data!$O$63,IF(O26=Data!$E$4,Data!$O$64,IF(O26=Data!$E$5,Data!$O$65,IF(O26=Data!$E$6,Data!$O$66,IF(O26=Data!$E$7,Data!$O$67,IF(O26=Data!$E$8,Data!$O$68,IF(O26=Data!$E$9,Data!$O$69,IF(O26=Data!$E$10,Data!$O$70,IF(O26=Data!$E$11,Data!$O$71,IF(O26=Data!$E$12,Data!$O$72,IF(O26=Data!$E$13,Data!$O$73,IF(O26=Data!$E$14,Data!$O$74,IF(O26=Data!$E$15,Data!$O$75,IF(O26=Data!$E$16,Data!$O$76,IF(O26=Data!$E$17,Data!$O$77,IF(O26=Data!$E$18,Data!$O$78,0)))))))))))))))))</f>
        <v>0</v>
      </c>
      <c r="BM26" s="169"/>
      <c r="BN26" s="169"/>
      <c r="BO26" s="169"/>
      <c r="BP26" s="169"/>
    </row>
    <row r="27" spans="9:68" x14ac:dyDescent="0.3">
      <c r="I27" s="24"/>
      <c r="J27" s="36" t="s">
        <v>38</v>
      </c>
      <c r="K27" s="108"/>
      <c r="L27" s="108"/>
      <c r="M27" s="108" t="s">
        <v>3</v>
      </c>
      <c r="N27" s="108" t="s">
        <v>1</v>
      </c>
      <c r="O27" s="109" t="s">
        <v>124</v>
      </c>
      <c r="P27" s="109" t="s">
        <v>124</v>
      </c>
      <c r="Q27" s="110" t="s">
        <v>124</v>
      </c>
      <c r="R27" s="111"/>
      <c r="S27" s="111"/>
      <c r="T27" s="112"/>
      <c r="U27" s="20"/>
      <c r="V27" s="21">
        <f>IF(AZ27="No",0,IF(O27="NA",0,IF(O27=Data!$E$2,Data!$F$62,IF(O27=Data!$E$3,Data!$F$63,IF(O27=Data!$E$4,Data!$F$64,IF(O27=Data!$E$5,Data!$F$65,IF(O27=Data!$E$6,Data!$F$66,IF(O27=Data!$E$7,Data!$F$67,IF(O27=Data!$E$8,Data!$F$68,IF(O27=Data!$E$9,Data!$F$69,IF(O27=Data!$E$10,Data!$F$70,IF(O27=Data!$E$11,Data!$F$71,IF(O27=Data!E36,Data!$F$72,IF(O27=Data!E37,Data!$F$73,IF(O27=Data!E38,Data!$F$74,IF(O27=Data!E39,Data!$F$75,IF(O27=Data!E40,Data!$F$76,IF(O27=Data!E41,Data!$F$77,IF(O27=Data!E42,Data!F$78,0)))))))))))))))))))*K27*$AV$3</f>
        <v>0</v>
      </c>
      <c r="W27" s="23">
        <f>IF(AZ27="No",0,IF(O27="NA",0,IF(O27=Data!$E$2,Data!$G$62,IF(O27=Data!$E$3,Data!$G$63,IF(O27=Data!$E$4,Data!$G$64,IF(O27=Data!$E$5,Data!$G$65,IF(O27=Data!$E$6,Data!$G$66,IF(O27=Data!$E$7,Data!$G$67,IF(O27=Data!$E$8,Data!$G$68,IF(O27=Data!$E$9,Data!$G$69,IF(O27=Data!$E$10,Data!$G$70,IF(O27=Data!$E$11,Data!$G$71,IF(O27=Data!$E$12,Data!$G$72,IF(O27=Data!$E$13,Data!$G$73,IF(O27=Data!$E$14,Data!$G$74,IF(O27=Data!$E$15,Data!$G$75,IF(O27=Data!$E$16,Data!$G$76,IF(O27=Data!$E$17,Data!$G$77,IF(O27=Data!$E$18,Data!G$78,0)))))))))))))))))))*K27*$AV$3</f>
        <v>0</v>
      </c>
      <c r="X27" s="23">
        <f>IF(AZ27="No",0,IF(O27="NA",0,IF(O27=Data!$E$2,Data!$H$62,IF(O27=Data!$E$3,Data!$H$63,IF(O27=Data!$E$4,Data!$H$64,IF(O27=Data!$E$5,Data!$H$65,IF(O27=Data!$E$6,Data!$H$66,IF(O27=Data!$E$7,Data!$H$67,IF(O27=Data!$E$8,Data!$H$68,IF(O27=Data!$E$9,Data!$H$69,IF(O27=Data!$E$10,Data!$H$70,IF(O27=Data!$E$11,Data!$H$71,IF(O27=Data!$E$12,Data!$H$72,IF(O27=Data!$E$13,Data!$H$73,IF(O27=Data!$E$14,Data!$H$74,IF(O27=Data!$E$15,Data!$H$75,IF(O27=Data!$E$16,Data!$H$76,IF(O27=Data!$E$17,Data!$H$77,IF(O27=Data!$E$18,Data!H$78,0)))))))))))))))))))*K27*$AV$3</f>
        <v>0</v>
      </c>
      <c r="Y27" s="23">
        <f>IF(R27&lt;=1,0,IF(Q27=Data!$E$12,Data!$F$72,IF(Q27=Data!$E$13,Data!$F$73,IF(Q27=Data!$E$14,Data!$F$74,IF(Q27=Data!$E$15,Data!$F$75,IF(Q27=Data!$E$16,Data!$F$76,IF(Q27=Data!$E$17,Data!$F$77,IF(Q27=Data!$E$18,Data!$F$78,0))))))))*K27*IF(R27&lt;AV27,R27,$AV$3)</f>
        <v>0</v>
      </c>
      <c r="Z27" s="23">
        <f>IF(R27&lt;=1,0,IF(Q27=Data!$E$12,Data!$G$72,IF(Q27=Data!$E$13,Data!$G$73,IF(Q27=Data!$E$14,Data!$G$74,IF(Q27=Data!$E$15,Data!$G$75,IF(Q27=Data!$E$16,Data!$G$76,IF(Q27=Data!$E$17,Data!$G$77,IF(Q27=Data!$E$18,Data!$G$78,0))))))))*K27*IF(R27&lt;AV27,R27,$AV$3)</f>
        <v>0</v>
      </c>
      <c r="AA27" s="23">
        <f>IF(R27&lt;=1,0,IF(Q27=Data!$E$12,Data!$H$72,IF(Q27=Data!$E$13,Data!$H$73,IF(Q27=Data!$E$14,Data!$H$74,IF(Q27=Data!$E$15,Data!$H$75,IF(Q27=Data!$E$16,Data!$H$76,IF(Q27=Data!$E$17,Data!$H$77,IF(Q27=Data!$E$18,Data!$H$78,0))))))))*K27*IF(R27&lt;AV27,R27,$AV$3)</f>
        <v>0</v>
      </c>
      <c r="AB27" s="22">
        <f t="shared" si="5"/>
        <v>0</v>
      </c>
      <c r="AC27" s="50">
        <f t="shared" si="6"/>
        <v>0</v>
      </c>
      <c r="AD27" s="46"/>
      <c r="AE27" s="21">
        <f t="shared" si="0"/>
        <v>0</v>
      </c>
      <c r="AF27" s="22">
        <f t="shared" si="1"/>
        <v>0</v>
      </c>
      <c r="AG27" s="50">
        <f t="shared" si="2"/>
        <v>0</v>
      </c>
      <c r="AH27" s="46"/>
      <c r="AI27" s="21">
        <f>IF(AZ27="No",0,IF(O27="NA",0,IF(Q27=O27,0,IF(O27=Data!$E$2,Data!$J$62,IF(O27=Data!$E$3,Data!$J$63,IF(O27=Data!$E$4,Data!$J$64,IF(O27=Data!$E$5,Data!$J$65,IF(O27=Data!$E$6,Data!$J$66,IF(O27=Data!$E$7,Data!$J$67,IF(O27=Data!$E$8,Data!$J$68,IF(O27=Data!$E$9,Data!$J$69,IF(O27=Data!$E$10,Data!$I$70,IF(O27=Data!$E$11,Data!$J$71,IF(O27=Data!$E$12,Data!$J$72,IF(O27=Data!$E$13,Data!$J$73,IF(O27=Data!$E$14,Data!$J$74,IF(O27=Data!$E$15,Data!$J$75,IF(O27=Data!$E$16,Data!$J$76,IF(O27=Data!$E$17,Data!$J$77,IF(O27=Data!$E$18,Data!J$78,0))))))))))))))))))))*$AV$3</f>
        <v>0</v>
      </c>
      <c r="AJ27" s="23">
        <f>IF(AZ27="No",0,IF(O27="NA",0,IF(O27=Data!$E$2,Data!$K$62,IF(O27=Data!$E$3,Data!$K$63,IF(O27=Data!$E$4,Data!$K$64,IF(O27=Data!$E$5,Data!$K$65,IF(O27=Data!$E$6,Data!$K$66,IF(O27=Data!$E$7,Data!$K$67,IF(O27=Data!$E$8,Data!$K$68,IF(O27=Data!$E$9,Data!$K$69,IF(O27=Data!$E$10,Data!$K$70,IF(O27=Data!$E$11,Data!$K$71,IF(O27=Data!$E$12,Data!$K$72,IF(O27=Data!$E$13,Data!$K$73,IF(O27=Data!$E$14,Data!$K$74,IF(O27=Data!$E$15,Data!$K$75,IF(O27=Data!$E$16,Data!$K$76,IF(O27=Data!$E$17,Data!$K$77,IF(O27=Data!$E$18,Data!K$78,0)))))))))))))))))))*$AV$3</f>
        <v>0</v>
      </c>
      <c r="AK27" s="23">
        <f t="shared" si="7"/>
        <v>0</v>
      </c>
      <c r="AL27" s="22">
        <f t="shared" si="8"/>
        <v>0</v>
      </c>
      <c r="AM27" s="22">
        <f t="shared" si="9"/>
        <v>0</v>
      </c>
      <c r="AN27" s="23"/>
      <c r="AO27" s="120"/>
      <c r="AP27" s="25"/>
      <c r="AQ27" s="25"/>
      <c r="AR27" s="9"/>
      <c r="AS27" s="9"/>
      <c r="AT27" s="5"/>
      <c r="AX27" s="168"/>
      <c r="AY27" s="143" t="str">
        <f t="shared" si="10"/>
        <v>No</v>
      </c>
      <c r="AZ27" s="144" t="str">
        <f t="shared" si="3"/>
        <v>No</v>
      </c>
      <c r="BA27" s="150"/>
      <c r="BB27" s="146">
        <f>IF(Q27="NA",0,IF(N27="No",0,IF(O27=Data!$E$2,Data!$L$62,IF(O27=Data!$E$3,Data!$L$63,IF(O27=Data!$E$4,Data!$L$64,IF(O27=Data!$E$5,Data!$L$65,IF(O27=Data!$E$6,Data!$L$66,IF(O27=Data!$E$7,Data!$L$67,IF(O27=Data!$E$8,Data!$L$68,IF(O27=Data!$E$9,Data!$L$69,IF(O27=Data!$E$10,Data!$L$70,IF(O27=Data!$E$11,Data!$L$71,IF(O27=Data!$E$12,Data!$L$72,IF(O27=Data!$E$13,Data!$L$73,IF(O27=Data!$E$14,Data!$L$74,IF(O27=Data!$E$15,Data!$L$75,IF(O27=Data!$E$16,Data!$L$76,IF(O27=Data!$E$17,Data!$L$77,IF(O27=Data!$E$18,Data!L$78,0)))))))))))))))))))</f>
        <v>0</v>
      </c>
      <c r="BC27" s="147">
        <f>IF(Q27="NA",0,IF(AY27="No",0,IF(N27="Yes",0,IF(P27=Data!$E$2,Data!$L$62,IF(P27=Data!$E$3,Data!$L$63,IF(P27=Data!$E$4,Data!$L$64,IF(P27=Data!$E$5,Data!$L$65,IF(P27=Data!$E$6,Data!$L$66,IF(P27=Data!$E$7,Data!$L$67,IF(P27=Data!$E$8,Data!$L$68,IF(P27=Data!$E$9,Data!$L$69,IF(P27=Data!$E$10,Data!$L$70,IF(P27=Data!$E$11,Data!$L$71,IF(P27=Data!$E$12,Data!$L$72*(EXP(-29.6/R27)),IF(P27=Data!$E$13,Data!$L$73,IF(P27=Data!$E$14,Data!$L$74*(EXP(-29.6/R27)),IF(P27=Data!$E$15,Data!$L$75,IF(P27=Data!$E$16,Data!$L$76,IF(P27=Data!$E$17,Data!$L$77,IF(P27=Data!$E$18,Data!L$78,0))))))))))))))))))))</f>
        <v>0</v>
      </c>
      <c r="BD27" s="148"/>
      <c r="BE27" s="146"/>
      <c r="BF27" s="148">
        <f t="shared" si="4"/>
        <v>0</v>
      </c>
      <c r="BG27" s="148">
        <f t="shared" si="11"/>
        <v>1</v>
      </c>
      <c r="BH27" s="148">
        <f t="shared" si="12"/>
        <v>1</v>
      </c>
      <c r="BI27" s="148">
        <f>IF(S27=0,0,IF(AND(Q27=Data!$E$12,S27-$AV$3&gt;0),(((Data!$M$72*(EXP(-29.6/S27)))-(Data!$M$72*(EXP(-29.6/(S27-$AV$3)))))),IF(AND(Q27=Data!$E$12,S27-$AV$3&lt;0.5),(Data!$M$72*(EXP(-29.6/S27))),IF(AND(Q27=Data!$E$12,S27&lt;=1),((Data!$M$72*(EXP(-29.6/S27)))),IF(Q27=Data!$E$13,(Data!$M$73),IF(AND(Q27=Data!$E$14,S27-$AV$3&gt;0),(((Data!$M$74*(EXP(-29.6/S27)))-(Data!$M$74*(EXP(-29.6/(S27-$AV$3)))))),IF(AND(Q27=Data!$E$14,S27-$AV$3&lt;1),(Data!$M$74*(EXP(-29.6/S27))),IF(AND(Q27=Data!$E$14,S27&lt;=1),((Data!$M$74*(EXP(-29.6/S27)))),IF(Q27=Data!$E$15,Data!$M$75,IF(Q27=Data!$E$16,Data!$M$76,IF(Q27=Data!$E$17,Data!$M$77,IF(Q27=Data!$E$18,Data!$M$78,0))))))))))))</f>
        <v>0</v>
      </c>
      <c r="BJ27" s="148">
        <f>IF(Q27=Data!$E$12,BI27*0.32,IF(Q27=Data!$E$13,0,IF(Q27=Data!$E$14,BI27*0.32,IF(Q27=Data!$E$15,0,IF(Q27=Data!$E$16,0,IF(Q27=Data!$E$17,0,IF(Q27=Data!$E$18,0,0)))))))</f>
        <v>0</v>
      </c>
      <c r="BK27" s="148">
        <f>IF(Q27=Data!$E$12,Data!$P$72*$AV$3,IF(Q27=Data!$E$13,Data!$P$73*$AV$3,IF(Q27=Data!$E$14,Data!$P$74*$AV$3,IF(Q27=Data!$E$15,Data!$P$75*$AV$3,IF(Q27=Data!$E$16,Data!$P$76*$AV$3,IF(Q27=Data!$E$17,Data!$P$77*$AV$3,IF(Q27=Data!$E$18,Data!$P$78*$AV$3,0)))))))</f>
        <v>0</v>
      </c>
      <c r="BL27" s="147">
        <f>IF(O27=Data!$E$2,Data!$O$62,IF(O27=Data!$E$3,Data!$O$63,IF(O27=Data!$E$4,Data!$O$64,IF(O27=Data!$E$5,Data!$O$65,IF(O27=Data!$E$6,Data!$O$66,IF(O27=Data!$E$7,Data!$O$67,IF(O27=Data!$E$8,Data!$O$68,IF(O27=Data!$E$9,Data!$O$69,IF(O27=Data!$E$10,Data!$O$70,IF(O27=Data!$E$11,Data!$O$71,IF(O27=Data!$E$12,Data!$O$72,IF(O27=Data!$E$13,Data!$O$73,IF(O27=Data!$E$14,Data!$O$74,IF(O27=Data!$E$15,Data!$O$75,IF(O27=Data!$E$16,Data!$O$76,IF(O27=Data!$E$17,Data!$O$77,IF(O27=Data!$E$18,Data!$O$78,0)))))))))))))))))</f>
        <v>0</v>
      </c>
      <c r="BM27" s="169"/>
      <c r="BN27" s="169"/>
      <c r="BO27" s="169"/>
      <c r="BP27" s="169"/>
    </row>
    <row r="28" spans="9:68" x14ac:dyDescent="0.3">
      <c r="I28" s="24"/>
      <c r="J28" s="36" t="s">
        <v>39</v>
      </c>
      <c r="K28" s="108"/>
      <c r="L28" s="108"/>
      <c r="M28" s="108" t="s">
        <v>3</v>
      </c>
      <c r="N28" s="108" t="s">
        <v>1</v>
      </c>
      <c r="O28" s="109" t="s">
        <v>124</v>
      </c>
      <c r="P28" s="109" t="s">
        <v>124</v>
      </c>
      <c r="Q28" s="110" t="s">
        <v>124</v>
      </c>
      <c r="R28" s="111"/>
      <c r="S28" s="111"/>
      <c r="T28" s="112"/>
      <c r="U28" s="20"/>
      <c r="V28" s="21">
        <f>IF(AZ28="No",0,IF(O28="NA",0,IF(O28=Data!$E$2,Data!$F$62,IF(O28=Data!$E$3,Data!$F$63,IF(O28=Data!$E$4,Data!$F$64,IF(O28=Data!$E$5,Data!$F$65,IF(O28=Data!$E$6,Data!$F$66,IF(O28=Data!$E$7,Data!$F$67,IF(O28=Data!$E$8,Data!$F$68,IF(O28=Data!$E$9,Data!$F$69,IF(O28=Data!$E$10,Data!$F$70,IF(O28=Data!$E$11,Data!$F$71,IF(O28=Data!E37,Data!$F$72,IF(O28=Data!E38,Data!$F$73,IF(O28=Data!E39,Data!$F$74,IF(O28=Data!E40,Data!$F$75,IF(O28=Data!E41,Data!$F$76,IF(O28=Data!E42,Data!$F$77,IF(O28=Data!E43,Data!F$78,0)))))))))))))))))))*K28*$AV$3</f>
        <v>0</v>
      </c>
      <c r="W28" s="23">
        <f>IF(AZ28="No",0,IF(O28="NA",0,IF(O28=Data!$E$2,Data!$G$62,IF(O28=Data!$E$3,Data!$G$63,IF(O28=Data!$E$4,Data!$G$64,IF(O28=Data!$E$5,Data!$G$65,IF(O28=Data!$E$6,Data!$G$66,IF(O28=Data!$E$7,Data!$G$67,IF(O28=Data!$E$8,Data!$G$68,IF(O28=Data!$E$9,Data!$G$69,IF(O28=Data!$E$10,Data!$G$70,IF(O28=Data!$E$11,Data!$G$71,IF(O28=Data!$E$12,Data!$G$72,IF(O28=Data!$E$13,Data!$G$73,IF(O28=Data!$E$14,Data!$G$74,IF(O28=Data!$E$15,Data!$G$75,IF(O28=Data!$E$16,Data!$G$76,IF(O28=Data!$E$17,Data!$G$77,IF(O28=Data!$E$18,Data!G$78,0)))))))))))))))))))*K28*$AV$3</f>
        <v>0</v>
      </c>
      <c r="X28" s="23">
        <f>IF(AZ28="No",0,IF(O28="NA",0,IF(O28=Data!$E$2,Data!$H$62,IF(O28=Data!$E$3,Data!$H$63,IF(O28=Data!$E$4,Data!$H$64,IF(O28=Data!$E$5,Data!$H$65,IF(O28=Data!$E$6,Data!$H$66,IF(O28=Data!$E$7,Data!$H$67,IF(O28=Data!$E$8,Data!$H$68,IF(O28=Data!$E$9,Data!$H$69,IF(O28=Data!$E$10,Data!$H$70,IF(O28=Data!$E$11,Data!$H$71,IF(O28=Data!$E$12,Data!$H$72,IF(O28=Data!$E$13,Data!$H$73,IF(O28=Data!$E$14,Data!$H$74,IF(O28=Data!$E$15,Data!$H$75,IF(O28=Data!$E$16,Data!$H$76,IF(O28=Data!$E$17,Data!$H$77,IF(O28=Data!$E$18,Data!H$78,0)))))))))))))))))))*K28*$AV$3</f>
        <v>0</v>
      </c>
      <c r="Y28" s="23">
        <f>IF(R28&lt;=1,0,IF(Q28=Data!$E$12,Data!$F$72,IF(Q28=Data!$E$13,Data!$F$73,IF(Q28=Data!$E$14,Data!$F$74,IF(Q28=Data!$E$15,Data!$F$75,IF(Q28=Data!$E$16,Data!$F$76,IF(Q28=Data!$E$17,Data!$F$77,IF(Q28=Data!$E$18,Data!$F$78,0))))))))*K28*IF(R28&lt;AV28,R28,$AV$3)</f>
        <v>0</v>
      </c>
      <c r="Z28" s="23">
        <f>IF(R28&lt;=1,0,IF(Q28=Data!$E$12,Data!$G$72,IF(Q28=Data!$E$13,Data!$G$73,IF(Q28=Data!$E$14,Data!$G$74,IF(Q28=Data!$E$15,Data!$G$75,IF(Q28=Data!$E$16,Data!$G$76,IF(Q28=Data!$E$17,Data!$G$77,IF(Q28=Data!$E$18,Data!$G$78,0))))))))*K28*IF(R28&lt;AV28,R28,$AV$3)</f>
        <v>0</v>
      </c>
      <c r="AA28" s="23">
        <f>IF(R28&lt;=1,0,IF(Q28=Data!$E$12,Data!$H$72,IF(Q28=Data!$E$13,Data!$H$73,IF(Q28=Data!$E$14,Data!$H$74,IF(Q28=Data!$E$15,Data!$H$75,IF(Q28=Data!$E$16,Data!$H$76,IF(Q28=Data!$E$17,Data!$H$77,IF(Q28=Data!$E$18,Data!$H$78,0))))))))*K28*IF(R28&lt;AV28,R28,$AV$3)</f>
        <v>0</v>
      </c>
      <c r="AB28" s="22">
        <f t="shared" si="5"/>
        <v>0</v>
      </c>
      <c r="AC28" s="50">
        <f t="shared" si="6"/>
        <v>0</v>
      </c>
      <c r="AD28" s="46"/>
      <c r="AE28" s="21">
        <f t="shared" si="0"/>
        <v>0</v>
      </c>
      <c r="AF28" s="22">
        <f t="shared" si="1"/>
        <v>0</v>
      </c>
      <c r="AG28" s="50">
        <f t="shared" si="2"/>
        <v>0</v>
      </c>
      <c r="AH28" s="46"/>
      <c r="AI28" s="21">
        <f>IF(AZ28="No",0,IF(O28="NA",0,IF(Q28=O28,0,IF(O28=Data!$E$2,Data!$J$62,IF(O28=Data!$E$3,Data!$J$63,IF(O28=Data!$E$4,Data!$J$64,IF(O28=Data!$E$5,Data!$J$65,IF(O28=Data!$E$6,Data!$J$66,IF(O28=Data!$E$7,Data!$J$67,IF(O28=Data!$E$8,Data!$J$68,IF(O28=Data!$E$9,Data!$J$69,IF(O28=Data!$E$10,Data!$I$70,IF(O28=Data!$E$11,Data!$J$71,IF(O28=Data!$E$12,Data!$J$72,IF(O28=Data!$E$13,Data!$J$73,IF(O28=Data!$E$14,Data!$J$74,IF(O28=Data!$E$15,Data!$J$75,IF(O28=Data!$E$16,Data!$J$76,IF(O28=Data!$E$17,Data!$J$77,IF(O28=Data!$E$18,Data!J$78,0))))))))))))))))))))*$AV$3</f>
        <v>0</v>
      </c>
      <c r="AJ28" s="23">
        <f>IF(AZ28="No",0,IF(O28="NA",0,IF(O28=Data!$E$2,Data!$K$62,IF(O28=Data!$E$3,Data!$K$63,IF(O28=Data!$E$4,Data!$K$64,IF(O28=Data!$E$5,Data!$K$65,IF(O28=Data!$E$6,Data!$K$66,IF(O28=Data!$E$7,Data!$K$67,IF(O28=Data!$E$8,Data!$K$68,IF(O28=Data!$E$9,Data!$K$69,IF(O28=Data!$E$10,Data!$K$70,IF(O28=Data!$E$11,Data!$K$71,IF(O28=Data!$E$12,Data!$K$72,IF(O28=Data!$E$13,Data!$K$73,IF(O28=Data!$E$14,Data!$K$74,IF(O28=Data!$E$15,Data!$K$75,IF(O28=Data!$E$16,Data!$K$76,IF(O28=Data!$E$17,Data!$K$77,IF(O28=Data!$E$18,Data!K$78,0)))))))))))))))))))*$AV$3</f>
        <v>0</v>
      </c>
      <c r="AK28" s="23">
        <f t="shared" si="7"/>
        <v>0</v>
      </c>
      <c r="AL28" s="22">
        <f t="shared" si="8"/>
        <v>0</v>
      </c>
      <c r="AM28" s="22">
        <f t="shared" si="9"/>
        <v>0</v>
      </c>
      <c r="AN28" s="23"/>
      <c r="AO28" s="120"/>
      <c r="AP28" s="25"/>
      <c r="AQ28" s="25"/>
      <c r="AR28" s="9"/>
      <c r="AS28" s="9"/>
      <c r="AT28" s="5"/>
      <c r="AX28" s="168"/>
      <c r="AY28" s="143" t="str">
        <f t="shared" si="10"/>
        <v>No</v>
      </c>
      <c r="AZ28" s="144" t="str">
        <f t="shared" si="3"/>
        <v>No</v>
      </c>
      <c r="BA28" s="150"/>
      <c r="BB28" s="146">
        <f>IF(Q28="NA",0,IF(N28="No",0,IF(O28=Data!$E$2,Data!$L$62,IF(O28=Data!$E$3,Data!$L$63,IF(O28=Data!$E$4,Data!$L$64,IF(O28=Data!$E$5,Data!$L$65,IF(O28=Data!$E$6,Data!$L$66,IF(O28=Data!$E$7,Data!$L$67,IF(O28=Data!$E$8,Data!$L$68,IF(O28=Data!$E$9,Data!$L$69,IF(O28=Data!$E$10,Data!$L$70,IF(O28=Data!$E$11,Data!$L$71,IF(O28=Data!$E$12,Data!$L$72,IF(O28=Data!$E$13,Data!$L$73,IF(O28=Data!$E$14,Data!$L$74,IF(O28=Data!$E$15,Data!$L$75,IF(O28=Data!$E$16,Data!$L$76,IF(O28=Data!$E$17,Data!$L$77,IF(O28=Data!$E$18,Data!L$78,0)))))))))))))))))))</f>
        <v>0</v>
      </c>
      <c r="BC28" s="147">
        <f>IF(Q28="NA",0,IF(AY28="No",0,IF(N28="Yes",0,IF(P28=Data!$E$2,Data!$L$62,IF(P28=Data!$E$3,Data!$L$63,IF(P28=Data!$E$4,Data!$L$64,IF(P28=Data!$E$5,Data!$L$65,IF(P28=Data!$E$6,Data!$L$66,IF(P28=Data!$E$7,Data!$L$67,IF(P28=Data!$E$8,Data!$L$68,IF(P28=Data!$E$9,Data!$L$69,IF(P28=Data!$E$10,Data!$L$70,IF(P28=Data!$E$11,Data!$L$71,IF(P28=Data!$E$12,Data!$L$72*(EXP(-29.6/R28)),IF(P28=Data!$E$13,Data!$L$73,IF(P28=Data!$E$14,Data!$L$74*(EXP(-29.6/R28)),IF(P28=Data!$E$15,Data!$L$75,IF(P28=Data!$E$16,Data!$L$76,IF(P28=Data!$E$17,Data!$L$77,IF(P28=Data!$E$18,Data!L$78,0))))))))))))))))))))</f>
        <v>0</v>
      </c>
      <c r="BD28" s="148"/>
      <c r="BE28" s="146"/>
      <c r="BF28" s="148">
        <f t="shared" si="4"/>
        <v>0</v>
      </c>
      <c r="BG28" s="148">
        <f t="shared" si="11"/>
        <v>1</v>
      </c>
      <c r="BH28" s="148">
        <f t="shared" si="12"/>
        <v>1</v>
      </c>
      <c r="BI28" s="148">
        <f>IF(S28=0,0,IF(AND(Q28=Data!$E$12,S28-$AV$3&gt;0),(((Data!$M$72*(EXP(-29.6/S28)))-(Data!$M$72*(EXP(-29.6/(S28-$AV$3)))))),IF(AND(Q28=Data!$E$12,S28-$AV$3&lt;0.5),(Data!$M$72*(EXP(-29.6/S28))),IF(AND(Q28=Data!$E$12,S28&lt;=1),((Data!$M$72*(EXP(-29.6/S28)))),IF(Q28=Data!$E$13,(Data!$M$73),IF(AND(Q28=Data!$E$14,S28-$AV$3&gt;0),(((Data!$M$74*(EXP(-29.6/S28)))-(Data!$M$74*(EXP(-29.6/(S28-$AV$3)))))),IF(AND(Q28=Data!$E$14,S28-$AV$3&lt;1),(Data!$M$74*(EXP(-29.6/S28))),IF(AND(Q28=Data!$E$14,S28&lt;=1),((Data!$M$74*(EXP(-29.6/S28)))),IF(Q28=Data!$E$15,Data!$M$75,IF(Q28=Data!$E$16,Data!$M$76,IF(Q28=Data!$E$17,Data!$M$77,IF(Q28=Data!$E$18,Data!$M$78,0))))))))))))</f>
        <v>0</v>
      </c>
      <c r="BJ28" s="148">
        <f>IF(Q28=Data!$E$12,BI28*0.32,IF(Q28=Data!$E$13,0,IF(Q28=Data!$E$14,BI28*0.32,IF(Q28=Data!$E$15,0,IF(Q28=Data!$E$16,0,IF(Q28=Data!$E$17,0,IF(Q28=Data!$E$18,0,0)))))))</f>
        <v>0</v>
      </c>
      <c r="BK28" s="148">
        <f>IF(Q28=Data!$E$12,Data!$P$72*$AV$3,IF(Q28=Data!$E$13,Data!$P$73*$AV$3,IF(Q28=Data!$E$14,Data!$P$74*$AV$3,IF(Q28=Data!$E$15,Data!$P$75*$AV$3,IF(Q28=Data!$E$16,Data!$P$76*$AV$3,IF(Q28=Data!$E$17,Data!$P$77*$AV$3,IF(Q28=Data!$E$18,Data!$P$78*$AV$3,0)))))))</f>
        <v>0</v>
      </c>
      <c r="BL28" s="147">
        <f>IF(O28=Data!$E$2,Data!$O$62,IF(O28=Data!$E$3,Data!$O$63,IF(O28=Data!$E$4,Data!$O$64,IF(O28=Data!$E$5,Data!$O$65,IF(O28=Data!$E$6,Data!$O$66,IF(O28=Data!$E$7,Data!$O$67,IF(O28=Data!$E$8,Data!$O$68,IF(O28=Data!$E$9,Data!$O$69,IF(O28=Data!$E$10,Data!$O$70,IF(O28=Data!$E$11,Data!$O$71,IF(O28=Data!$E$12,Data!$O$72,IF(O28=Data!$E$13,Data!$O$73,IF(O28=Data!$E$14,Data!$O$74,IF(O28=Data!$E$15,Data!$O$75,IF(O28=Data!$E$16,Data!$O$76,IF(O28=Data!$E$17,Data!$O$77,IF(O28=Data!$E$18,Data!$O$78,0)))))))))))))))))</f>
        <v>0</v>
      </c>
      <c r="BM28" s="169"/>
      <c r="BN28" s="169"/>
      <c r="BO28" s="169"/>
      <c r="BP28" s="169"/>
    </row>
    <row r="29" spans="9:68" x14ac:dyDescent="0.3">
      <c r="I29" s="24"/>
      <c r="J29" s="36" t="s">
        <v>40</v>
      </c>
      <c r="K29" s="108"/>
      <c r="L29" s="108"/>
      <c r="M29" s="108" t="s">
        <v>3</v>
      </c>
      <c r="N29" s="108" t="s">
        <v>1</v>
      </c>
      <c r="O29" s="109" t="s">
        <v>124</v>
      </c>
      <c r="P29" s="109" t="s">
        <v>124</v>
      </c>
      <c r="Q29" s="110" t="s">
        <v>124</v>
      </c>
      <c r="R29" s="111"/>
      <c r="S29" s="111"/>
      <c r="T29" s="112"/>
      <c r="U29" s="20"/>
      <c r="V29" s="21">
        <f>IF(AZ29="No",0,IF(O29="NA",0,IF(O29=Data!$E$2,Data!$F$62,IF(O29=Data!$E$3,Data!$F$63,IF(O29=Data!$E$4,Data!$F$64,IF(O29=Data!$E$5,Data!$F$65,IF(O29=Data!$E$6,Data!$F$66,IF(O29=Data!$E$7,Data!$F$67,IF(O29=Data!$E$8,Data!$F$68,IF(O29=Data!$E$9,Data!$F$69,IF(O29=Data!$E$10,Data!$F$70,IF(O29=Data!$E$11,Data!$F$71,IF(O29=Data!E38,Data!$F$72,IF(O29=Data!E39,Data!$F$73,IF(O29=Data!E40,Data!$F$74,IF(O29=Data!E41,Data!$F$75,IF(O29=Data!E42,Data!$F$76,IF(O29=Data!E43,Data!$F$77,IF(O29=Data!E44,Data!F$78,0)))))))))))))))))))*K29*$AV$3</f>
        <v>0</v>
      </c>
      <c r="W29" s="23">
        <f>IF(AZ29="No",0,IF(O29="NA",0,IF(O29=Data!$E$2,Data!$G$62,IF(O29=Data!$E$3,Data!$G$63,IF(O29=Data!$E$4,Data!$G$64,IF(O29=Data!$E$5,Data!$G$65,IF(O29=Data!$E$6,Data!$G$66,IF(O29=Data!$E$7,Data!$G$67,IF(O29=Data!$E$8,Data!$G$68,IF(O29=Data!$E$9,Data!$G$69,IF(O29=Data!$E$10,Data!$G$70,IF(O29=Data!$E$11,Data!$G$71,IF(O29=Data!$E$12,Data!$G$72,IF(O29=Data!$E$13,Data!$G$73,IF(O29=Data!$E$14,Data!$G$74,IF(O29=Data!$E$15,Data!$G$75,IF(O29=Data!$E$16,Data!$G$76,IF(O29=Data!$E$17,Data!$G$77,IF(O29=Data!$E$18,Data!G$78,0)))))))))))))))))))*K29*$AV$3</f>
        <v>0</v>
      </c>
      <c r="X29" s="23">
        <f>IF(AZ29="No",0,IF(O29="NA",0,IF(O29=Data!$E$2,Data!$H$62,IF(O29=Data!$E$3,Data!$H$63,IF(O29=Data!$E$4,Data!$H$64,IF(O29=Data!$E$5,Data!$H$65,IF(O29=Data!$E$6,Data!$H$66,IF(O29=Data!$E$7,Data!$H$67,IF(O29=Data!$E$8,Data!$H$68,IF(O29=Data!$E$9,Data!$H$69,IF(O29=Data!$E$10,Data!$H$70,IF(O29=Data!$E$11,Data!$H$71,IF(O29=Data!$E$12,Data!$H$72,IF(O29=Data!$E$13,Data!$H$73,IF(O29=Data!$E$14,Data!$H$74,IF(O29=Data!$E$15,Data!$H$75,IF(O29=Data!$E$16,Data!$H$76,IF(O29=Data!$E$17,Data!$H$77,IF(O29=Data!$E$18,Data!H$78,0)))))))))))))))))))*K29*$AV$3</f>
        <v>0</v>
      </c>
      <c r="Y29" s="23">
        <f>IF(R29&lt;=1,0,IF(Q29=Data!$E$12,Data!$F$72,IF(Q29=Data!$E$13,Data!$F$73,IF(Q29=Data!$E$14,Data!$F$74,IF(Q29=Data!$E$15,Data!$F$75,IF(Q29=Data!$E$16,Data!$F$76,IF(Q29=Data!$E$17,Data!$F$77,IF(Q29=Data!$E$18,Data!$F$78,0))))))))*K29*IF(R29&lt;AV29,R29,$AV$3)</f>
        <v>0</v>
      </c>
      <c r="Z29" s="23">
        <f>IF(R29&lt;=1,0,IF(Q29=Data!$E$12,Data!$G$72,IF(Q29=Data!$E$13,Data!$G$73,IF(Q29=Data!$E$14,Data!$G$74,IF(Q29=Data!$E$15,Data!$G$75,IF(Q29=Data!$E$16,Data!$G$76,IF(Q29=Data!$E$17,Data!$G$77,IF(Q29=Data!$E$18,Data!$G$78,0))))))))*K29*IF(R29&lt;AV29,R29,$AV$3)</f>
        <v>0</v>
      </c>
      <c r="AA29" s="23">
        <f>IF(R29&lt;=1,0,IF(Q29=Data!$E$12,Data!$H$72,IF(Q29=Data!$E$13,Data!$H$73,IF(Q29=Data!$E$14,Data!$H$74,IF(Q29=Data!$E$15,Data!$H$75,IF(Q29=Data!$E$16,Data!$H$76,IF(Q29=Data!$E$17,Data!$H$77,IF(Q29=Data!$E$18,Data!$H$78,0))))))))*K29*IF(R29&lt;AV29,R29,$AV$3)</f>
        <v>0</v>
      </c>
      <c r="AB29" s="22">
        <f t="shared" si="5"/>
        <v>0</v>
      </c>
      <c r="AC29" s="50">
        <f t="shared" si="6"/>
        <v>0</v>
      </c>
      <c r="AD29" s="46"/>
      <c r="AE29" s="21">
        <f t="shared" si="0"/>
        <v>0</v>
      </c>
      <c r="AF29" s="22">
        <f t="shared" si="1"/>
        <v>0</v>
      </c>
      <c r="AG29" s="50">
        <f t="shared" si="2"/>
        <v>0</v>
      </c>
      <c r="AH29" s="46"/>
      <c r="AI29" s="21">
        <f>IF(AZ29="No",0,IF(O29="NA",0,IF(Q29=O29,0,IF(O29=Data!$E$2,Data!$J$62,IF(O29=Data!$E$3,Data!$J$63,IF(O29=Data!$E$4,Data!$J$64,IF(O29=Data!$E$5,Data!$J$65,IF(O29=Data!$E$6,Data!$J$66,IF(O29=Data!$E$7,Data!$J$67,IF(O29=Data!$E$8,Data!$J$68,IF(O29=Data!$E$9,Data!$J$69,IF(O29=Data!$E$10,Data!$I$70,IF(O29=Data!$E$11,Data!$J$71,IF(O29=Data!$E$12,Data!$J$72,IF(O29=Data!$E$13,Data!$J$73,IF(O29=Data!$E$14,Data!$J$74,IF(O29=Data!$E$15,Data!$J$75,IF(O29=Data!$E$16,Data!$J$76,IF(O29=Data!$E$17,Data!$J$77,IF(O29=Data!$E$18,Data!J$78,0))))))))))))))))))))*$AV$3</f>
        <v>0</v>
      </c>
      <c r="AJ29" s="23">
        <f>IF(AZ29="No",0,IF(O29="NA",0,IF(O29=Data!$E$2,Data!$K$62,IF(O29=Data!$E$3,Data!$K$63,IF(O29=Data!$E$4,Data!$K$64,IF(O29=Data!$E$5,Data!$K$65,IF(O29=Data!$E$6,Data!$K$66,IF(O29=Data!$E$7,Data!$K$67,IF(O29=Data!$E$8,Data!$K$68,IF(O29=Data!$E$9,Data!$K$69,IF(O29=Data!$E$10,Data!$K$70,IF(O29=Data!$E$11,Data!$K$71,IF(O29=Data!$E$12,Data!$K$72,IF(O29=Data!$E$13,Data!$K$73,IF(O29=Data!$E$14,Data!$K$74,IF(O29=Data!$E$15,Data!$K$75,IF(O29=Data!$E$16,Data!$K$76,IF(O29=Data!$E$17,Data!$K$77,IF(O29=Data!$E$18,Data!K$78,0)))))))))))))))))))*$AV$3</f>
        <v>0</v>
      </c>
      <c r="AK29" s="23">
        <f t="shared" si="7"/>
        <v>0</v>
      </c>
      <c r="AL29" s="22">
        <f t="shared" si="8"/>
        <v>0</v>
      </c>
      <c r="AM29" s="22">
        <f t="shared" si="9"/>
        <v>0</v>
      </c>
      <c r="AN29" s="23"/>
      <c r="AO29" s="120"/>
      <c r="AP29" s="25"/>
      <c r="AQ29" s="25"/>
      <c r="AR29" s="9"/>
      <c r="AS29" s="9"/>
      <c r="AT29" s="5"/>
      <c r="AX29" s="168"/>
      <c r="AY29" s="143" t="str">
        <f t="shared" si="10"/>
        <v>No</v>
      </c>
      <c r="AZ29" s="144" t="str">
        <f t="shared" si="3"/>
        <v>No</v>
      </c>
      <c r="BA29" s="150"/>
      <c r="BB29" s="146">
        <f>IF(Q29="NA",0,IF(N29="No",0,IF(O29=Data!$E$2,Data!$L$62,IF(O29=Data!$E$3,Data!$L$63,IF(O29=Data!$E$4,Data!$L$64,IF(O29=Data!$E$5,Data!$L$65,IF(O29=Data!$E$6,Data!$L$66,IF(O29=Data!$E$7,Data!$L$67,IF(O29=Data!$E$8,Data!$L$68,IF(O29=Data!$E$9,Data!$L$69,IF(O29=Data!$E$10,Data!$L$70,IF(O29=Data!$E$11,Data!$L$71,IF(O29=Data!$E$12,Data!$L$72,IF(O29=Data!$E$13,Data!$L$73,IF(O29=Data!$E$14,Data!$L$74,IF(O29=Data!$E$15,Data!$L$75,IF(O29=Data!$E$16,Data!$L$76,IF(O29=Data!$E$17,Data!$L$77,IF(O29=Data!$E$18,Data!L$78,0)))))))))))))))))))</f>
        <v>0</v>
      </c>
      <c r="BC29" s="147">
        <f>IF(Q29="NA",0,IF(AY29="No",0,IF(N29="Yes",0,IF(P29=Data!$E$2,Data!$L$62,IF(P29=Data!$E$3,Data!$L$63,IF(P29=Data!$E$4,Data!$L$64,IF(P29=Data!$E$5,Data!$L$65,IF(P29=Data!$E$6,Data!$L$66,IF(P29=Data!$E$7,Data!$L$67,IF(P29=Data!$E$8,Data!$L$68,IF(P29=Data!$E$9,Data!$L$69,IF(P29=Data!$E$10,Data!$L$70,IF(P29=Data!$E$11,Data!$L$71,IF(P29=Data!$E$12,Data!$L$72*(EXP(-29.6/R29)),IF(P29=Data!$E$13,Data!$L$73,IF(P29=Data!$E$14,Data!$L$74*(EXP(-29.6/R29)),IF(P29=Data!$E$15,Data!$L$75,IF(P29=Data!$E$16,Data!$L$76,IF(P29=Data!$E$17,Data!$L$77,IF(P29=Data!$E$18,Data!L$78,0))))))))))))))))))))</f>
        <v>0</v>
      </c>
      <c r="BD29" s="148"/>
      <c r="BE29" s="146"/>
      <c r="BF29" s="148">
        <f t="shared" si="4"/>
        <v>0</v>
      </c>
      <c r="BG29" s="148">
        <f t="shared" si="11"/>
        <v>1</v>
      </c>
      <c r="BH29" s="148">
        <f t="shared" si="12"/>
        <v>1</v>
      </c>
      <c r="BI29" s="148">
        <f>IF(S29=0,0,IF(AND(Q29=Data!$E$12,S29-$AV$3&gt;0),(((Data!$M$72*(EXP(-29.6/S29)))-(Data!$M$72*(EXP(-29.6/(S29-$AV$3)))))),IF(AND(Q29=Data!$E$12,S29-$AV$3&lt;0.5),(Data!$M$72*(EXP(-29.6/S29))),IF(AND(Q29=Data!$E$12,S29&lt;=1),((Data!$M$72*(EXP(-29.6/S29)))),IF(Q29=Data!$E$13,(Data!$M$73),IF(AND(Q29=Data!$E$14,S29-$AV$3&gt;0),(((Data!$M$74*(EXP(-29.6/S29)))-(Data!$M$74*(EXP(-29.6/(S29-$AV$3)))))),IF(AND(Q29=Data!$E$14,S29-$AV$3&lt;1),(Data!$M$74*(EXP(-29.6/S29))),IF(AND(Q29=Data!$E$14,S29&lt;=1),((Data!$M$74*(EXP(-29.6/S29)))),IF(Q29=Data!$E$15,Data!$M$75,IF(Q29=Data!$E$16,Data!$M$76,IF(Q29=Data!$E$17,Data!$M$77,IF(Q29=Data!$E$18,Data!$M$78,0))))))))))))</f>
        <v>0</v>
      </c>
      <c r="BJ29" s="148">
        <f>IF(Q29=Data!$E$12,BI29*0.32,IF(Q29=Data!$E$13,0,IF(Q29=Data!$E$14,BI29*0.32,IF(Q29=Data!$E$15,0,IF(Q29=Data!$E$16,0,IF(Q29=Data!$E$17,0,IF(Q29=Data!$E$18,0,0)))))))</f>
        <v>0</v>
      </c>
      <c r="BK29" s="148">
        <f>IF(Q29=Data!$E$12,Data!$P$72*$AV$3,IF(Q29=Data!$E$13,Data!$P$73*$AV$3,IF(Q29=Data!$E$14,Data!$P$74*$AV$3,IF(Q29=Data!$E$15,Data!$P$75*$AV$3,IF(Q29=Data!$E$16,Data!$P$76*$AV$3,IF(Q29=Data!$E$17,Data!$P$77*$AV$3,IF(Q29=Data!$E$18,Data!$P$78*$AV$3,0)))))))</f>
        <v>0</v>
      </c>
      <c r="BL29" s="147">
        <f>IF(O29=Data!$E$2,Data!$O$62,IF(O29=Data!$E$3,Data!$O$63,IF(O29=Data!$E$4,Data!$O$64,IF(O29=Data!$E$5,Data!$O$65,IF(O29=Data!$E$6,Data!$O$66,IF(O29=Data!$E$7,Data!$O$67,IF(O29=Data!$E$8,Data!$O$68,IF(O29=Data!$E$9,Data!$O$69,IF(O29=Data!$E$10,Data!$O$70,IF(O29=Data!$E$11,Data!$O$71,IF(O29=Data!$E$12,Data!$O$72,IF(O29=Data!$E$13,Data!$O$73,IF(O29=Data!$E$14,Data!$O$74,IF(O29=Data!$E$15,Data!$O$75,IF(O29=Data!$E$16,Data!$O$76,IF(O29=Data!$E$17,Data!$O$77,IF(O29=Data!$E$18,Data!$O$78,0)))))))))))))))))</f>
        <v>0</v>
      </c>
      <c r="BM29" s="169"/>
      <c r="BN29" s="169"/>
      <c r="BO29" s="169"/>
      <c r="BP29" s="169"/>
    </row>
    <row r="30" spans="9:68" x14ac:dyDescent="0.3">
      <c r="J30" s="36" t="s">
        <v>41</v>
      </c>
      <c r="K30" s="108"/>
      <c r="L30" s="108"/>
      <c r="M30" s="108" t="s">
        <v>3</v>
      </c>
      <c r="N30" s="108" t="s">
        <v>1</v>
      </c>
      <c r="O30" s="109" t="s">
        <v>124</v>
      </c>
      <c r="P30" s="109" t="s">
        <v>124</v>
      </c>
      <c r="Q30" s="110" t="s">
        <v>124</v>
      </c>
      <c r="R30" s="111"/>
      <c r="S30" s="111"/>
      <c r="T30" s="112"/>
      <c r="U30" s="20"/>
      <c r="V30" s="21">
        <f>IF(AZ30="No",0,IF(O30="NA",0,IF(O30=Data!$E$2,Data!$F$62,IF(O30=Data!$E$3,Data!$F$63,IF(O30=Data!$E$4,Data!$F$64,IF(O30=Data!$E$5,Data!$F$65,IF(O30=Data!$E$6,Data!$F$66,IF(O30=Data!$E$7,Data!$F$67,IF(O30=Data!$E$8,Data!$F$68,IF(O30=Data!$E$9,Data!$F$69,IF(O30=Data!$E$10,Data!$F$70,IF(O30=Data!$E$11,Data!$F$71,IF(O30=Data!E39,Data!$F$72,IF(O30=Data!E40,Data!$F$73,IF(O30=Data!E41,Data!$F$74,IF(O30=Data!E42,Data!$F$75,IF(O30=Data!E43,Data!$F$76,IF(O30=Data!E44,Data!$F$77,IF(O30=Data!E45,Data!F$78,0)))))))))))))))))))*K30*$AV$3</f>
        <v>0</v>
      </c>
      <c r="W30" s="23">
        <f>IF(AZ30="No",0,IF(O30="NA",0,IF(O30=Data!$E$2,Data!$G$62,IF(O30=Data!$E$3,Data!$G$63,IF(O30=Data!$E$4,Data!$G$64,IF(O30=Data!$E$5,Data!$G$65,IF(O30=Data!$E$6,Data!$G$66,IF(O30=Data!$E$7,Data!$G$67,IF(O30=Data!$E$8,Data!$G$68,IF(O30=Data!$E$9,Data!$G$69,IF(O30=Data!$E$10,Data!$G$70,IF(O30=Data!$E$11,Data!$G$71,IF(O30=Data!$E$12,Data!$G$72,IF(O30=Data!$E$13,Data!$G$73,IF(O30=Data!$E$14,Data!$G$74,IF(O30=Data!$E$15,Data!$G$75,IF(O30=Data!$E$16,Data!$G$76,IF(O30=Data!$E$17,Data!$G$77,IF(O30=Data!$E$18,Data!G$78,0)))))))))))))))))))*K30*$AV$3</f>
        <v>0</v>
      </c>
      <c r="X30" s="23">
        <f>IF(AZ30="No",0,IF(O30="NA",0,IF(O30=Data!$E$2,Data!$H$62,IF(O30=Data!$E$3,Data!$H$63,IF(O30=Data!$E$4,Data!$H$64,IF(O30=Data!$E$5,Data!$H$65,IF(O30=Data!$E$6,Data!$H$66,IF(O30=Data!$E$7,Data!$H$67,IF(O30=Data!$E$8,Data!$H$68,IF(O30=Data!$E$9,Data!$H$69,IF(O30=Data!$E$10,Data!$H$70,IF(O30=Data!$E$11,Data!$H$71,IF(O30=Data!$E$12,Data!$H$72,IF(O30=Data!$E$13,Data!$H$73,IF(O30=Data!$E$14,Data!$H$74,IF(O30=Data!$E$15,Data!$H$75,IF(O30=Data!$E$16,Data!$H$76,IF(O30=Data!$E$17,Data!$H$77,IF(O30=Data!$E$18,Data!H$78,0)))))))))))))))))))*K30*$AV$3</f>
        <v>0</v>
      </c>
      <c r="Y30" s="23">
        <f>IF(R30&lt;=1,0,IF(Q30=Data!$E$12,Data!$F$72,IF(Q30=Data!$E$13,Data!$F$73,IF(Q30=Data!$E$14,Data!$F$74,IF(Q30=Data!$E$15,Data!$F$75,IF(Q30=Data!$E$16,Data!$F$76,IF(Q30=Data!$E$17,Data!$F$77,IF(Q30=Data!$E$18,Data!$F$78,0))))))))*K30*IF(R30&lt;AV30,R30,$AV$3)</f>
        <v>0</v>
      </c>
      <c r="Z30" s="23">
        <f>IF(R30&lt;=1,0,IF(Q30=Data!$E$12,Data!$G$72,IF(Q30=Data!$E$13,Data!$G$73,IF(Q30=Data!$E$14,Data!$G$74,IF(Q30=Data!$E$15,Data!$G$75,IF(Q30=Data!$E$16,Data!$G$76,IF(Q30=Data!$E$17,Data!$G$77,IF(Q30=Data!$E$18,Data!$G$78,0))))))))*K30*IF(R30&lt;AV30,R30,$AV$3)</f>
        <v>0</v>
      </c>
      <c r="AA30" s="23">
        <f>IF(R30&lt;=1,0,IF(Q30=Data!$E$12,Data!$H$72,IF(Q30=Data!$E$13,Data!$H$73,IF(Q30=Data!$E$14,Data!$H$74,IF(Q30=Data!$E$15,Data!$H$75,IF(Q30=Data!$E$16,Data!$H$76,IF(Q30=Data!$E$17,Data!$H$77,IF(Q30=Data!$E$18,Data!$H$78,0))))))))*K30*IF(R30&lt;AV30,R30,$AV$3)</f>
        <v>0</v>
      </c>
      <c r="AB30" s="22">
        <f t="shared" si="5"/>
        <v>0</v>
      </c>
      <c r="AC30" s="50">
        <f t="shared" si="6"/>
        <v>0</v>
      </c>
      <c r="AD30" s="46"/>
      <c r="AE30" s="21">
        <f t="shared" si="0"/>
        <v>0</v>
      </c>
      <c r="AF30" s="22">
        <f t="shared" si="1"/>
        <v>0</v>
      </c>
      <c r="AG30" s="50">
        <f t="shared" si="2"/>
        <v>0</v>
      </c>
      <c r="AH30" s="46"/>
      <c r="AI30" s="21">
        <f>IF(AZ30="No",0,IF(O30="NA",0,IF(Q30=O30,0,IF(O30=Data!$E$2,Data!$J$62,IF(O30=Data!$E$3,Data!$J$63,IF(O30=Data!$E$4,Data!$J$64,IF(O30=Data!$E$5,Data!$J$65,IF(O30=Data!$E$6,Data!$J$66,IF(O30=Data!$E$7,Data!$J$67,IF(O30=Data!$E$8,Data!$J$68,IF(O30=Data!$E$9,Data!$J$69,IF(O30=Data!$E$10,Data!$I$70,IF(O30=Data!$E$11,Data!$J$71,IF(O30=Data!$E$12,Data!$J$72,IF(O30=Data!$E$13,Data!$J$73,IF(O30=Data!$E$14,Data!$J$74,IF(O30=Data!$E$15,Data!$J$75,IF(O30=Data!$E$16,Data!$J$76,IF(O30=Data!$E$17,Data!$J$77,IF(O30=Data!$E$18,Data!J$78,0))))))))))))))))))))*$AV$3</f>
        <v>0</v>
      </c>
      <c r="AJ30" s="23">
        <f>IF(AZ30="No",0,IF(O30="NA",0,IF(O30=Data!$E$2,Data!$K$62,IF(O30=Data!$E$3,Data!$K$63,IF(O30=Data!$E$4,Data!$K$64,IF(O30=Data!$E$5,Data!$K$65,IF(O30=Data!$E$6,Data!$K$66,IF(O30=Data!$E$7,Data!$K$67,IF(O30=Data!$E$8,Data!$K$68,IF(O30=Data!$E$9,Data!$K$69,IF(O30=Data!$E$10,Data!$K$70,IF(O30=Data!$E$11,Data!$K$71,IF(O30=Data!$E$12,Data!$K$72,IF(O30=Data!$E$13,Data!$K$73,IF(O30=Data!$E$14,Data!$K$74,IF(O30=Data!$E$15,Data!$K$75,IF(O30=Data!$E$16,Data!$K$76,IF(O30=Data!$E$17,Data!$K$77,IF(O30=Data!$E$18,Data!K$78,0)))))))))))))))))))*$AV$3</f>
        <v>0</v>
      </c>
      <c r="AK30" s="23">
        <f t="shared" si="7"/>
        <v>0</v>
      </c>
      <c r="AL30" s="22">
        <f t="shared" si="8"/>
        <v>0</v>
      </c>
      <c r="AM30" s="22">
        <f t="shared" si="9"/>
        <v>0</v>
      </c>
      <c r="AN30" s="23"/>
      <c r="AO30" s="120"/>
      <c r="AP30" s="25"/>
      <c r="AQ30" s="25"/>
      <c r="AR30" s="9"/>
      <c r="AS30" s="9"/>
      <c r="AT30" s="5"/>
      <c r="AX30" s="168"/>
      <c r="AY30" s="143" t="str">
        <f t="shared" si="10"/>
        <v>No</v>
      </c>
      <c r="AZ30" s="144" t="str">
        <f t="shared" si="3"/>
        <v>No</v>
      </c>
      <c r="BA30" s="150"/>
      <c r="BB30" s="146">
        <f>IF(Q30="NA",0,IF(N30="No",0,IF(O30=Data!$E$2,Data!$L$62,IF(O30=Data!$E$3,Data!$L$63,IF(O30=Data!$E$4,Data!$L$64,IF(O30=Data!$E$5,Data!$L$65,IF(O30=Data!$E$6,Data!$L$66,IF(O30=Data!$E$7,Data!$L$67,IF(O30=Data!$E$8,Data!$L$68,IF(O30=Data!$E$9,Data!$L$69,IF(O30=Data!$E$10,Data!$L$70,IF(O30=Data!$E$11,Data!$L$71,IF(O30=Data!$E$12,Data!$L$72,IF(O30=Data!$E$13,Data!$L$73,IF(O30=Data!$E$14,Data!$L$74,IF(O30=Data!$E$15,Data!$L$75,IF(O30=Data!$E$16,Data!$L$76,IF(O30=Data!$E$17,Data!$L$77,IF(O30=Data!$E$18,Data!L$78,0)))))))))))))))))))</f>
        <v>0</v>
      </c>
      <c r="BC30" s="147">
        <f>IF(Q30="NA",0,IF(AY30="No",0,IF(N30="Yes",0,IF(P30=Data!$E$2,Data!$L$62,IF(P30=Data!$E$3,Data!$L$63,IF(P30=Data!$E$4,Data!$L$64,IF(P30=Data!$E$5,Data!$L$65,IF(P30=Data!$E$6,Data!$L$66,IF(P30=Data!$E$7,Data!$L$67,IF(P30=Data!$E$8,Data!$L$68,IF(P30=Data!$E$9,Data!$L$69,IF(P30=Data!$E$10,Data!$L$70,IF(P30=Data!$E$11,Data!$L$71,IF(P30=Data!$E$12,Data!$L$72*(EXP(-29.6/R30)),IF(P30=Data!$E$13,Data!$L$73,IF(P30=Data!$E$14,Data!$L$74*(EXP(-29.6/R30)),IF(P30=Data!$E$15,Data!$L$75,IF(P30=Data!$E$16,Data!$L$76,IF(P30=Data!$E$17,Data!$L$77,IF(P30=Data!$E$18,Data!L$78,0))))))))))))))))))))</f>
        <v>0</v>
      </c>
      <c r="BD30" s="148"/>
      <c r="BE30" s="146"/>
      <c r="BF30" s="148">
        <f t="shared" si="4"/>
        <v>0</v>
      </c>
      <c r="BG30" s="148">
        <f t="shared" si="11"/>
        <v>1</v>
      </c>
      <c r="BH30" s="148">
        <f t="shared" si="12"/>
        <v>1</v>
      </c>
      <c r="BI30" s="148">
        <f>IF(S30=0,0,IF(AND(Q30=Data!$E$12,S30-$AV$3&gt;0),(((Data!$M$72*(EXP(-29.6/S30)))-(Data!$M$72*(EXP(-29.6/(S30-$AV$3)))))),IF(AND(Q30=Data!$E$12,S30-$AV$3&lt;0.5),(Data!$M$72*(EXP(-29.6/S30))),IF(AND(Q30=Data!$E$12,S30&lt;=1),((Data!$M$72*(EXP(-29.6/S30)))),IF(Q30=Data!$E$13,(Data!$M$73),IF(AND(Q30=Data!$E$14,S30-$AV$3&gt;0),(((Data!$M$74*(EXP(-29.6/S30)))-(Data!$M$74*(EXP(-29.6/(S30-$AV$3)))))),IF(AND(Q30=Data!$E$14,S30-$AV$3&lt;1),(Data!$M$74*(EXP(-29.6/S30))),IF(AND(Q30=Data!$E$14,S30&lt;=1),((Data!$M$74*(EXP(-29.6/S30)))),IF(Q30=Data!$E$15,Data!$M$75,IF(Q30=Data!$E$16,Data!$M$76,IF(Q30=Data!$E$17,Data!$M$77,IF(Q30=Data!$E$18,Data!$M$78,0))))))))))))</f>
        <v>0</v>
      </c>
      <c r="BJ30" s="148">
        <f>IF(Q30=Data!$E$12,BI30*0.32,IF(Q30=Data!$E$13,0,IF(Q30=Data!$E$14,BI30*0.32,IF(Q30=Data!$E$15,0,IF(Q30=Data!$E$16,0,IF(Q30=Data!$E$17,0,IF(Q30=Data!$E$18,0,0)))))))</f>
        <v>0</v>
      </c>
      <c r="BK30" s="148">
        <f>IF(Q30=Data!$E$12,Data!$P$72*$AV$3,IF(Q30=Data!$E$13,Data!$P$73*$AV$3,IF(Q30=Data!$E$14,Data!$P$74*$AV$3,IF(Q30=Data!$E$15,Data!$P$75*$AV$3,IF(Q30=Data!$E$16,Data!$P$76*$AV$3,IF(Q30=Data!$E$17,Data!$P$77*$AV$3,IF(Q30=Data!$E$18,Data!$P$78*$AV$3,0)))))))</f>
        <v>0</v>
      </c>
      <c r="BL30" s="147">
        <f>IF(O30=Data!$E$2,Data!$O$62,IF(O30=Data!$E$3,Data!$O$63,IF(O30=Data!$E$4,Data!$O$64,IF(O30=Data!$E$5,Data!$O$65,IF(O30=Data!$E$6,Data!$O$66,IF(O30=Data!$E$7,Data!$O$67,IF(O30=Data!$E$8,Data!$O$68,IF(O30=Data!$E$9,Data!$O$69,IF(O30=Data!$E$10,Data!$O$70,IF(O30=Data!$E$11,Data!$O$71,IF(O30=Data!$E$12,Data!$O$72,IF(O30=Data!$E$13,Data!$O$73,IF(O30=Data!$E$14,Data!$O$74,IF(O30=Data!$E$15,Data!$O$75,IF(O30=Data!$E$16,Data!$O$76,IF(O30=Data!$E$17,Data!$O$77,IF(O30=Data!$E$18,Data!$O$78,0)))))))))))))))))</f>
        <v>0</v>
      </c>
      <c r="BM30" s="170"/>
      <c r="BN30" s="169"/>
      <c r="BO30" s="169"/>
      <c r="BP30" s="169"/>
    </row>
    <row r="31" spans="9:68" x14ac:dyDescent="0.3">
      <c r="J31" s="36" t="s">
        <v>42</v>
      </c>
      <c r="K31" s="108"/>
      <c r="L31" s="108"/>
      <c r="M31" s="108" t="s">
        <v>3</v>
      </c>
      <c r="N31" s="108" t="s">
        <v>1</v>
      </c>
      <c r="O31" s="109" t="s">
        <v>124</v>
      </c>
      <c r="P31" s="109" t="s">
        <v>124</v>
      </c>
      <c r="Q31" s="110" t="s">
        <v>124</v>
      </c>
      <c r="R31" s="111"/>
      <c r="S31" s="111"/>
      <c r="T31" s="112"/>
      <c r="U31" s="20"/>
      <c r="V31" s="21">
        <f>IF(AZ31="No",0,IF(O31="NA",0,IF(O31=Data!$E$2,Data!$F$62,IF(O31=Data!$E$3,Data!$F$63,IF(O31=Data!$E$4,Data!$F$64,IF(O31=Data!$E$5,Data!$F$65,IF(O31=Data!$E$6,Data!$F$66,IF(O31=Data!$E$7,Data!$F$67,IF(O31=Data!$E$8,Data!$F$68,IF(O31=Data!$E$9,Data!$F$69,IF(O31=Data!$E$10,Data!$F$70,IF(O31=Data!$E$11,Data!$F$71,IF(O31=Data!E40,Data!$F$72,IF(O31=Data!E41,Data!$F$73,IF(O31=Data!E42,Data!$F$74,IF(O31=Data!E43,Data!$F$75,IF(O31=Data!E44,Data!$F$76,IF(O31=Data!E45,Data!$F$77,IF(O31=Data!E46,Data!F$78,0)))))))))))))))))))*K31*$AV$3</f>
        <v>0</v>
      </c>
      <c r="W31" s="23">
        <f>IF(AZ31="No",0,IF(O31="NA",0,IF(O31=Data!$E$2,Data!$G$62,IF(O31=Data!$E$3,Data!$G$63,IF(O31=Data!$E$4,Data!$G$64,IF(O31=Data!$E$5,Data!$G$65,IF(O31=Data!$E$6,Data!$G$66,IF(O31=Data!$E$7,Data!$G$67,IF(O31=Data!$E$8,Data!$G$68,IF(O31=Data!$E$9,Data!$G$69,IF(O31=Data!$E$10,Data!$G$70,IF(O31=Data!$E$11,Data!$G$71,IF(O31=Data!$E$12,Data!$G$72,IF(O31=Data!$E$13,Data!$G$73,IF(O31=Data!$E$14,Data!$G$74,IF(O31=Data!$E$15,Data!$G$75,IF(O31=Data!$E$16,Data!$G$76,IF(O31=Data!$E$17,Data!$G$77,IF(O31=Data!$E$18,Data!G$78,0)))))))))))))))))))*K31*$AV$3</f>
        <v>0</v>
      </c>
      <c r="X31" s="23">
        <f>IF(AZ31="No",0,IF(O31="NA",0,IF(O31=Data!$E$2,Data!$H$62,IF(O31=Data!$E$3,Data!$H$63,IF(O31=Data!$E$4,Data!$H$64,IF(O31=Data!$E$5,Data!$H$65,IF(O31=Data!$E$6,Data!$H$66,IF(O31=Data!$E$7,Data!$H$67,IF(O31=Data!$E$8,Data!$H$68,IF(O31=Data!$E$9,Data!$H$69,IF(O31=Data!$E$10,Data!$H$70,IF(O31=Data!$E$11,Data!$H$71,IF(O31=Data!$E$12,Data!$H$72,IF(O31=Data!$E$13,Data!$H$73,IF(O31=Data!$E$14,Data!$H$74,IF(O31=Data!$E$15,Data!$H$75,IF(O31=Data!$E$16,Data!$H$76,IF(O31=Data!$E$17,Data!$H$77,IF(O31=Data!$E$18,Data!H$78,0)))))))))))))))))))*K31*$AV$3</f>
        <v>0</v>
      </c>
      <c r="Y31" s="23">
        <f>IF(R31&lt;=1,0,IF(Q31=Data!$E$12,Data!$F$72,IF(Q31=Data!$E$13,Data!$F$73,IF(Q31=Data!$E$14,Data!$F$74,IF(Q31=Data!$E$15,Data!$F$75,IF(Q31=Data!$E$16,Data!$F$76,IF(Q31=Data!$E$17,Data!$F$77,IF(Q31=Data!$E$18,Data!$F$78,0))))))))*K31*IF(R31&lt;AV31,R31,$AV$3)</f>
        <v>0</v>
      </c>
      <c r="Z31" s="23">
        <f>IF(R31&lt;=1,0,IF(Q31=Data!$E$12,Data!$G$72,IF(Q31=Data!$E$13,Data!$G$73,IF(Q31=Data!$E$14,Data!$G$74,IF(Q31=Data!$E$15,Data!$G$75,IF(Q31=Data!$E$16,Data!$G$76,IF(Q31=Data!$E$17,Data!$G$77,IF(Q31=Data!$E$18,Data!$G$78,0))))))))*K31*IF(R31&lt;AV31,R31,$AV$3)</f>
        <v>0</v>
      </c>
      <c r="AA31" s="23">
        <f>IF(R31&lt;=1,0,IF(Q31=Data!$E$12,Data!$H$72,IF(Q31=Data!$E$13,Data!$H$73,IF(Q31=Data!$E$14,Data!$H$74,IF(Q31=Data!$E$15,Data!$H$75,IF(Q31=Data!$E$16,Data!$H$76,IF(Q31=Data!$E$17,Data!$H$77,IF(Q31=Data!$E$18,Data!$H$78,0))))))))*K31*IF(R31&lt;AV31,R31,$AV$3)</f>
        <v>0</v>
      </c>
      <c r="AB31" s="22">
        <f t="shared" si="5"/>
        <v>0</v>
      </c>
      <c r="AC31" s="50">
        <f t="shared" si="6"/>
        <v>0</v>
      </c>
      <c r="AD31" s="46"/>
      <c r="AE31" s="21">
        <f t="shared" si="0"/>
        <v>0</v>
      </c>
      <c r="AF31" s="22">
        <f t="shared" si="1"/>
        <v>0</v>
      </c>
      <c r="AG31" s="50">
        <f t="shared" si="2"/>
        <v>0</v>
      </c>
      <c r="AH31" s="46"/>
      <c r="AI31" s="21">
        <f>IF(AZ31="No",0,IF(O31="NA",0,IF(Q31=O31,0,IF(O31=Data!$E$2,Data!$J$62,IF(O31=Data!$E$3,Data!$J$63,IF(O31=Data!$E$4,Data!$J$64,IF(O31=Data!$E$5,Data!$J$65,IF(O31=Data!$E$6,Data!$J$66,IF(O31=Data!$E$7,Data!$J$67,IF(O31=Data!$E$8,Data!$J$68,IF(O31=Data!$E$9,Data!$J$69,IF(O31=Data!$E$10,Data!$I$70,IF(O31=Data!$E$11,Data!$J$71,IF(O31=Data!$E$12,Data!$J$72,IF(O31=Data!$E$13,Data!$J$73,IF(O31=Data!$E$14,Data!$J$74,IF(O31=Data!$E$15,Data!$J$75,IF(O31=Data!$E$16,Data!$J$76,IF(O31=Data!$E$17,Data!$J$77,IF(O31=Data!$E$18,Data!J$78,0))))))))))))))))))))*$AV$3</f>
        <v>0</v>
      </c>
      <c r="AJ31" s="23">
        <f>IF(AZ31="No",0,IF(O31="NA",0,IF(O31=Data!$E$2,Data!$K$62,IF(O31=Data!$E$3,Data!$K$63,IF(O31=Data!$E$4,Data!$K$64,IF(O31=Data!$E$5,Data!$K$65,IF(O31=Data!$E$6,Data!$K$66,IF(O31=Data!$E$7,Data!$K$67,IF(O31=Data!$E$8,Data!$K$68,IF(O31=Data!$E$9,Data!$K$69,IF(O31=Data!$E$10,Data!$K$70,IF(O31=Data!$E$11,Data!$K$71,IF(O31=Data!$E$12,Data!$K$72,IF(O31=Data!$E$13,Data!$K$73,IF(O31=Data!$E$14,Data!$K$74,IF(O31=Data!$E$15,Data!$K$75,IF(O31=Data!$E$16,Data!$K$76,IF(O31=Data!$E$17,Data!$K$77,IF(O31=Data!$E$18,Data!K$78,0)))))))))))))))))))*$AV$3</f>
        <v>0</v>
      </c>
      <c r="AK31" s="23">
        <f t="shared" si="7"/>
        <v>0</v>
      </c>
      <c r="AL31" s="22">
        <f t="shared" si="8"/>
        <v>0</v>
      </c>
      <c r="AM31" s="22">
        <f t="shared" si="9"/>
        <v>0</v>
      </c>
      <c r="AN31" s="23"/>
      <c r="AO31" s="120"/>
      <c r="AP31" s="25"/>
      <c r="AQ31" s="25"/>
      <c r="AR31" s="9"/>
      <c r="AS31" s="9"/>
      <c r="AT31" s="5"/>
      <c r="AX31" s="168"/>
      <c r="AY31" s="143" t="str">
        <f t="shared" si="10"/>
        <v>No</v>
      </c>
      <c r="AZ31" s="144" t="str">
        <f t="shared" si="3"/>
        <v>No</v>
      </c>
      <c r="BA31" s="150"/>
      <c r="BB31" s="146">
        <f>IF(Q31="NA",0,IF(N31="No",0,IF(O31=Data!$E$2,Data!$L$62,IF(O31=Data!$E$3,Data!$L$63,IF(O31=Data!$E$4,Data!$L$64,IF(O31=Data!$E$5,Data!$L$65,IF(O31=Data!$E$6,Data!$L$66,IF(O31=Data!$E$7,Data!$L$67,IF(O31=Data!$E$8,Data!$L$68,IF(O31=Data!$E$9,Data!$L$69,IF(O31=Data!$E$10,Data!$L$70,IF(O31=Data!$E$11,Data!$L$71,IF(O31=Data!$E$12,Data!$L$72,IF(O31=Data!$E$13,Data!$L$73,IF(O31=Data!$E$14,Data!$L$74,IF(O31=Data!$E$15,Data!$L$75,IF(O31=Data!$E$16,Data!$L$76,IF(O31=Data!$E$17,Data!$L$77,IF(O31=Data!$E$18,Data!L$78,0)))))))))))))))))))</f>
        <v>0</v>
      </c>
      <c r="BC31" s="147">
        <f>IF(Q31="NA",0,IF(AY31="No",0,IF(N31="Yes",0,IF(P31=Data!$E$2,Data!$L$62,IF(P31=Data!$E$3,Data!$L$63,IF(P31=Data!$E$4,Data!$L$64,IF(P31=Data!$E$5,Data!$L$65,IF(P31=Data!$E$6,Data!$L$66,IF(P31=Data!$E$7,Data!$L$67,IF(P31=Data!$E$8,Data!$L$68,IF(P31=Data!$E$9,Data!$L$69,IF(P31=Data!$E$10,Data!$L$70,IF(P31=Data!$E$11,Data!$L$71,IF(P31=Data!$E$12,Data!$L$72*(EXP(-29.6/R31)),IF(P31=Data!$E$13,Data!$L$73,IF(P31=Data!$E$14,Data!$L$74*(EXP(-29.6/R31)),IF(P31=Data!$E$15,Data!$L$75,IF(P31=Data!$E$16,Data!$L$76,IF(P31=Data!$E$17,Data!$L$77,IF(P31=Data!$E$18,Data!L$78,0))))))))))))))))))))</f>
        <v>0</v>
      </c>
      <c r="BD31" s="148"/>
      <c r="BE31" s="146"/>
      <c r="BF31" s="148">
        <f t="shared" si="4"/>
        <v>0</v>
      </c>
      <c r="BG31" s="148">
        <f t="shared" si="11"/>
        <v>1</v>
      </c>
      <c r="BH31" s="148">
        <f t="shared" si="12"/>
        <v>1</v>
      </c>
      <c r="BI31" s="148">
        <f>IF(S31=0,0,IF(AND(Q31=Data!$E$12,S31-$AV$3&gt;0),(((Data!$M$72*(EXP(-29.6/S31)))-(Data!$M$72*(EXP(-29.6/(S31-$AV$3)))))),IF(AND(Q31=Data!$E$12,S31-$AV$3&lt;0.5),(Data!$M$72*(EXP(-29.6/S31))),IF(AND(Q31=Data!$E$12,S31&lt;=1),((Data!$M$72*(EXP(-29.6/S31)))),IF(Q31=Data!$E$13,(Data!$M$73),IF(AND(Q31=Data!$E$14,S31-$AV$3&gt;0),(((Data!$M$74*(EXP(-29.6/S31)))-(Data!$M$74*(EXP(-29.6/(S31-$AV$3)))))),IF(AND(Q31=Data!$E$14,S31-$AV$3&lt;1),(Data!$M$74*(EXP(-29.6/S31))),IF(AND(Q31=Data!$E$14,S31&lt;=1),((Data!$M$74*(EXP(-29.6/S31)))),IF(Q31=Data!$E$15,Data!$M$75,IF(Q31=Data!$E$16,Data!$M$76,IF(Q31=Data!$E$17,Data!$M$77,IF(Q31=Data!$E$18,Data!$M$78,0))))))))))))</f>
        <v>0</v>
      </c>
      <c r="BJ31" s="148">
        <f>IF(Q31=Data!$E$12,BI31*0.32,IF(Q31=Data!$E$13,0,IF(Q31=Data!$E$14,BI31*0.32,IF(Q31=Data!$E$15,0,IF(Q31=Data!$E$16,0,IF(Q31=Data!$E$17,0,IF(Q31=Data!$E$18,0,0)))))))</f>
        <v>0</v>
      </c>
      <c r="BK31" s="148">
        <f>IF(Q31=Data!$E$12,Data!$P$72*$AV$3,IF(Q31=Data!$E$13,Data!$P$73*$AV$3,IF(Q31=Data!$E$14,Data!$P$74*$AV$3,IF(Q31=Data!$E$15,Data!$P$75*$AV$3,IF(Q31=Data!$E$16,Data!$P$76*$AV$3,IF(Q31=Data!$E$17,Data!$P$77*$AV$3,IF(Q31=Data!$E$18,Data!$P$78*$AV$3,0)))))))</f>
        <v>0</v>
      </c>
      <c r="BL31" s="147">
        <f>IF(O31=Data!$E$2,Data!$O$62,IF(O31=Data!$E$3,Data!$O$63,IF(O31=Data!$E$4,Data!$O$64,IF(O31=Data!$E$5,Data!$O$65,IF(O31=Data!$E$6,Data!$O$66,IF(O31=Data!$E$7,Data!$O$67,IF(O31=Data!$E$8,Data!$O$68,IF(O31=Data!$E$9,Data!$O$69,IF(O31=Data!$E$10,Data!$O$70,IF(O31=Data!$E$11,Data!$O$71,IF(O31=Data!$E$12,Data!$O$72,IF(O31=Data!$E$13,Data!$O$73,IF(O31=Data!$E$14,Data!$O$74,IF(O31=Data!$E$15,Data!$O$75,IF(O31=Data!$E$16,Data!$O$76,IF(O31=Data!$E$17,Data!$O$77,IF(O31=Data!$E$18,Data!$O$78,0)))))))))))))))))</f>
        <v>0</v>
      </c>
      <c r="BM31" s="169"/>
      <c r="BN31" s="169"/>
      <c r="BO31" s="169"/>
      <c r="BP31" s="169"/>
    </row>
    <row r="32" spans="9:68" x14ac:dyDescent="0.3">
      <c r="J32" s="36" t="s">
        <v>43</v>
      </c>
      <c r="K32" s="108"/>
      <c r="L32" s="108"/>
      <c r="M32" s="108" t="s">
        <v>3</v>
      </c>
      <c r="N32" s="108" t="s">
        <v>1</v>
      </c>
      <c r="O32" s="109" t="s">
        <v>124</v>
      </c>
      <c r="P32" s="109" t="s">
        <v>124</v>
      </c>
      <c r="Q32" s="110" t="s">
        <v>124</v>
      </c>
      <c r="R32" s="111"/>
      <c r="S32" s="111"/>
      <c r="T32" s="112"/>
      <c r="U32" s="20"/>
      <c r="V32" s="21">
        <f>IF(AZ32="No",0,IF(O32="NA",0,IF(O32=Data!$E$2,Data!$F$62,IF(O32=Data!$E$3,Data!$F$63,IF(O32=Data!$E$4,Data!$F$64,IF(O32=Data!$E$5,Data!$F$65,IF(O32=Data!$E$6,Data!$F$66,IF(O32=Data!$E$7,Data!$F$67,IF(O32=Data!$E$8,Data!$F$68,IF(O32=Data!$E$9,Data!$F$69,IF(O32=Data!$E$10,Data!$F$70,IF(O32=Data!$E$11,Data!$F$71,IF(O32=Data!E41,Data!$F$72,IF(O32=Data!E42,Data!$F$73,IF(O32=Data!E43,Data!$F$74,IF(O32=Data!E44,Data!$F$75,IF(O32=Data!E45,Data!$F$76,IF(O32=Data!E46,Data!$F$77,IF(O32=Data!E47,Data!F$78,0)))))))))))))))))))*K32*$AV$3</f>
        <v>0</v>
      </c>
      <c r="W32" s="23">
        <f>IF(AZ32="No",0,IF(O32="NA",0,IF(O32=Data!$E$2,Data!$G$62,IF(O32=Data!$E$3,Data!$G$63,IF(O32=Data!$E$4,Data!$G$64,IF(O32=Data!$E$5,Data!$G$65,IF(O32=Data!$E$6,Data!$G$66,IF(O32=Data!$E$7,Data!$G$67,IF(O32=Data!$E$8,Data!$G$68,IF(O32=Data!$E$9,Data!$G$69,IF(O32=Data!$E$10,Data!$G$70,IF(O32=Data!$E$11,Data!$G$71,IF(O32=Data!$E$12,Data!$G$72,IF(O32=Data!$E$13,Data!$G$73,IF(O32=Data!$E$14,Data!$G$74,IF(O32=Data!$E$15,Data!$G$75,IF(O32=Data!$E$16,Data!$G$76,IF(O32=Data!$E$17,Data!$G$77,IF(O32=Data!$E$18,Data!G$78,0)))))))))))))))))))*K32*$AV$3</f>
        <v>0</v>
      </c>
      <c r="X32" s="23">
        <f>IF(AZ32="No",0,IF(O32="NA",0,IF(O32=Data!$E$2,Data!$H$62,IF(O32=Data!$E$3,Data!$H$63,IF(O32=Data!$E$4,Data!$H$64,IF(O32=Data!$E$5,Data!$H$65,IF(O32=Data!$E$6,Data!$H$66,IF(O32=Data!$E$7,Data!$H$67,IF(O32=Data!$E$8,Data!$H$68,IF(O32=Data!$E$9,Data!$H$69,IF(O32=Data!$E$10,Data!$H$70,IF(O32=Data!$E$11,Data!$H$71,IF(O32=Data!$E$12,Data!$H$72,IF(O32=Data!$E$13,Data!$H$73,IF(O32=Data!$E$14,Data!$H$74,IF(O32=Data!$E$15,Data!$H$75,IF(O32=Data!$E$16,Data!$H$76,IF(O32=Data!$E$17,Data!$H$77,IF(O32=Data!$E$18,Data!H$78,0)))))))))))))))))))*K32*$AV$3</f>
        <v>0</v>
      </c>
      <c r="Y32" s="23">
        <f>IF(R32&lt;=1,0,IF(Q32=Data!$E$12,Data!$F$72,IF(Q32=Data!$E$13,Data!$F$73,IF(Q32=Data!$E$14,Data!$F$74,IF(Q32=Data!$E$15,Data!$F$75,IF(Q32=Data!$E$16,Data!$F$76,IF(Q32=Data!$E$17,Data!$F$77,IF(Q32=Data!$E$18,Data!$F$78,0))))))))*K32*IF(R32&lt;AV32,R32,$AV$3)</f>
        <v>0</v>
      </c>
      <c r="Z32" s="23">
        <f>IF(R32&lt;=1,0,IF(Q32=Data!$E$12,Data!$G$72,IF(Q32=Data!$E$13,Data!$G$73,IF(Q32=Data!$E$14,Data!$G$74,IF(Q32=Data!$E$15,Data!$G$75,IF(Q32=Data!$E$16,Data!$G$76,IF(Q32=Data!$E$17,Data!$G$77,IF(Q32=Data!$E$18,Data!$G$78,0))))))))*K32*IF(R32&lt;AV32,R32,$AV$3)</f>
        <v>0</v>
      </c>
      <c r="AA32" s="23">
        <f>IF(R32&lt;=1,0,IF(Q32=Data!$E$12,Data!$H$72,IF(Q32=Data!$E$13,Data!$H$73,IF(Q32=Data!$E$14,Data!$H$74,IF(Q32=Data!$E$15,Data!$H$75,IF(Q32=Data!$E$16,Data!$H$76,IF(Q32=Data!$E$17,Data!$H$77,IF(Q32=Data!$E$18,Data!$H$78,0))))))))*K32*IF(R32&lt;AV32,R32,$AV$3)</f>
        <v>0</v>
      </c>
      <c r="AB32" s="22">
        <f t="shared" si="5"/>
        <v>0</v>
      </c>
      <c r="AC32" s="50">
        <f t="shared" si="6"/>
        <v>0</v>
      </c>
      <c r="AD32" s="46"/>
      <c r="AE32" s="21">
        <f t="shared" si="0"/>
        <v>0</v>
      </c>
      <c r="AF32" s="22">
        <f t="shared" si="1"/>
        <v>0</v>
      </c>
      <c r="AG32" s="50">
        <f t="shared" si="2"/>
        <v>0</v>
      </c>
      <c r="AH32" s="46"/>
      <c r="AI32" s="21">
        <f>IF(AZ32="No",0,IF(O32="NA",0,IF(Q32=O32,0,IF(O32=Data!$E$2,Data!$J$62,IF(O32=Data!$E$3,Data!$J$63,IF(O32=Data!$E$4,Data!$J$64,IF(O32=Data!$E$5,Data!$J$65,IF(O32=Data!$E$6,Data!$J$66,IF(O32=Data!$E$7,Data!$J$67,IF(O32=Data!$E$8,Data!$J$68,IF(O32=Data!$E$9,Data!$J$69,IF(O32=Data!$E$10,Data!$I$70,IF(O32=Data!$E$11,Data!$J$71,IF(O32=Data!$E$12,Data!$J$72,IF(O32=Data!$E$13,Data!$J$73,IF(O32=Data!$E$14,Data!$J$74,IF(O32=Data!$E$15,Data!$J$75,IF(O32=Data!$E$16,Data!$J$76,IF(O32=Data!$E$17,Data!$J$77,IF(O32=Data!$E$18,Data!J$78,0))))))))))))))))))))*$AV$3</f>
        <v>0</v>
      </c>
      <c r="AJ32" s="23">
        <f>IF(AZ32="No",0,IF(O32="NA",0,IF(O32=Data!$E$2,Data!$K$62,IF(O32=Data!$E$3,Data!$K$63,IF(O32=Data!$E$4,Data!$K$64,IF(O32=Data!$E$5,Data!$K$65,IF(O32=Data!$E$6,Data!$K$66,IF(O32=Data!$E$7,Data!$K$67,IF(O32=Data!$E$8,Data!$K$68,IF(O32=Data!$E$9,Data!$K$69,IF(O32=Data!$E$10,Data!$K$70,IF(O32=Data!$E$11,Data!$K$71,IF(O32=Data!$E$12,Data!$K$72,IF(O32=Data!$E$13,Data!$K$73,IF(O32=Data!$E$14,Data!$K$74,IF(O32=Data!$E$15,Data!$K$75,IF(O32=Data!$E$16,Data!$K$76,IF(O32=Data!$E$17,Data!$K$77,IF(O32=Data!$E$18,Data!K$78,0)))))))))))))))))))*$AV$3</f>
        <v>0</v>
      </c>
      <c r="AK32" s="23">
        <f t="shared" si="7"/>
        <v>0</v>
      </c>
      <c r="AL32" s="22">
        <f t="shared" si="8"/>
        <v>0</v>
      </c>
      <c r="AM32" s="22">
        <f t="shared" si="9"/>
        <v>0</v>
      </c>
      <c r="AN32" s="23"/>
      <c r="AO32" s="120"/>
      <c r="AP32" s="25"/>
      <c r="AQ32" s="25"/>
      <c r="AR32" s="9"/>
      <c r="AS32" s="9"/>
      <c r="AT32" s="5"/>
      <c r="AX32" s="168"/>
      <c r="AY32" s="143" t="str">
        <f t="shared" si="10"/>
        <v>No</v>
      </c>
      <c r="AZ32" s="144" t="str">
        <f t="shared" si="3"/>
        <v>No</v>
      </c>
      <c r="BA32" s="150"/>
      <c r="BB32" s="146">
        <f>IF(Q32="NA",0,IF(N32="No",0,IF(O32=Data!$E$2,Data!$L$62,IF(O32=Data!$E$3,Data!$L$63,IF(O32=Data!$E$4,Data!$L$64,IF(O32=Data!$E$5,Data!$L$65,IF(O32=Data!$E$6,Data!$L$66,IF(O32=Data!$E$7,Data!$L$67,IF(O32=Data!$E$8,Data!$L$68,IF(O32=Data!$E$9,Data!$L$69,IF(O32=Data!$E$10,Data!$L$70,IF(O32=Data!$E$11,Data!$L$71,IF(O32=Data!$E$12,Data!$L$72,IF(O32=Data!$E$13,Data!$L$73,IF(O32=Data!$E$14,Data!$L$74,IF(O32=Data!$E$15,Data!$L$75,IF(O32=Data!$E$16,Data!$L$76,IF(O32=Data!$E$17,Data!$L$77,IF(O32=Data!$E$18,Data!L$78,0)))))))))))))))))))</f>
        <v>0</v>
      </c>
      <c r="BC32" s="147">
        <f>IF(Q32="NA",0,IF(AY32="No",0,IF(N32="Yes",0,IF(P32=Data!$E$2,Data!$L$62,IF(P32=Data!$E$3,Data!$L$63,IF(P32=Data!$E$4,Data!$L$64,IF(P32=Data!$E$5,Data!$L$65,IF(P32=Data!$E$6,Data!$L$66,IF(P32=Data!$E$7,Data!$L$67,IF(P32=Data!$E$8,Data!$L$68,IF(P32=Data!$E$9,Data!$L$69,IF(P32=Data!$E$10,Data!$L$70,IF(P32=Data!$E$11,Data!$L$71,IF(P32=Data!$E$12,Data!$L$72*(EXP(-29.6/R32)),IF(P32=Data!$E$13,Data!$L$73,IF(P32=Data!$E$14,Data!$L$74*(EXP(-29.6/R32)),IF(P32=Data!$E$15,Data!$L$75,IF(P32=Data!$E$16,Data!$L$76,IF(P32=Data!$E$17,Data!$L$77,IF(P32=Data!$E$18,Data!L$78,0))))))))))))))))))))</f>
        <v>0</v>
      </c>
      <c r="BD32" s="148"/>
      <c r="BE32" s="146"/>
      <c r="BF32" s="148">
        <f t="shared" si="4"/>
        <v>0</v>
      </c>
      <c r="BG32" s="148">
        <f t="shared" si="11"/>
        <v>1</v>
      </c>
      <c r="BH32" s="148">
        <f t="shared" si="12"/>
        <v>1</v>
      </c>
      <c r="BI32" s="148">
        <f>IF(S32=0,0,IF(AND(Q32=Data!$E$12,S32-$AV$3&gt;0),(((Data!$M$72*(EXP(-29.6/S32)))-(Data!$M$72*(EXP(-29.6/(S32-$AV$3)))))),IF(AND(Q32=Data!$E$12,S32-$AV$3&lt;0.5),(Data!$M$72*(EXP(-29.6/S32))),IF(AND(Q32=Data!$E$12,S32&lt;=1),((Data!$M$72*(EXP(-29.6/S32)))),IF(Q32=Data!$E$13,(Data!$M$73),IF(AND(Q32=Data!$E$14,S32-$AV$3&gt;0),(((Data!$M$74*(EXP(-29.6/S32)))-(Data!$M$74*(EXP(-29.6/(S32-$AV$3)))))),IF(AND(Q32=Data!$E$14,S32-$AV$3&lt;1),(Data!$M$74*(EXP(-29.6/S32))),IF(AND(Q32=Data!$E$14,S32&lt;=1),((Data!$M$74*(EXP(-29.6/S32)))),IF(Q32=Data!$E$15,Data!$M$75,IF(Q32=Data!$E$16,Data!$M$76,IF(Q32=Data!$E$17,Data!$M$77,IF(Q32=Data!$E$18,Data!$M$78,0))))))))))))</f>
        <v>0</v>
      </c>
      <c r="BJ32" s="148">
        <f>IF(Q32=Data!$E$12,BI32*0.32,IF(Q32=Data!$E$13,0,IF(Q32=Data!$E$14,BI32*0.32,IF(Q32=Data!$E$15,0,IF(Q32=Data!$E$16,0,IF(Q32=Data!$E$17,0,IF(Q32=Data!$E$18,0,0)))))))</f>
        <v>0</v>
      </c>
      <c r="BK32" s="148">
        <f>IF(Q32=Data!$E$12,Data!$P$72*$AV$3,IF(Q32=Data!$E$13,Data!$P$73*$AV$3,IF(Q32=Data!$E$14,Data!$P$74*$AV$3,IF(Q32=Data!$E$15,Data!$P$75*$AV$3,IF(Q32=Data!$E$16,Data!$P$76*$AV$3,IF(Q32=Data!$E$17,Data!$P$77*$AV$3,IF(Q32=Data!$E$18,Data!$P$78*$AV$3,0)))))))</f>
        <v>0</v>
      </c>
      <c r="BL32" s="147">
        <f>IF(O32=Data!$E$2,Data!$O$62,IF(O32=Data!$E$3,Data!$O$63,IF(O32=Data!$E$4,Data!$O$64,IF(O32=Data!$E$5,Data!$O$65,IF(O32=Data!$E$6,Data!$O$66,IF(O32=Data!$E$7,Data!$O$67,IF(O32=Data!$E$8,Data!$O$68,IF(O32=Data!$E$9,Data!$O$69,IF(O32=Data!$E$10,Data!$O$70,IF(O32=Data!$E$11,Data!$O$71,IF(O32=Data!$E$12,Data!$O$72,IF(O32=Data!$E$13,Data!$O$73,IF(O32=Data!$E$14,Data!$O$74,IF(O32=Data!$E$15,Data!$O$75,IF(O32=Data!$E$16,Data!$O$76,IF(O32=Data!$E$17,Data!$O$77,IF(O32=Data!$E$18,Data!$O$78,0)))))))))))))))))</f>
        <v>0</v>
      </c>
      <c r="BM32" s="169"/>
      <c r="BN32" s="169"/>
      <c r="BO32" s="169"/>
      <c r="BP32" s="169"/>
    </row>
    <row r="33" spans="10:68" x14ac:dyDescent="0.3">
      <c r="J33" s="36" t="s">
        <v>44</v>
      </c>
      <c r="K33" s="108"/>
      <c r="L33" s="108"/>
      <c r="M33" s="108" t="s">
        <v>3</v>
      </c>
      <c r="N33" s="108" t="s">
        <v>1</v>
      </c>
      <c r="O33" s="109" t="s">
        <v>124</v>
      </c>
      <c r="P33" s="109" t="s">
        <v>124</v>
      </c>
      <c r="Q33" s="110" t="s">
        <v>124</v>
      </c>
      <c r="R33" s="111"/>
      <c r="S33" s="111"/>
      <c r="T33" s="112"/>
      <c r="U33" s="20"/>
      <c r="V33" s="21">
        <f>IF(AZ33="No",0,IF(O33="NA",0,IF(O33=Data!$E$2,Data!$F$62,IF(O33=Data!$E$3,Data!$F$63,IF(O33=Data!$E$4,Data!$F$64,IF(O33=Data!$E$5,Data!$F$65,IF(O33=Data!$E$6,Data!$F$66,IF(O33=Data!$E$7,Data!$F$67,IF(O33=Data!$E$8,Data!$F$68,IF(O33=Data!$E$9,Data!$F$69,IF(O33=Data!$E$10,Data!$F$70,IF(O33=Data!$E$11,Data!$F$71,IF(O33=Data!E42,Data!$F$72,IF(O33=Data!E43,Data!$F$73,IF(O33=Data!E44,Data!$F$74,IF(O33=Data!E45,Data!$F$75,IF(O33=Data!E46,Data!$F$76,IF(O33=Data!E47,Data!$F$77,IF(O33=Data!E48,Data!F$78,0)))))))))))))))))))*K33*$AV$3</f>
        <v>0</v>
      </c>
      <c r="W33" s="23">
        <f>IF(AZ33="No",0,IF(O33="NA",0,IF(O33=Data!$E$2,Data!$G$62,IF(O33=Data!$E$3,Data!$G$63,IF(O33=Data!$E$4,Data!$G$64,IF(O33=Data!$E$5,Data!$G$65,IF(O33=Data!$E$6,Data!$G$66,IF(O33=Data!$E$7,Data!$G$67,IF(O33=Data!$E$8,Data!$G$68,IF(O33=Data!$E$9,Data!$G$69,IF(O33=Data!$E$10,Data!$G$70,IF(O33=Data!$E$11,Data!$G$71,IF(O33=Data!$E$12,Data!$G$72,IF(O33=Data!$E$13,Data!$G$73,IF(O33=Data!$E$14,Data!$G$74,IF(O33=Data!$E$15,Data!$G$75,IF(O33=Data!$E$16,Data!$G$76,IF(O33=Data!$E$17,Data!$G$77,IF(O33=Data!$E$18,Data!G$78,0)))))))))))))))))))*K33*$AV$3</f>
        <v>0</v>
      </c>
      <c r="X33" s="23">
        <f>IF(AZ33="No",0,IF(O33="NA",0,IF(O33=Data!$E$2,Data!$H$62,IF(O33=Data!$E$3,Data!$H$63,IF(O33=Data!$E$4,Data!$H$64,IF(O33=Data!$E$5,Data!$H$65,IF(O33=Data!$E$6,Data!$H$66,IF(O33=Data!$E$7,Data!$H$67,IF(O33=Data!$E$8,Data!$H$68,IF(O33=Data!$E$9,Data!$H$69,IF(O33=Data!$E$10,Data!$H$70,IF(O33=Data!$E$11,Data!$H$71,IF(O33=Data!$E$12,Data!$H$72,IF(O33=Data!$E$13,Data!$H$73,IF(O33=Data!$E$14,Data!$H$74,IF(O33=Data!$E$15,Data!$H$75,IF(O33=Data!$E$16,Data!$H$76,IF(O33=Data!$E$17,Data!$H$77,IF(O33=Data!$E$18,Data!H$78,0)))))))))))))))))))*K33*$AV$3</f>
        <v>0</v>
      </c>
      <c r="Y33" s="23">
        <f>IF(R33&lt;=1,0,IF(Q33=Data!$E$12,Data!$F$72,IF(Q33=Data!$E$13,Data!$F$73,IF(Q33=Data!$E$14,Data!$F$74,IF(Q33=Data!$E$15,Data!$F$75,IF(Q33=Data!$E$16,Data!$F$76,IF(Q33=Data!$E$17,Data!$F$77,IF(Q33=Data!$E$18,Data!$F$78,0))))))))*K33*IF(R33&lt;AV33,R33,$AV$3)</f>
        <v>0</v>
      </c>
      <c r="Z33" s="23">
        <f>IF(R33&lt;=1,0,IF(Q33=Data!$E$12,Data!$G$72,IF(Q33=Data!$E$13,Data!$G$73,IF(Q33=Data!$E$14,Data!$G$74,IF(Q33=Data!$E$15,Data!$G$75,IF(Q33=Data!$E$16,Data!$G$76,IF(Q33=Data!$E$17,Data!$G$77,IF(Q33=Data!$E$18,Data!$G$78,0))))))))*K33*IF(R33&lt;AV33,R33,$AV$3)</f>
        <v>0</v>
      </c>
      <c r="AA33" s="23">
        <f>IF(R33&lt;=1,0,IF(Q33=Data!$E$12,Data!$H$72,IF(Q33=Data!$E$13,Data!$H$73,IF(Q33=Data!$E$14,Data!$H$74,IF(Q33=Data!$E$15,Data!$H$75,IF(Q33=Data!$E$16,Data!$H$76,IF(Q33=Data!$E$17,Data!$H$77,IF(Q33=Data!$E$18,Data!$H$78,0))))))))*K33*IF(R33&lt;AV33,R33,$AV$3)</f>
        <v>0</v>
      </c>
      <c r="AB33" s="22">
        <f t="shared" si="5"/>
        <v>0</v>
      </c>
      <c r="AC33" s="50">
        <f t="shared" si="6"/>
        <v>0</v>
      </c>
      <c r="AD33" s="46"/>
      <c r="AE33" s="21">
        <f t="shared" si="0"/>
        <v>0</v>
      </c>
      <c r="AF33" s="22">
        <f t="shared" si="1"/>
        <v>0</v>
      </c>
      <c r="AG33" s="50">
        <f t="shared" si="2"/>
        <v>0</v>
      </c>
      <c r="AH33" s="46"/>
      <c r="AI33" s="21">
        <f>IF(AZ33="No",0,IF(O33="NA",0,IF(Q33=O33,0,IF(O33=Data!$E$2,Data!$J$62,IF(O33=Data!$E$3,Data!$J$63,IF(O33=Data!$E$4,Data!$J$64,IF(O33=Data!$E$5,Data!$J$65,IF(O33=Data!$E$6,Data!$J$66,IF(O33=Data!$E$7,Data!$J$67,IF(O33=Data!$E$8,Data!$J$68,IF(O33=Data!$E$9,Data!$J$69,IF(O33=Data!$E$10,Data!$I$70,IF(O33=Data!$E$11,Data!$J$71,IF(O33=Data!$E$12,Data!$J$72,IF(O33=Data!$E$13,Data!$J$73,IF(O33=Data!$E$14,Data!$J$74,IF(O33=Data!$E$15,Data!$J$75,IF(O33=Data!$E$16,Data!$J$76,IF(O33=Data!$E$17,Data!$J$77,IF(O33=Data!$E$18,Data!J$78,0))))))))))))))))))))*$AV$3</f>
        <v>0</v>
      </c>
      <c r="AJ33" s="23">
        <f>IF(AZ33="No",0,IF(O33="NA",0,IF(O33=Data!$E$2,Data!$K$62,IF(O33=Data!$E$3,Data!$K$63,IF(O33=Data!$E$4,Data!$K$64,IF(O33=Data!$E$5,Data!$K$65,IF(O33=Data!$E$6,Data!$K$66,IF(O33=Data!$E$7,Data!$K$67,IF(O33=Data!$E$8,Data!$K$68,IF(O33=Data!$E$9,Data!$K$69,IF(O33=Data!$E$10,Data!$K$70,IF(O33=Data!$E$11,Data!$K$71,IF(O33=Data!$E$12,Data!$K$72,IF(O33=Data!$E$13,Data!$K$73,IF(O33=Data!$E$14,Data!$K$74,IF(O33=Data!$E$15,Data!$K$75,IF(O33=Data!$E$16,Data!$K$76,IF(O33=Data!$E$17,Data!$K$77,IF(O33=Data!$E$18,Data!K$78,0)))))))))))))))))))*$AV$3</f>
        <v>0</v>
      </c>
      <c r="AK33" s="23">
        <f t="shared" si="7"/>
        <v>0</v>
      </c>
      <c r="AL33" s="22">
        <f t="shared" si="8"/>
        <v>0</v>
      </c>
      <c r="AM33" s="22">
        <f t="shared" si="9"/>
        <v>0</v>
      </c>
      <c r="AN33" s="23"/>
      <c r="AO33" s="120"/>
      <c r="AP33" s="25"/>
      <c r="AQ33" s="25"/>
      <c r="AR33" s="9"/>
      <c r="AS33" s="9"/>
      <c r="AT33" s="5"/>
      <c r="AX33" s="168"/>
      <c r="AY33" s="143" t="str">
        <f t="shared" si="10"/>
        <v>No</v>
      </c>
      <c r="AZ33" s="144" t="str">
        <f t="shared" si="3"/>
        <v>No</v>
      </c>
      <c r="BA33" s="150"/>
      <c r="BB33" s="146">
        <f>IF(Q33="NA",0,IF(N33="No",0,IF(O33=Data!$E$2,Data!$L$62,IF(O33=Data!$E$3,Data!$L$63,IF(O33=Data!$E$4,Data!$L$64,IF(O33=Data!$E$5,Data!$L$65,IF(O33=Data!$E$6,Data!$L$66,IF(O33=Data!$E$7,Data!$L$67,IF(O33=Data!$E$8,Data!$L$68,IF(O33=Data!$E$9,Data!$L$69,IF(O33=Data!$E$10,Data!$L$70,IF(O33=Data!$E$11,Data!$L$71,IF(O33=Data!$E$12,Data!$L$72,IF(O33=Data!$E$13,Data!$L$73,IF(O33=Data!$E$14,Data!$L$74,IF(O33=Data!$E$15,Data!$L$75,IF(O33=Data!$E$16,Data!$L$76,IF(O33=Data!$E$17,Data!$L$77,IF(O33=Data!$E$18,Data!L$78,0)))))))))))))))))))</f>
        <v>0</v>
      </c>
      <c r="BC33" s="147">
        <f>IF(Q33="NA",0,IF(AY33="No",0,IF(N33="Yes",0,IF(P33=Data!$E$2,Data!$L$62,IF(P33=Data!$E$3,Data!$L$63,IF(P33=Data!$E$4,Data!$L$64,IF(P33=Data!$E$5,Data!$L$65,IF(P33=Data!$E$6,Data!$L$66,IF(P33=Data!$E$7,Data!$L$67,IF(P33=Data!$E$8,Data!$L$68,IF(P33=Data!$E$9,Data!$L$69,IF(P33=Data!$E$10,Data!$L$70,IF(P33=Data!$E$11,Data!$L$71,IF(P33=Data!$E$12,Data!$L$72*(EXP(-29.6/R33)),IF(P33=Data!$E$13,Data!$L$73,IF(P33=Data!$E$14,Data!$L$74*(EXP(-29.6/R33)),IF(P33=Data!$E$15,Data!$L$75,IF(P33=Data!$E$16,Data!$L$76,IF(P33=Data!$E$17,Data!$L$77,IF(P33=Data!$E$18,Data!L$78,0))))))))))))))))))))</f>
        <v>0</v>
      </c>
      <c r="BD33" s="148"/>
      <c r="BE33" s="146"/>
      <c r="BF33" s="148">
        <f t="shared" si="4"/>
        <v>0</v>
      </c>
      <c r="BG33" s="148">
        <f t="shared" si="11"/>
        <v>1</v>
      </c>
      <c r="BH33" s="148">
        <f t="shared" si="12"/>
        <v>1</v>
      </c>
      <c r="BI33" s="148">
        <f>IF(S33=0,0,IF(AND(Q33=Data!$E$12,S33-$AV$3&gt;0),(((Data!$M$72*(EXP(-29.6/S33)))-(Data!$M$72*(EXP(-29.6/(S33-$AV$3)))))),IF(AND(Q33=Data!$E$12,S33-$AV$3&lt;0.5),(Data!$M$72*(EXP(-29.6/S33))),IF(AND(Q33=Data!$E$12,S33&lt;=1),((Data!$M$72*(EXP(-29.6/S33)))),IF(Q33=Data!$E$13,(Data!$M$73),IF(AND(Q33=Data!$E$14,S33-$AV$3&gt;0),(((Data!$M$74*(EXP(-29.6/S33)))-(Data!$M$74*(EXP(-29.6/(S33-$AV$3)))))),IF(AND(Q33=Data!$E$14,S33-$AV$3&lt;1),(Data!$M$74*(EXP(-29.6/S33))),IF(AND(Q33=Data!$E$14,S33&lt;=1),((Data!$M$74*(EXP(-29.6/S33)))),IF(Q33=Data!$E$15,Data!$M$75,IF(Q33=Data!$E$16,Data!$M$76,IF(Q33=Data!$E$17,Data!$M$77,IF(Q33=Data!$E$18,Data!$M$78,0))))))))))))</f>
        <v>0</v>
      </c>
      <c r="BJ33" s="148">
        <f>IF(Q33=Data!$E$12,BI33*0.32,IF(Q33=Data!$E$13,0,IF(Q33=Data!$E$14,BI33*0.32,IF(Q33=Data!$E$15,0,IF(Q33=Data!$E$16,0,IF(Q33=Data!$E$17,0,IF(Q33=Data!$E$18,0,0)))))))</f>
        <v>0</v>
      </c>
      <c r="BK33" s="148">
        <f>IF(Q33=Data!$E$12,Data!$P$72*$AV$3,IF(Q33=Data!$E$13,Data!$P$73*$AV$3,IF(Q33=Data!$E$14,Data!$P$74*$AV$3,IF(Q33=Data!$E$15,Data!$P$75*$AV$3,IF(Q33=Data!$E$16,Data!$P$76*$AV$3,IF(Q33=Data!$E$17,Data!$P$77*$AV$3,IF(Q33=Data!$E$18,Data!$P$78*$AV$3,0)))))))</f>
        <v>0</v>
      </c>
      <c r="BL33" s="147">
        <f>IF(O33=Data!$E$2,Data!$O$62,IF(O33=Data!$E$3,Data!$O$63,IF(O33=Data!$E$4,Data!$O$64,IF(O33=Data!$E$5,Data!$O$65,IF(O33=Data!$E$6,Data!$O$66,IF(O33=Data!$E$7,Data!$O$67,IF(O33=Data!$E$8,Data!$O$68,IF(O33=Data!$E$9,Data!$O$69,IF(O33=Data!$E$10,Data!$O$70,IF(O33=Data!$E$11,Data!$O$71,IF(O33=Data!$E$12,Data!$O$72,IF(O33=Data!$E$13,Data!$O$73,IF(O33=Data!$E$14,Data!$O$74,IF(O33=Data!$E$15,Data!$O$75,IF(O33=Data!$E$16,Data!$O$76,IF(O33=Data!$E$17,Data!$O$77,IF(O33=Data!$E$18,Data!$O$78,0)))))))))))))))))</f>
        <v>0</v>
      </c>
      <c r="BM33" s="169"/>
      <c r="BN33" s="169"/>
      <c r="BO33" s="169"/>
      <c r="BP33" s="169"/>
    </row>
    <row r="34" spans="10:68" x14ac:dyDescent="0.3">
      <c r="J34" s="36" t="s">
        <v>45</v>
      </c>
      <c r="K34" s="108"/>
      <c r="L34" s="108"/>
      <c r="M34" s="108" t="s">
        <v>3</v>
      </c>
      <c r="N34" s="108" t="s">
        <v>1</v>
      </c>
      <c r="O34" s="109" t="s">
        <v>124</v>
      </c>
      <c r="P34" s="109" t="s">
        <v>124</v>
      </c>
      <c r="Q34" s="110" t="s">
        <v>124</v>
      </c>
      <c r="R34" s="111"/>
      <c r="S34" s="111"/>
      <c r="T34" s="112"/>
      <c r="U34" s="20"/>
      <c r="V34" s="21">
        <f>IF(AZ34="No",0,IF(O34="NA",0,IF(O34=Data!$E$2,Data!$F$62,IF(O34=Data!$E$3,Data!$F$63,IF(O34=Data!$E$4,Data!$F$64,IF(O34=Data!$E$5,Data!$F$65,IF(O34=Data!$E$6,Data!$F$66,IF(O34=Data!$E$7,Data!$F$67,IF(O34=Data!$E$8,Data!$F$68,IF(O34=Data!$E$9,Data!$F$69,IF(O34=Data!$E$10,Data!$F$70,IF(O34=Data!$E$11,Data!$F$71,IF(O34=Data!E43,Data!$F$72,IF(O34=Data!E44,Data!$F$73,IF(O34=Data!E45,Data!$F$74,IF(O34=Data!E46,Data!$F$75,IF(O34=Data!E47,Data!$F$76,IF(O34=Data!E48,Data!$F$77,IF(O34=Data!E49,Data!F$78,0)))))))))))))))))))*K34*$AV$3</f>
        <v>0</v>
      </c>
      <c r="W34" s="23">
        <f>IF(AZ34="No",0,IF(O34="NA",0,IF(O34=Data!$E$2,Data!$G$62,IF(O34=Data!$E$3,Data!$G$63,IF(O34=Data!$E$4,Data!$G$64,IF(O34=Data!$E$5,Data!$G$65,IF(O34=Data!$E$6,Data!$G$66,IF(O34=Data!$E$7,Data!$G$67,IF(O34=Data!$E$8,Data!$G$68,IF(O34=Data!$E$9,Data!$G$69,IF(O34=Data!$E$10,Data!$G$70,IF(O34=Data!$E$11,Data!$G$71,IF(O34=Data!$E$12,Data!$G$72,IF(O34=Data!$E$13,Data!$G$73,IF(O34=Data!$E$14,Data!$G$74,IF(O34=Data!$E$15,Data!$G$75,IF(O34=Data!$E$16,Data!$G$76,IF(O34=Data!$E$17,Data!$G$77,IF(O34=Data!$E$18,Data!G$78,0)))))))))))))))))))*K34*$AV$3</f>
        <v>0</v>
      </c>
      <c r="X34" s="23">
        <f>IF(AZ34="No",0,IF(O34="NA",0,IF(O34=Data!$E$2,Data!$H$62,IF(O34=Data!$E$3,Data!$H$63,IF(O34=Data!$E$4,Data!$H$64,IF(O34=Data!$E$5,Data!$H$65,IF(O34=Data!$E$6,Data!$H$66,IF(O34=Data!$E$7,Data!$H$67,IF(O34=Data!$E$8,Data!$H$68,IF(O34=Data!$E$9,Data!$H$69,IF(O34=Data!$E$10,Data!$H$70,IF(O34=Data!$E$11,Data!$H$71,IF(O34=Data!$E$12,Data!$H$72,IF(O34=Data!$E$13,Data!$H$73,IF(O34=Data!$E$14,Data!$H$74,IF(O34=Data!$E$15,Data!$H$75,IF(O34=Data!$E$16,Data!$H$76,IF(O34=Data!$E$17,Data!$H$77,IF(O34=Data!$E$18,Data!H$78,0)))))))))))))))))))*K34*$AV$3</f>
        <v>0</v>
      </c>
      <c r="Y34" s="23">
        <f>IF(R34&lt;=1,0,IF(Q34=Data!$E$12,Data!$F$72,IF(Q34=Data!$E$13,Data!$F$73,IF(Q34=Data!$E$14,Data!$F$74,IF(Q34=Data!$E$15,Data!$F$75,IF(Q34=Data!$E$16,Data!$F$76,IF(Q34=Data!$E$17,Data!$F$77,IF(Q34=Data!$E$18,Data!$F$78,0))))))))*K34*IF(R34&lt;AV34,R34,$AV$3)</f>
        <v>0</v>
      </c>
      <c r="Z34" s="23">
        <f>IF(R34&lt;=1,0,IF(Q34=Data!$E$12,Data!$G$72,IF(Q34=Data!$E$13,Data!$G$73,IF(Q34=Data!$E$14,Data!$G$74,IF(Q34=Data!$E$15,Data!$G$75,IF(Q34=Data!$E$16,Data!$G$76,IF(Q34=Data!$E$17,Data!$G$77,IF(Q34=Data!$E$18,Data!$G$78,0))))))))*K34*IF(R34&lt;AV34,R34,$AV$3)</f>
        <v>0</v>
      </c>
      <c r="AA34" s="23">
        <f>IF(R34&lt;=1,0,IF(Q34=Data!$E$12,Data!$H$72,IF(Q34=Data!$E$13,Data!$H$73,IF(Q34=Data!$E$14,Data!$H$74,IF(Q34=Data!$E$15,Data!$H$75,IF(Q34=Data!$E$16,Data!$H$76,IF(Q34=Data!$E$17,Data!$H$77,IF(Q34=Data!$E$18,Data!$H$78,0))))))))*K34*IF(R34&lt;AV34,R34,$AV$3)</f>
        <v>0</v>
      </c>
      <c r="AB34" s="22">
        <f t="shared" si="5"/>
        <v>0</v>
      </c>
      <c r="AC34" s="50">
        <f t="shared" si="6"/>
        <v>0</v>
      </c>
      <c r="AD34" s="46"/>
      <c r="AE34" s="21">
        <f t="shared" si="0"/>
        <v>0</v>
      </c>
      <c r="AF34" s="22">
        <f t="shared" si="1"/>
        <v>0</v>
      </c>
      <c r="AG34" s="50">
        <f t="shared" si="2"/>
        <v>0</v>
      </c>
      <c r="AH34" s="46"/>
      <c r="AI34" s="21">
        <f>IF(AZ34="No",0,IF(O34="NA",0,IF(Q34=O34,0,IF(O34=Data!$E$2,Data!$J$62,IF(O34=Data!$E$3,Data!$J$63,IF(O34=Data!$E$4,Data!$J$64,IF(O34=Data!$E$5,Data!$J$65,IF(O34=Data!$E$6,Data!$J$66,IF(O34=Data!$E$7,Data!$J$67,IF(O34=Data!$E$8,Data!$J$68,IF(O34=Data!$E$9,Data!$J$69,IF(O34=Data!$E$10,Data!$I$70,IF(O34=Data!$E$11,Data!$J$71,IF(O34=Data!$E$12,Data!$J$72,IF(O34=Data!$E$13,Data!$J$73,IF(O34=Data!$E$14,Data!$J$74,IF(O34=Data!$E$15,Data!$J$75,IF(O34=Data!$E$16,Data!$J$76,IF(O34=Data!$E$17,Data!$J$77,IF(O34=Data!$E$18,Data!J$78,0))))))))))))))))))))*$AV$3</f>
        <v>0</v>
      </c>
      <c r="AJ34" s="23">
        <f>IF(AZ34="No",0,IF(O34="NA",0,IF(O34=Data!$E$2,Data!$K$62,IF(O34=Data!$E$3,Data!$K$63,IF(O34=Data!$E$4,Data!$K$64,IF(O34=Data!$E$5,Data!$K$65,IF(O34=Data!$E$6,Data!$K$66,IF(O34=Data!$E$7,Data!$K$67,IF(O34=Data!$E$8,Data!$K$68,IF(O34=Data!$E$9,Data!$K$69,IF(O34=Data!$E$10,Data!$K$70,IF(O34=Data!$E$11,Data!$K$71,IF(O34=Data!$E$12,Data!$K$72,IF(O34=Data!$E$13,Data!$K$73,IF(O34=Data!$E$14,Data!$K$74,IF(O34=Data!$E$15,Data!$K$75,IF(O34=Data!$E$16,Data!$K$76,IF(O34=Data!$E$17,Data!$K$77,IF(O34=Data!$E$18,Data!K$78,0)))))))))))))))))))*$AV$3</f>
        <v>0</v>
      </c>
      <c r="AK34" s="23">
        <f t="shared" si="7"/>
        <v>0</v>
      </c>
      <c r="AL34" s="22">
        <f t="shared" si="8"/>
        <v>0</v>
      </c>
      <c r="AM34" s="22">
        <f t="shared" si="9"/>
        <v>0</v>
      </c>
      <c r="AN34" s="23"/>
      <c r="AO34" s="120"/>
      <c r="AP34" s="25"/>
      <c r="AQ34" s="25"/>
      <c r="AR34" s="9"/>
      <c r="AS34" s="9"/>
      <c r="AT34" s="5"/>
      <c r="AX34" s="168"/>
      <c r="AY34" s="143" t="str">
        <f t="shared" si="10"/>
        <v>No</v>
      </c>
      <c r="AZ34" s="144" t="str">
        <f t="shared" si="3"/>
        <v>No</v>
      </c>
      <c r="BA34" s="150"/>
      <c r="BB34" s="146">
        <f>IF(Q34="NA",0,IF(N34="No",0,IF(O34=Data!$E$2,Data!$L$62,IF(O34=Data!$E$3,Data!$L$63,IF(O34=Data!$E$4,Data!$L$64,IF(O34=Data!$E$5,Data!$L$65,IF(O34=Data!$E$6,Data!$L$66,IF(O34=Data!$E$7,Data!$L$67,IF(O34=Data!$E$8,Data!$L$68,IF(O34=Data!$E$9,Data!$L$69,IF(O34=Data!$E$10,Data!$L$70,IF(O34=Data!$E$11,Data!$L$71,IF(O34=Data!$E$12,Data!$L$72,IF(O34=Data!$E$13,Data!$L$73,IF(O34=Data!$E$14,Data!$L$74,IF(O34=Data!$E$15,Data!$L$75,IF(O34=Data!$E$16,Data!$L$76,IF(O34=Data!$E$17,Data!$L$77,IF(O34=Data!$E$18,Data!L$78,0)))))))))))))))))))</f>
        <v>0</v>
      </c>
      <c r="BC34" s="147">
        <f>IF(Q34="NA",0,IF(AY34="No",0,IF(N34="Yes",0,IF(P34=Data!$E$2,Data!$L$62,IF(P34=Data!$E$3,Data!$L$63,IF(P34=Data!$E$4,Data!$L$64,IF(P34=Data!$E$5,Data!$L$65,IF(P34=Data!$E$6,Data!$L$66,IF(P34=Data!$E$7,Data!$L$67,IF(P34=Data!$E$8,Data!$L$68,IF(P34=Data!$E$9,Data!$L$69,IF(P34=Data!$E$10,Data!$L$70,IF(P34=Data!$E$11,Data!$L$71,IF(P34=Data!$E$12,Data!$L$72*(EXP(-29.6/R34)),IF(P34=Data!$E$13,Data!$L$73,IF(P34=Data!$E$14,Data!$L$74*(EXP(-29.6/R34)),IF(P34=Data!$E$15,Data!$L$75,IF(P34=Data!$E$16,Data!$L$76,IF(P34=Data!$E$17,Data!$L$77,IF(P34=Data!$E$18,Data!L$78,0))))))))))))))))))))</f>
        <v>0</v>
      </c>
      <c r="BD34" s="148"/>
      <c r="BE34" s="146"/>
      <c r="BF34" s="148">
        <f t="shared" si="4"/>
        <v>0</v>
      </c>
      <c r="BG34" s="148">
        <f t="shared" si="11"/>
        <v>1</v>
      </c>
      <c r="BH34" s="148">
        <f t="shared" si="12"/>
        <v>1</v>
      </c>
      <c r="BI34" s="148">
        <f>IF(S34=0,0,IF(AND(Q34=Data!$E$12,S34-$AV$3&gt;0),(((Data!$M$72*(EXP(-29.6/S34)))-(Data!$M$72*(EXP(-29.6/(S34-$AV$3)))))),IF(AND(Q34=Data!$E$12,S34-$AV$3&lt;0.5),(Data!$M$72*(EXP(-29.6/S34))),IF(AND(Q34=Data!$E$12,S34&lt;=1),((Data!$M$72*(EXP(-29.6/S34)))),IF(Q34=Data!$E$13,(Data!$M$73),IF(AND(Q34=Data!$E$14,S34-$AV$3&gt;0),(((Data!$M$74*(EXP(-29.6/S34)))-(Data!$M$74*(EXP(-29.6/(S34-$AV$3)))))),IF(AND(Q34=Data!$E$14,S34-$AV$3&lt;1),(Data!$M$74*(EXP(-29.6/S34))),IF(AND(Q34=Data!$E$14,S34&lt;=1),((Data!$M$74*(EXP(-29.6/S34)))),IF(Q34=Data!$E$15,Data!$M$75,IF(Q34=Data!$E$16,Data!$M$76,IF(Q34=Data!$E$17,Data!$M$77,IF(Q34=Data!$E$18,Data!$M$78,0))))))))))))</f>
        <v>0</v>
      </c>
      <c r="BJ34" s="148">
        <f>IF(Q34=Data!$E$12,BI34*0.32,IF(Q34=Data!$E$13,0,IF(Q34=Data!$E$14,BI34*0.32,IF(Q34=Data!$E$15,0,IF(Q34=Data!$E$16,0,IF(Q34=Data!$E$17,0,IF(Q34=Data!$E$18,0,0)))))))</f>
        <v>0</v>
      </c>
      <c r="BK34" s="148">
        <f>IF(Q34=Data!$E$12,Data!$P$72*$AV$3,IF(Q34=Data!$E$13,Data!$P$73*$AV$3,IF(Q34=Data!$E$14,Data!$P$74*$AV$3,IF(Q34=Data!$E$15,Data!$P$75*$AV$3,IF(Q34=Data!$E$16,Data!$P$76*$AV$3,IF(Q34=Data!$E$17,Data!$P$77*$AV$3,IF(Q34=Data!$E$18,Data!$P$78*$AV$3,0)))))))</f>
        <v>0</v>
      </c>
      <c r="BL34" s="147">
        <f>IF(O34=Data!$E$2,Data!$O$62,IF(O34=Data!$E$3,Data!$O$63,IF(O34=Data!$E$4,Data!$O$64,IF(O34=Data!$E$5,Data!$O$65,IF(O34=Data!$E$6,Data!$O$66,IF(O34=Data!$E$7,Data!$O$67,IF(O34=Data!$E$8,Data!$O$68,IF(O34=Data!$E$9,Data!$O$69,IF(O34=Data!$E$10,Data!$O$70,IF(O34=Data!$E$11,Data!$O$71,IF(O34=Data!$E$12,Data!$O$72,IF(O34=Data!$E$13,Data!$O$73,IF(O34=Data!$E$14,Data!$O$74,IF(O34=Data!$E$15,Data!$O$75,IF(O34=Data!$E$16,Data!$O$76,IF(O34=Data!$E$17,Data!$O$77,IF(O34=Data!$E$18,Data!$O$78,0)))))))))))))))))</f>
        <v>0</v>
      </c>
      <c r="BM34" s="169"/>
      <c r="BN34" s="169"/>
      <c r="BO34" s="169"/>
      <c r="BP34" s="169"/>
    </row>
    <row r="35" spans="10:68" x14ac:dyDescent="0.3">
      <c r="J35" s="36" t="s">
        <v>46</v>
      </c>
      <c r="K35" s="108"/>
      <c r="L35" s="108"/>
      <c r="M35" s="108" t="s">
        <v>3</v>
      </c>
      <c r="N35" s="108" t="s">
        <v>1</v>
      </c>
      <c r="O35" s="109" t="s">
        <v>124</v>
      </c>
      <c r="P35" s="109" t="s">
        <v>124</v>
      </c>
      <c r="Q35" s="110" t="s">
        <v>124</v>
      </c>
      <c r="R35" s="111"/>
      <c r="S35" s="111"/>
      <c r="T35" s="112"/>
      <c r="U35" s="20"/>
      <c r="V35" s="21">
        <f>IF(AZ35="No",0,IF(O35="NA",0,IF(O35=Data!$E$2,Data!$F$62,IF(O35=Data!$E$3,Data!$F$63,IF(O35=Data!$E$4,Data!$F$64,IF(O35=Data!$E$5,Data!$F$65,IF(O35=Data!$E$6,Data!$F$66,IF(O35=Data!$E$7,Data!$F$67,IF(O35=Data!$E$8,Data!$F$68,IF(O35=Data!$E$9,Data!$F$69,IF(O35=Data!$E$10,Data!$F$70,IF(O35=Data!$E$11,Data!$F$71,IF(O35=Data!E44,Data!$F$72,IF(O35=Data!E45,Data!$F$73,IF(O35=Data!E46,Data!$F$74,IF(O35=Data!E47,Data!$F$75,IF(O35=Data!E48,Data!$F$76,IF(O35=Data!E49,Data!$F$77,IF(O35=Data!E50,Data!F$78,0)))))))))))))))))))*K35*$AV$3</f>
        <v>0</v>
      </c>
      <c r="W35" s="23">
        <f>IF(AZ35="No",0,IF(O35="NA",0,IF(O35=Data!$E$2,Data!$G$62,IF(O35=Data!$E$3,Data!$G$63,IF(O35=Data!$E$4,Data!$G$64,IF(O35=Data!$E$5,Data!$G$65,IF(O35=Data!$E$6,Data!$G$66,IF(O35=Data!$E$7,Data!$G$67,IF(O35=Data!$E$8,Data!$G$68,IF(O35=Data!$E$9,Data!$G$69,IF(O35=Data!$E$10,Data!$G$70,IF(O35=Data!$E$11,Data!$G$71,IF(O35=Data!$E$12,Data!$G$72,IF(O35=Data!$E$13,Data!$G$73,IF(O35=Data!$E$14,Data!$G$74,IF(O35=Data!$E$15,Data!$G$75,IF(O35=Data!$E$16,Data!$G$76,IF(O35=Data!$E$17,Data!$G$77,IF(O35=Data!$E$18,Data!G$78,0)))))))))))))))))))*K35*$AV$3</f>
        <v>0</v>
      </c>
      <c r="X35" s="23">
        <f>IF(AZ35="No",0,IF(O35="NA",0,IF(O35=Data!$E$2,Data!$H$62,IF(O35=Data!$E$3,Data!$H$63,IF(O35=Data!$E$4,Data!$H$64,IF(O35=Data!$E$5,Data!$H$65,IF(O35=Data!$E$6,Data!$H$66,IF(O35=Data!$E$7,Data!$H$67,IF(O35=Data!$E$8,Data!$H$68,IF(O35=Data!$E$9,Data!$H$69,IF(O35=Data!$E$10,Data!$H$70,IF(O35=Data!$E$11,Data!$H$71,IF(O35=Data!$E$12,Data!$H$72,IF(O35=Data!$E$13,Data!$H$73,IF(O35=Data!$E$14,Data!$H$74,IF(O35=Data!$E$15,Data!$H$75,IF(O35=Data!$E$16,Data!$H$76,IF(O35=Data!$E$17,Data!$H$77,IF(O35=Data!$E$18,Data!H$78,0)))))))))))))))))))*K35*$AV$3</f>
        <v>0</v>
      </c>
      <c r="Y35" s="23">
        <f>IF(R35&lt;=1,0,IF(Q35=Data!$E$12,Data!$F$72,IF(Q35=Data!$E$13,Data!$F$73,IF(Q35=Data!$E$14,Data!$F$74,IF(Q35=Data!$E$15,Data!$F$75,IF(Q35=Data!$E$16,Data!$F$76,IF(Q35=Data!$E$17,Data!$F$77,IF(Q35=Data!$E$18,Data!$F$78,0))))))))*K35*IF(R35&lt;AV35,R35,$AV$3)</f>
        <v>0</v>
      </c>
      <c r="Z35" s="23">
        <f>IF(R35&lt;=1,0,IF(Q35=Data!$E$12,Data!$G$72,IF(Q35=Data!$E$13,Data!$G$73,IF(Q35=Data!$E$14,Data!$G$74,IF(Q35=Data!$E$15,Data!$G$75,IF(Q35=Data!$E$16,Data!$G$76,IF(Q35=Data!$E$17,Data!$G$77,IF(Q35=Data!$E$18,Data!$G$78,0))))))))*K35*IF(R35&lt;AV35,R35,$AV$3)</f>
        <v>0</v>
      </c>
      <c r="AA35" s="23">
        <f>IF(R35&lt;=1,0,IF(Q35=Data!$E$12,Data!$H$72,IF(Q35=Data!$E$13,Data!$H$73,IF(Q35=Data!$E$14,Data!$H$74,IF(Q35=Data!$E$15,Data!$H$75,IF(Q35=Data!$E$16,Data!$H$76,IF(Q35=Data!$E$17,Data!$H$77,IF(Q35=Data!$E$18,Data!$H$78,0))))))))*K35*IF(R35&lt;AV35,R35,$AV$3)</f>
        <v>0</v>
      </c>
      <c r="AB35" s="22">
        <f t="shared" si="5"/>
        <v>0</v>
      </c>
      <c r="AC35" s="50">
        <f t="shared" si="6"/>
        <v>0</v>
      </c>
      <c r="AD35" s="46"/>
      <c r="AE35" s="21">
        <f t="shared" si="0"/>
        <v>0</v>
      </c>
      <c r="AF35" s="22">
        <f t="shared" si="1"/>
        <v>0</v>
      </c>
      <c r="AG35" s="50">
        <f t="shared" si="2"/>
        <v>0</v>
      </c>
      <c r="AH35" s="46"/>
      <c r="AI35" s="21">
        <f>IF(AZ35="No",0,IF(O35="NA",0,IF(Q35=O35,0,IF(O35=Data!$E$2,Data!$J$62,IF(O35=Data!$E$3,Data!$J$63,IF(O35=Data!$E$4,Data!$J$64,IF(O35=Data!$E$5,Data!$J$65,IF(O35=Data!$E$6,Data!$J$66,IF(O35=Data!$E$7,Data!$J$67,IF(O35=Data!$E$8,Data!$J$68,IF(O35=Data!$E$9,Data!$J$69,IF(O35=Data!$E$10,Data!$I$70,IF(O35=Data!$E$11,Data!$J$71,IF(O35=Data!$E$12,Data!$J$72,IF(O35=Data!$E$13,Data!$J$73,IF(O35=Data!$E$14,Data!$J$74,IF(O35=Data!$E$15,Data!$J$75,IF(O35=Data!$E$16,Data!$J$76,IF(O35=Data!$E$17,Data!$J$77,IF(O35=Data!$E$18,Data!J$78,0))))))))))))))))))))*$AV$3</f>
        <v>0</v>
      </c>
      <c r="AJ35" s="23">
        <f>IF(AZ35="No",0,IF(O35="NA",0,IF(O35=Data!$E$2,Data!$K$62,IF(O35=Data!$E$3,Data!$K$63,IF(O35=Data!$E$4,Data!$K$64,IF(O35=Data!$E$5,Data!$K$65,IF(O35=Data!$E$6,Data!$K$66,IF(O35=Data!$E$7,Data!$K$67,IF(O35=Data!$E$8,Data!$K$68,IF(O35=Data!$E$9,Data!$K$69,IF(O35=Data!$E$10,Data!$K$70,IF(O35=Data!$E$11,Data!$K$71,IF(O35=Data!$E$12,Data!$K$72,IF(O35=Data!$E$13,Data!$K$73,IF(O35=Data!$E$14,Data!$K$74,IF(O35=Data!$E$15,Data!$K$75,IF(O35=Data!$E$16,Data!$K$76,IF(O35=Data!$E$17,Data!$K$77,IF(O35=Data!$E$18,Data!K$78,0)))))))))))))))))))*$AV$3</f>
        <v>0</v>
      </c>
      <c r="AK35" s="23">
        <f t="shared" si="7"/>
        <v>0</v>
      </c>
      <c r="AL35" s="22">
        <f t="shared" si="8"/>
        <v>0</v>
      </c>
      <c r="AM35" s="22">
        <f t="shared" si="9"/>
        <v>0</v>
      </c>
      <c r="AN35" s="23"/>
      <c r="AO35" s="120"/>
      <c r="AP35" s="25"/>
      <c r="AQ35" s="25"/>
      <c r="AR35" s="9"/>
      <c r="AS35" s="9"/>
      <c r="AT35" s="5"/>
      <c r="AX35" s="168"/>
      <c r="AY35" s="143" t="str">
        <f t="shared" si="10"/>
        <v>No</v>
      </c>
      <c r="AZ35" s="144" t="str">
        <f t="shared" si="3"/>
        <v>No</v>
      </c>
      <c r="BA35" s="150"/>
      <c r="BB35" s="146">
        <f>IF(Q35="NA",0,IF(N35="No",0,IF(O35=Data!$E$2,Data!$L$62,IF(O35=Data!$E$3,Data!$L$63,IF(O35=Data!$E$4,Data!$L$64,IF(O35=Data!$E$5,Data!$L$65,IF(O35=Data!$E$6,Data!$L$66,IF(O35=Data!$E$7,Data!$L$67,IF(O35=Data!$E$8,Data!$L$68,IF(O35=Data!$E$9,Data!$L$69,IF(O35=Data!$E$10,Data!$L$70,IF(O35=Data!$E$11,Data!$L$71,IF(O35=Data!$E$12,Data!$L$72,IF(O35=Data!$E$13,Data!$L$73,IF(O35=Data!$E$14,Data!$L$74,IF(O35=Data!$E$15,Data!$L$75,IF(O35=Data!$E$16,Data!$L$76,IF(O35=Data!$E$17,Data!$L$77,IF(O35=Data!$E$18,Data!L$78,0)))))))))))))))))))</f>
        <v>0</v>
      </c>
      <c r="BC35" s="147">
        <f>IF(Q35="NA",0,IF(AY35="No",0,IF(N35="Yes",0,IF(P35=Data!$E$2,Data!$L$62,IF(P35=Data!$E$3,Data!$L$63,IF(P35=Data!$E$4,Data!$L$64,IF(P35=Data!$E$5,Data!$L$65,IF(P35=Data!$E$6,Data!$L$66,IF(P35=Data!$E$7,Data!$L$67,IF(P35=Data!$E$8,Data!$L$68,IF(P35=Data!$E$9,Data!$L$69,IF(P35=Data!$E$10,Data!$L$70,IF(P35=Data!$E$11,Data!$L$71,IF(P35=Data!$E$12,Data!$L$72*(EXP(-29.6/R35)),IF(P35=Data!$E$13,Data!$L$73,IF(P35=Data!$E$14,Data!$L$74*(EXP(-29.6/R35)),IF(P35=Data!$E$15,Data!$L$75,IF(P35=Data!$E$16,Data!$L$76,IF(P35=Data!$E$17,Data!$L$77,IF(P35=Data!$E$18,Data!L$78,0))))))))))))))))))))</f>
        <v>0</v>
      </c>
      <c r="BD35" s="148"/>
      <c r="BE35" s="146"/>
      <c r="BF35" s="148">
        <f t="shared" si="4"/>
        <v>0</v>
      </c>
      <c r="BG35" s="148">
        <f t="shared" si="11"/>
        <v>1</v>
      </c>
      <c r="BH35" s="148">
        <f t="shared" si="12"/>
        <v>1</v>
      </c>
      <c r="BI35" s="148">
        <f>IF(S35=0,0,IF(AND(Q35=Data!$E$12,S35-$AV$3&gt;0),(((Data!$M$72*(EXP(-29.6/S35)))-(Data!$M$72*(EXP(-29.6/(S35-$AV$3)))))),IF(AND(Q35=Data!$E$12,S35-$AV$3&lt;0.5),(Data!$M$72*(EXP(-29.6/S35))),IF(AND(Q35=Data!$E$12,S35&lt;=1),((Data!$M$72*(EXP(-29.6/S35)))),IF(Q35=Data!$E$13,(Data!$M$73),IF(AND(Q35=Data!$E$14,S35-$AV$3&gt;0),(((Data!$M$74*(EXP(-29.6/S35)))-(Data!$M$74*(EXP(-29.6/(S35-$AV$3)))))),IF(AND(Q35=Data!$E$14,S35-$AV$3&lt;1),(Data!$M$74*(EXP(-29.6/S35))),IF(AND(Q35=Data!$E$14,S35&lt;=1),((Data!$M$74*(EXP(-29.6/S35)))),IF(Q35=Data!$E$15,Data!$M$75,IF(Q35=Data!$E$16,Data!$M$76,IF(Q35=Data!$E$17,Data!$M$77,IF(Q35=Data!$E$18,Data!$M$78,0))))))))))))</f>
        <v>0</v>
      </c>
      <c r="BJ35" s="148">
        <f>IF(Q35=Data!$E$12,BI35*0.32,IF(Q35=Data!$E$13,0,IF(Q35=Data!$E$14,BI35*0.32,IF(Q35=Data!$E$15,0,IF(Q35=Data!$E$16,0,IF(Q35=Data!$E$17,0,IF(Q35=Data!$E$18,0,0)))))))</f>
        <v>0</v>
      </c>
      <c r="BK35" s="148">
        <f>IF(Q35=Data!$E$12,Data!$P$72*$AV$3,IF(Q35=Data!$E$13,Data!$P$73*$AV$3,IF(Q35=Data!$E$14,Data!$P$74*$AV$3,IF(Q35=Data!$E$15,Data!$P$75*$AV$3,IF(Q35=Data!$E$16,Data!$P$76*$AV$3,IF(Q35=Data!$E$17,Data!$P$77*$AV$3,IF(Q35=Data!$E$18,Data!$P$78*$AV$3,0)))))))</f>
        <v>0</v>
      </c>
      <c r="BL35" s="147">
        <f>IF(O35=Data!$E$2,Data!$O$62,IF(O35=Data!$E$3,Data!$O$63,IF(O35=Data!$E$4,Data!$O$64,IF(O35=Data!$E$5,Data!$O$65,IF(O35=Data!$E$6,Data!$O$66,IF(O35=Data!$E$7,Data!$O$67,IF(O35=Data!$E$8,Data!$O$68,IF(O35=Data!$E$9,Data!$O$69,IF(O35=Data!$E$10,Data!$O$70,IF(O35=Data!$E$11,Data!$O$71,IF(O35=Data!$E$12,Data!$O$72,IF(O35=Data!$E$13,Data!$O$73,IF(O35=Data!$E$14,Data!$O$74,IF(O35=Data!$E$15,Data!$O$75,IF(O35=Data!$E$16,Data!$O$76,IF(O35=Data!$E$17,Data!$O$77,IF(O35=Data!$E$18,Data!$O$78,0)))))))))))))))))</f>
        <v>0</v>
      </c>
      <c r="BM35" s="169"/>
      <c r="BN35" s="169"/>
      <c r="BO35" s="169"/>
      <c r="BP35" s="169"/>
    </row>
    <row r="36" spans="10:68" x14ac:dyDescent="0.3">
      <c r="J36" s="36" t="s">
        <v>47</v>
      </c>
      <c r="K36" s="108"/>
      <c r="L36" s="108"/>
      <c r="M36" s="108" t="s">
        <v>3</v>
      </c>
      <c r="N36" s="108" t="s">
        <v>1</v>
      </c>
      <c r="O36" s="109" t="s">
        <v>124</v>
      </c>
      <c r="P36" s="109" t="s">
        <v>124</v>
      </c>
      <c r="Q36" s="110" t="s">
        <v>124</v>
      </c>
      <c r="R36" s="111"/>
      <c r="S36" s="111"/>
      <c r="T36" s="112"/>
      <c r="U36" s="20"/>
      <c r="V36" s="21">
        <f>IF(AZ36="No",0,IF(O36="NA",0,IF(O36=Data!$E$2,Data!$F$62,IF(O36=Data!$E$3,Data!$F$63,IF(O36=Data!$E$4,Data!$F$64,IF(O36=Data!$E$5,Data!$F$65,IF(O36=Data!$E$6,Data!$F$66,IF(O36=Data!$E$7,Data!$F$67,IF(O36=Data!$E$8,Data!$F$68,IF(O36=Data!$E$9,Data!$F$69,IF(O36=Data!$E$10,Data!$F$70,IF(O36=Data!$E$11,Data!$F$71,IF(O36=Data!E45,Data!$F$72,IF(O36=Data!E46,Data!$F$73,IF(O36=Data!E47,Data!$F$74,IF(O36=Data!E48,Data!$F$75,IF(O36=Data!E49,Data!$F$76,IF(O36=Data!E50,Data!$F$77,IF(O36=Data!E51,Data!F$78,0)))))))))))))))))))*K36*$AV$3</f>
        <v>0</v>
      </c>
      <c r="W36" s="23">
        <f>IF(AZ36="No",0,IF(O36="NA",0,IF(O36=Data!$E$2,Data!$G$62,IF(O36=Data!$E$3,Data!$G$63,IF(O36=Data!$E$4,Data!$G$64,IF(O36=Data!$E$5,Data!$G$65,IF(O36=Data!$E$6,Data!$G$66,IF(O36=Data!$E$7,Data!$G$67,IF(O36=Data!$E$8,Data!$G$68,IF(O36=Data!$E$9,Data!$G$69,IF(O36=Data!$E$10,Data!$G$70,IF(O36=Data!$E$11,Data!$G$71,IF(O36=Data!$E$12,Data!$G$72,IF(O36=Data!$E$13,Data!$G$73,IF(O36=Data!$E$14,Data!$G$74,IF(O36=Data!$E$15,Data!$G$75,IF(O36=Data!$E$16,Data!$G$76,IF(O36=Data!$E$17,Data!$G$77,IF(O36=Data!$E$18,Data!G$78,0)))))))))))))))))))*K36*$AV$3</f>
        <v>0</v>
      </c>
      <c r="X36" s="23">
        <f>IF(AZ36="No",0,IF(O36="NA",0,IF(O36=Data!$E$2,Data!$H$62,IF(O36=Data!$E$3,Data!$H$63,IF(O36=Data!$E$4,Data!$H$64,IF(O36=Data!$E$5,Data!$H$65,IF(O36=Data!$E$6,Data!$H$66,IF(O36=Data!$E$7,Data!$H$67,IF(O36=Data!$E$8,Data!$H$68,IF(O36=Data!$E$9,Data!$H$69,IF(O36=Data!$E$10,Data!$H$70,IF(O36=Data!$E$11,Data!$H$71,IF(O36=Data!$E$12,Data!$H$72,IF(O36=Data!$E$13,Data!$H$73,IF(O36=Data!$E$14,Data!$H$74,IF(O36=Data!$E$15,Data!$H$75,IF(O36=Data!$E$16,Data!$H$76,IF(O36=Data!$E$17,Data!$H$77,IF(O36=Data!$E$18,Data!H$78,0)))))))))))))))))))*K36*$AV$3</f>
        <v>0</v>
      </c>
      <c r="Y36" s="23">
        <f>IF(R36&lt;=1,0,IF(Q36=Data!$E$12,Data!$F$72,IF(Q36=Data!$E$13,Data!$F$73,IF(Q36=Data!$E$14,Data!$F$74,IF(Q36=Data!$E$15,Data!$F$75,IF(Q36=Data!$E$16,Data!$F$76,IF(Q36=Data!$E$17,Data!$F$77,IF(Q36=Data!$E$18,Data!$F$78,0))))))))*K36*IF(R36&lt;AV36,R36,$AV$3)</f>
        <v>0</v>
      </c>
      <c r="Z36" s="23">
        <f>IF(R36&lt;=1,0,IF(Q36=Data!$E$12,Data!$G$72,IF(Q36=Data!$E$13,Data!$G$73,IF(Q36=Data!$E$14,Data!$G$74,IF(Q36=Data!$E$15,Data!$G$75,IF(Q36=Data!$E$16,Data!$G$76,IF(Q36=Data!$E$17,Data!$G$77,IF(Q36=Data!$E$18,Data!$G$78,0))))))))*K36*IF(R36&lt;AV36,R36,$AV$3)</f>
        <v>0</v>
      </c>
      <c r="AA36" s="23">
        <f>IF(R36&lt;=1,0,IF(Q36=Data!$E$12,Data!$H$72,IF(Q36=Data!$E$13,Data!$H$73,IF(Q36=Data!$E$14,Data!$H$74,IF(Q36=Data!$E$15,Data!$H$75,IF(Q36=Data!$E$16,Data!$H$76,IF(Q36=Data!$E$17,Data!$H$77,IF(Q36=Data!$E$18,Data!$H$78,0))))))))*K36*IF(R36&lt;AV36,R36,$AV$3)</f>
        <v>0</v>
      </c>
      <c r="AB36" s="22">
        <f t="shared" si="5"/>
        <v>0</v>
      </c>
      <c r="AC36" s="50">
        <f t="shared" si="6"/>
        <v>0</v>
      </c>
      <c r="AD36" s="46"/>
      <c r="AE36" s="21">
        <f t="shared" si="0"/>
        <v>0</v>
      </c>
      <c r="AF36" s="22">
        <f t="shared" si="1"/>
        <v>0</v>
      </c>
      <c r="AG36" s="50">
        <f t="shared" si="2"/>
        <v>0</v>
      </c>
      <c r="AH36" s="46"/>
      <c r="AI36" s="21">
        <f>IF(AZ36="No",0,IF(O36="NA",0,IF(Q36=O36,0,IF(O36=Data!$E$2,Data!$J$62,IF(O36=Data!$E$3,Data!$J$63,IF(O36=Data!$E$4,Data!$J$64,IF(O36=Data!$E$5,Data!$J$65,IF(O36=Data!$E$6,Data!$J$66,IF(O36=Data!$E$7,Data!$J$67,IF(O36=Data!$E$8,Data!$J$68,IF(O36=Data!$E$9,Data!$J$69,IF(O36=Data!$E$10,Data!$I$70,IF(O36=Data!$E$11,Data!$J$71,IF(O36=Data!$E$12,Data!$J$72,IF(O36=Data!$E$13,Data!$J$73,IF(O36=Data!$E$14,Data!$J$74,IF(O36=Data!$E$15,Data!$J$75,IF(O36=Data!$E$16,Data!$J$76,IF(O36=Data!$E$17,Data!$J$77,IF(O36=Data!$E$18,Data!J$78,0))))))))))))))))))))*$AV$3</f>
        <v>0</v>
      </c>
      <c r="AJ36" s="23">
        <f>IF(AZ36="No",0,IF(O36="NA",0,IF(O36=Data!$E$2,Data!$K$62,IF(O36=Data!$E$3,Data!$K$63,IF(O36=Data!$E$4,Data!$K$64,IF(O36=Data!$E$5,Data!$K$65,IF(O36=Data!$E$6,Data!$K$66,IF(O36=Data!$E$7,Data!$K$67,IF(O36=Data!$E$8,Data!$K$68,IF(O36=Data!$E$9,Data!$K$69,IF(O36=Data!$E$10,Data!$K$70,IF(O36=Data!$E$11,Data!$K$71,IF(O36=Data!$E$12,Data!$K$72,IF(O36=Data!$E$13,Data!$K$73,IF(O36=Data!$E$14,Data!$K$74,IF(O36=Data!$E$15,Data!$K$75,IF(O36=Data!$E$16,Data!$K$76,IF(O36=Data!$E$17,Data!$K$77,IF(O36=Data!$E$18,Data!K$78,0)))))))))))))))))))*$AV$3</f>
        <v>0</v>
      </c>
      <c r="AK36" s="23">
        <f t="shared" si="7"/>
        <v>0</v>
      </c>
      <c r="AL36" s="22">
        <f t="shared" si="8"/>
        <v>0</v>
      </c>
      <c r="AM36" s="22">
        <f t="shared" si="9"/>
        <v>0</v>
      </c>
      <c r="AN36" s="23"/>
      <c r="AO36" s="120"/>
      <c r="AP36" s="25"/>
      <c r="AQ36" s="25"/>
      <c r="AR36" s="9"/>
      <c r="AS36" s="9"/>
      <c r="AT36" s="5"/>
      <c r="AX36" s="168"/>
      <c r="AY36" s="143" t="str">
        <f t="shared" si="10"/>
        <v>No</v>
      </c>
      <c r="AZ36" s="144" t="str">
        <f t="shared" si="3"/>
        <v>No</v>
      </c>
      <c r="BA36" s="150"/>
      <c r="BB36" s="146">
        <f>IF(Q36="NA",0,IF(N36="No",0,IF(O36=Data!$E$2,Data!$L$62,IF(O36=Data!$E$3,Data!$L$63,IF(O36=Data!$E$4,Data!$L$64,IF(O36=Data!$E$5,Data!$L$65,IF(O36=Data!$E$6,Data!$L$66,IF(O36=Data!$E$7,Data!$L$67,IF(O36=Data!$E$8,Data!$L$68,IF(O36=Data!$E$9,Data!$L$69,IF(O36=Data!$E$10,Data!$L$70,IF(O36=Data!$E$11,Data!$L$71,IF(O36=Data!$E$12,Data!$L$72,IF(O36=Data!$E$13,Data!$L$73,IF(O36=Data!$E$14,Data!$L$74,IF(O36=Data!$E$15,Data!$L$75,IF(O36=Data!$E$16,Data!$L$76,IF(O36=Data!$E$17,Data!$L$77,IF(O36=Data!$E$18,Data!L$78,0)))))))))))))))))))</f>
        <v>0</v>
      </c>
      <c r="BC36" s="147">
        <f>IF(Q36="NA",0,IF(AY36="No",0,IF(N36="Yes",0,IF(P36=Data!$E$2,Data!$L$62,IF(P36=Data!$E$3,Data!$L$63,IF(P36=Data!$E$4,Data!$L$64,IF(P36=Data!$E$5,Data!$L$65,IF(P36=Data!$E$6,Data!$L$66,IF(P36=Data!$E$7,Data!$L$67,IF(P36=Data!$E$8,Data!$L$68,IF(P36=Data!$E$9,Data!$L$69,IF(P36=Data!$E$10,Data!$L$70,IF(P36=Data!$E$11,Data!$L$71,IF(P36=Data!$E$12,Data!$L$72*(EXP(-29.6/R36)),IF(P36=Data!$E$13,Data!$L$73,IF(P36=Data!$E$14,Data!$L$74*(EXP(-29.6/R36)),IF(P36=Data!$E$15,Data!$L$75,IF(P36=Data!$E$16,Data!$L$76,IF(P36=Data!$E$17,Data!$L$77,IF(P36=Data!$E$18,Data!L$78,0))))))))))))))))))))</f>
        <v>0</v>
      </c>
      <c r="BD36" s="148"/>
      <c r="BE36" s="146"/>
      <c r="BF36" s="148">
        <f t="shared" si="4"/>
        <v>0</v>
      </c>
      <c r="BG36" s="148">
        <f t="shared" si="11"/>
        <v>1</v>
      </c>
      <c r="BH36" s="148">
        <f t="shared" si="12"/>
        <v>1</v>
      </c>
      <c r="BI36" s="148">
        <f>IF(S36=0,0,IF(AND(Q36=Data!$E$12,S36-$AV$3&gt;0),(((Data!$M$72*(EXP(-29.6/S36)))-(Data!$M$72*(EXP(-29.6/(S36-$AV$3)))))),IF(AND(Q36=Data!$E$12,S36-$AV$3&lt;0.5),(Data!$M$72*(EXP(-29.6/S36))),IF(AND(Q36=Data!$E$12,S36&lt;=1),((Data!$M$72*(EXP(-29.6/S36)))),IF(Q36=Data!$E$13,(Data!$M$73),IF(AND(Q36=Data!$E$14,S36-$AV$3&gt;0),(((Data!$M$74*(EXP(-29.6/S36)))-(Data!$M$74*(EXP(-29.6/(S36-$AV$3)))))),IF(AND(Q36=Data!$E$14,S36-$AV$3&lt;1),(Data!$M$74*(EXP(-29.6/S36))),IF(AND(Q36=Data!$E$14,S36&lt;=1),((Data!$M$74*(EXP(-29.6/S36)))),IF(Q36=Data!$E$15,Data!$M$75,IF(Q36=Data!$E$16,Data!$M$76,IF(Q36=Data!$E$17,Data!$M$77,IF(Q36=Data!$E$18,Data!$M$78,0))))))))))))</f>
        <v>0</v>
      </c>
      <c r="BJ36" s="148">
        <f>IF(Q36=Data!$E$12,BI36*0.32,IF(Q36=Data!$E$13,0,IF(Q36=Data!$E$14,BI36*0.32,IF(Q36=Data!$E$15,0,IF(Q36=Data!$E$16,0,IF(Q36=Data!$E$17,0,IF(Q36=Data!$E$18,0,0)))))))</f>
        <v>0</v>
      </c>
      <c r="BK36" s="148">
        <f>IF(Q36=Data!$E$12,Data!$P$72*$AV$3,IF(Q36=Data!$E$13,Data!$P$73*$AV$3,IF(Q36=Data!$E$14,Data!$P$74*$AV$3,IF(Q36=Data!$E$15,Data!$P$75*$AV$3,IF(Q36=Data!$E$16,Data!$P$76*$AV$3,IF(Q36=Data!$E$17,Data!$P$77*$AV$3,IF(Q36=Data!$E$18,Data!$P$78*$AV$3,0)))))))</f>
        <v>0</v>
      </c>
      <c r="BL36" s="147">
        <f>IF(O36=Data!$E$2,Data!$O$62,IF(O36=Data!$E$3,Data!$O$63,IF(O36=Data!$E$4,Data!$O$64,IF(O36=Data!$E$5,Data!$O$65,IF(O36=Data!$E$6,Data!$O$66,IF(O36=Data!$E$7,Data!$O$67,IF(O36=Data!$E$8,Data!$O$68,IF(O36=Data!$E$9,Data!$O$69,IF(O36=Data!$E$10,Data!$O$70,IF(O36=Data!$E$11,Data!$O$71,IF(O36=Data!$E$12,Data!$O$72,IF(O36=Data!$E$13,Data!$O$73,IF(O36=Data!$E$14,Data!$O$74,IF(O36=Data!$E$15,Data!$O$75,IF(O36=Data!$E$16,Data!$O$76,IF(O36=Data!$E$17,Data!$O$77,IF(O36=Data!$E$18,Data!$O$78,0)))))))))))))))))</f>
        <v>0</v>
      </c>
      <c r="BM36" s="169"/>
      <c r="BN36" s="169"/>
      <c r="BO36" s="169"/>
      <c r="BP36" s="169"/>
    </row>
    <row r="37" spans="10:68" x14ac:dyDescent="0.3">
      <c r="J37" s="36" t="s">
        <v>48</v>
      </c>
      <c r="K37" s="108"/>
      <c r="L37" s="108"/>
      <c r="M37" s="108" t="s">
        <v>3</v>
      </c>
      <c r="N37" s="108" t="s">
        <v>1</v>
      </c>
      <c r="O37" s="109" t="s">
        <v>124</v>
      </c>
      <c r="P37" s="109" t="s">
        <v>124</v>
      </c>
      <c r="Q37" s="110" t="s">
        <v>124</v>
      </c>
      <c r="R37" s="111"/>
      <c r="S37" s="111"/>
      <c r="T37" s="112"/>
      <c r="U37" s="20"/>
      <c r="V37" s="21">
        <f>IF(AZ37="No",0,IF(O37="NA",0,IF(O37=Data!$E$2,Data!$F$62,IF(O37=Data!$E$3,Data!$F$63,IF(O37=Data!$E$4,Data!$F$64,IF(O37=Data!$E$5,Data!$F$65,IF(O37=Data!$E$6,Data!$F$66,IF(O37=Data!$E$7,Data!$F$67,IF(O37=Data!$E$8,Data!$F$68,IF(O37=Data!$E$9,Data!$F$69,IF(O37=Data!$E$10,Data!$F$70,IF(O37=Data!$E$11,Data!$F$71,IF(O37=Data!E46,Data!$F$72,IF(O37=Data!E47,Data!$F$73,IF(O37=Data!E48,Data!$F$74,IF(O37=Data!E49,Data!$F$75,IF(O37=Data!E50,Data!$F$76,IF(O37=Data!E51,Data!$F$77,IF(O37=Data!E52,Data!F$78,0)))))))))))))))))))*K37*$AV$3</f>
        <v>0</v>
      </c>
      <c r="W37" s="23">
        <f>IF(AZ37="No",0,IF(O37="NA",0,IF(O37=Data!$E$2,Data!$G$62,IF(O37=Data!$E$3,Data!$G$63,IF(O37=Data!$E$4,Data!$G$64,IF(O37=Data!$E$5,Data!$G$65,IF(O37=Data!$E$6,Data!$G$66,IF(O37=Data!$E$7,Data!$G$67,IF(O37=Data!$E$8,Data!$G$68,IF(O37=Data!$E$9,Data!$G$69,IF(O37=Data!$E$10,Data!$G$70,IF(O37=Data!$E$11,Data!$G$71,IF(O37=Data!$E$12,Data!$G$72,IF(O37=Data!$E$13,Data!$G$73,IF(O37=Data!$E$14,Data!$G$74,IF(O37=Data!$E$15,Data!$G$75,IF(O37=Data!$E$16,Data!$G$76,IF(O37=Data!$E$17,Data!$G$77,IF(O37=Data!$E$18,Data!G$78,0)))))))))))))))))))*K37*$AV$3</f>
        <v>0</v>
      </c>
      <c r="X37" s="23">
        <f>IF(AZ37="No",0,IF(O37="NA",0,IF(O37=Data!$E$2,Data!$H$62,IF(O37=Data!$E$3,Data!$H$63,IF(O37=Data!$E$4,Data!$H$64,IF(O37=Data!$E$5,Data!$H$65,IF(O37=Data!$E$6,Data!$H$66,IF(O37=Data!$E$7,Data!$H$67,IF(O37=Data!$E$8,Data!$H$68,IF(O37=Data!$E$9,Data!$H$69,IF(O37=Data!$E$10,Data!$H$70,IF(O37=Data!$E$11,Data!$H$71,IF(O37=Data!$E$12,Data!$H$72,IF(O37=Data!$E$13,Data!$H$73,IF(O37=Data!$E$14,Data!$H$74,IF(O37=Data!$E$15,Data!$H$75,IF(O37=Data!$E$16,Data!$H$76,IF(O37=Data!$E$17,Data!$H$77,IF(O37=Data!$E$18,Data!H$78,0)))))))))))))))))))*K37*$AV$3</f>
        <v>0</v>
      </c>
      <c r="Y37" s="23">
        <f>IF(R37&lt;=1,0,IF(Q37=Data!$E$12,Data!$F$72,IF(Q37=Data!$E$13,Data!$F$73,IF(Q37=Data!$E$14,Data!$F$74,IF(Q37=Data!$E$15,Data!$F$75,IF(Q37=Data!$E$16,Data!$F$76,IF(Q37=Data!$E$17,Data!$F$77,IF(Q37=Data!$E$18,Data!$F$78,0))))))))*K37*IF(R37&lt;AV37,R37,$AV$3)</f>
        <v>0</v>
      </c>
      <c r="Z37" s="23">
        <f>IF(R37&lt;=1,0,IF(Q37=Data!$E$12,Data!$G$72,IF(Q37=Data!$E$13,Data!$G$73,IF(Q37=Data!$E$14,Data!$G$74,IF(Q37=Data!$E$15,Data!$G$75,IF(Q37=Data!$E$16,Data!$G$76,IF(Q37=Data!$E$17,Data!$G$77,IF(Q37=Data!$E$18,Data!$G$78,0))))))))*K37*IF(R37&lt;AV37,R37,$AV$3)</f>
        <v>0</v>
      </c>
      <c r="AA37" s="23">
        <f>IF(R37&lt;=1,0,IF(Q37=Data!$E$12,Data!$H$72,IF(Q37=Data!$E$13,Data!$H$73,IF(Q37=Data!$E$14,Data!$H$74,IF(Q37=Data!$E$15,Data!$H$75,IF(Q37=Data!$E$16,Data!$H$76,IF(Q37=Data!$E$17,Data!$H$77,IF(Q37=Data!$E$18,Data!$H$78,0))))))))*K37*IF(R37&lt;AV37,R37,$AV$3)</f>
        <v>0</v>
      </c>
      <c r="AB37" s="22">
        <f t="shared" si="5"/>
        <v>0</v>
      </c>
      <c r="AC37" s="50">
        <f t="shared" si="6"/>
        <v>0</v>
      </c>
      <c r="AD37" s="46"/>
      <c r="AE37" s="21">
        <f t="shared" si="0"/>
        <v>0</v>
      </c>
      <c r="AF37" s="22">
        <f t="shared" si="1"/>
        <v>0</v>
      </c>
      <c r="AG37" s="50">
        <f t="shared" si="2"/>
        <v>0</v>
      </c>
      <c r="AH37" s="46"/>
      <c r="AI37" s="21">
        <f>IF(AZ37="No",0,IF(O37="NA",0,IF(Q37=O37,0,IF(O37=Data!$E$2,Data!$J$62,IF(O37=Data!$E$3,Data!$J$63,IF(O37=Data!$E$4,Data!$J$64,IF(O37=Data!$E$5,Data!$J$65,IF(O37=Data!$E$6,Data!$J$66,IF(O37=Data!$E$7,Data!$J$67,IF(O37=Data!$E$8,Data!$J$68,IF(O37=Data!$E$9,Data!$J$69,IF(O37=Data!$E$10,Data!$I$70,IF(O37=Data!$E$11,Data!$J$71,IF(O37=Data!$E$12,Data!$J$72,IF(O37=Data!$E$13,Data!$J$73,IF(O37=Data!$E$14,Data!$J$74,IF(O37=Data!$E$15,Data!$J$75,IF(O37=Data!$E$16,Data!$J$76,IF(O37=Data!$E$17,Data!$J$77,IF(O37=Data!$E$18,Data!J$78,0))))))))))))))))))))*$AV$3</f>
        <v>0</v>
      </c>
      <c r="AJ37" s="23">
        <f>IF(AZ37="No",0,IF(O37="NA",0,IF(O37=Data!$E$2,Data!$K$62,IF(O37=Data!$E$3,Data!$K$63,IF(O37=Data!$E$4,Data!$K$64,IF(O37=Data!$E$5,Data!$K$65,IF(O37=Data!$E$6,Data!$K$66,IF(O37=Data!$E$7,Data!$K$67,IF(O37=Data!$E$8,Data!$K$68,IF(O37=Data!$E$9,Data!$K$69,IF(O37=Data!$E$10,Data!$K$70,IF(O37=Data!$E$11,Data!$K$71,IF(O37=Data!$E$12,Data!$K$72,IF(O37=Data!$E$13,Data!$K$73,IF(O37=Data!$E$14,Data!$K$74,IF(O37=Data!$E$15,Data!$K$75,IF(O37=Data!$E$16,Data!$K$76,IF(O37=Data!$E$17,Data!$K$77,IF(O37=Data!$E$18,Data!K$78,0)))))))))))))))))))*$AV$3</f>
        <v>0</v>
      </c>
      <c r="AK37" s="23">
        <f t="shared" si="7"/>
        <v>0</v>
      </c>
      <c r="AL37" s="22">
        <f t="shared" si="8"/>
        <v>0</v>
      </c>
      <c r="AM37" s="22">
        <f t="shared" si="9"/>
        <v>0</v>
      </c>
      <c r="AN37" s="23"/>
      <c r="AO37" s="120"/>
      <c r="AP37" s="25"/>
      <c r="AQ37" s="25"/>
      <c r="AR37" s="9"/>
      <c r="AS37" s="9"/>
      <c r="AT37" s="5"/>
      <c r="AX37" s="168"/>
      <c r="AY37" s="143" t="str">
        <f t="shared" si="10"/>
        <v>No</v>
      </c>
      <c r="AZ37" s="144" t="str">
        <f t="shared" si="3"/>
        <v>No</v>
      </c>
      <c r="BA37" s="150"/>
      <c r="BB37" s="146">
        <f>IF(Q37="NA",0,IF(N37="No",0,IF(O37=Data!$E$2,Data!$L$62,IF(O37=Data!$E$3,Data!$L$63,IF(O37=Data!$E$4,Data!$L$64,IF(O37=Data!$E$5,Data!$L$65,IF(O37=Data!$E$6,Data!$L$66,IF(O37=Data!$E$7,Data!$L$67,IF(O37=Data!$E$8,Data!$L$68,IF(O37=Data!$E$9,Data!$L$69,IF(O37=Data!$E$10,Data!$L$70,IF(O37=Data!$E$11,Data!$L$71,IF(O37=Data!$E$12,Data!$L$72,IF(O37=Data!$E$13,Data!$L$73,IF(O37=Data!$E$14,Data!$L$74,IF(O37=Data!$E$15,Data!$L$75,IF(O37=Data!$E$16,Data!$L$76,IF(O37=Data!$E$17,Data!$L$77,IF(O37=Data!$E$18,Data!L$78,0)))))))))))))))))))</f>
        <v>0</v>
      </c>
      <c r="BC37" s="147">
        <f>IF(Q37="NA",0,IF(AY37="No",0,IF(N37="Yes",0,IF(P37=Data!$E$2,Data!$L$62,IF(P37=Data!$E$3,Data!$L$63,IF(P37=Data!$E$4,Data!$L$64,IF(P37=Data!$E$5,Data!$L$65,IF(P37=Data!$E$6,Data!$L$66,IF(P37=Data!$E$7,Data!$L$67,IF(P37=Data!$E$8,Data!$L$68,IF(P37=Data!$E$9,Data!$L$69,IF(P37=Data!$E$10,Data!$L$70,IF(P37=Data!$E$11,Data!$L$71,IF(P37=Data!$E$12,Data!$L$72*(EXP(-29.6/R37)),IF(P37=Data!$E$13,Data!$L$73,IF(P37=Data!$E$14,Data!$L$74*(EXP(-29.6/R37)),IF(P37=Data!$E$15,Data!$L$75,IF(P37=Data!$E$16,Data!$L$76,IF(P37=Data!$E$17,Data!$L$77,IF(P37=Data!$E$18,Data!L$78,0))))))))))))))))))))</f>
        <v>0</v>
      </c>
      <c r="BD37" s="148"/>
      <c r="BE37" s="146"/>
      <c r="BF37" s="148">
        <f t="shared" si="4"/>
        <v>0</v>
      </c>
      <c r="BG37" s="148">
        <f t="shared" si="11"/>
        <v>1</v>
      </c>
      <c r="BH37" s="148">
        <f t="shared" si="12"/>
        <v>1</v>
      </c>
      <c r="BI37" s="148">
        <f>IF(S37=0,0,IF(AND(Q37=Data!$E$12,S37-$AV$3&gt;0),(((Data!$M$72*(EXP(-29.6/S37)))-(Data!$M$72*(EXP(-29.6/(S37-$AV$3)))))),IF(AND(Q37=Data!$E$12,S37-$AV$3&lt;0.5),(Data!$M$72*(EXP(-29.6/S37))),IF(AND(Q37=Data!$E$12,S37&lt;=1),((Data!$M$72*(EXP(-29.6/S37)))),IF(Q37=Data!$E$13,(Data!$M$73),IF(AND(Q37=Data!$E$14,S37-$AV$3&gt;0),(((Data!$M$74*(EXP(-29.6/S37)))-(Data!$M$74*(EXP(-29.6/(S37-$AV$3)))))),IF(AND(Q37=Data!$E$14,S37-$AV$3&lt;1),(Data!$M$74*(EXP(-29.6/S37))),IF(AND(Q37=Data!$E$14,S37&lt;=1),((Data!$M$74*(EXP(-29.6/S37)))),IF(Q37=Data!$E$15,Data!$M$75,IF(Q37=Data!$E$16,Data!$M$76,IF(Q37=Data!$E$17,Data!$M$77,IF(Q37=Data!$E$18,Data!$M$78,0))))))))))))</f>
        <v>0</v>
      </c>
      <c r="BJ37" s="148">
        <f>IF(Q37=Data!$E$12,BI37*0.32,IF(Q37=Data!$E$13,0,IF(Q37=Data!$E$14,BI37*0.32,IF(Q37=Data!$E$15,0,IF(Q37=Data!$E$16,0,IF(Q37=Data!$E$17,0,IF(Q37=Data!$E$18,0,0)))))))</f>
        <v>0</v>
      </c>
      <c r="BK37" s="148">
        <f>IF(Q37=Data!$E$12,Data!$P$72*$AV$3,IF(Q37=Data!$E$13,Data!$P$73*$AV$3,IF(Q37=Data!$E$14,Data!$P$74*$AV$3,IF(Q37=Data!$E$15,Data!$P$75*$AV$3,IF(Q37=Data!$E$16,Data!$P$76*$AV$3,IF(Q37=Data!$E$17,Data!$P$77*$AV$3,IF(Q37=Data!$E$18,Data!$P$78*$AV$3,0)))))))</f>
        <v>0</v>
      </c>
      <c r="BL37" s="147">
        <f>IF(O37=Data!$E$2,Data!$O$62,IF(O37=Data!$E$3,Data!$O$63,IF(O37=Data!$E$4,Data!$O$64,IF(O37=Data!$E$5,Data!$O$65,IF(O37=Data!$E$6,Data!$O$66,IF(O37=Data!$E$7,Data!$O$67,IF(O37=Data!$E$8,Data!$O$68,IF(O37=Data!$E$9,Data!$O$69,IF(O37=Data!$E$10,Data!$O$70,IF(O37=Data!$E$11,Data!$O$71,IF(O37=Data!$E$12,Data!$O$72,IF(O37=Data!$E$13,Data!$O$73,IF(O37=Data!$E$14,Data!$O$74,IF(O37=Data!$E$15,Data!$O$75,IF(O37=Data!$E$16,Data!$O$76,IF(O37=Data!$E$17,Data!$O$77,IF(O37=Data!$E$18,Data!$O$78,0)))))))))))))))))</f>
        <v>0</v>
      </c>
      <c r="BM37" s="169"/>
      <c r="BN37" s="169"/>
      <c r="BO37" s="169"/>
      <c r="BP37" s="169"/>
    </row>
    <row r="38" spans="10:68" x14ac:dyDescent="0.3">
      <c r="J38" s="36" t="s">
        <v>49</v>
      </c>
      <c r="K38" s="108"/>
      <c r="L38" s="108"/>
      <c r="M38" s="108" t="s">
        <v>3</v>
      </c>
      <c r="N38" s="108" t="s">
        <v>1</v>
      </c>
      <c r="O38" s="109" t="s">
        <v>124</v>
      </c>
      <c r="P38" s="109" t="s">
        <v>124</v>
      </c>
      <c r="Q38" s="110" t="s">
        <v>124</v>
      </c>
      <c r="R38" s="111"/>
      <c r="S38" s="111"/>
      <c r="T38" s="112"/>
      <c r="U38" s="20"/>
      <c r="V38" s="21">
        <f>IF(AZ38="No",0,IF(O38="NA",0,IF(O38=Data!$E$2,Data!$F$62,IF(O38=Data!$E$3,Data!$F$63,IF(O38=Data!$E$4,Data!$F$64,IF(O38=Data!$E$5,Data!$F$65,IF(O38=Data!$E$6,Data!$F$66,IF(O38=Data!$E$7,Data!$F$67,IF(O38=Data!$E$8,Data!$F$68,IF(O38=Data!$E$9,Data!$F$69,IF(O38=Data!$E$10,Data!$F$70,IF(O38=Data!$E$11,Data!$F$71,IF(O38=Data!E47,Data!$F$72,IF(O38=Data!E48,Data!$F$73,IF(O38=Data!E49,Data!$F$74,IF(O38=Data!E50,Data!$F$75,IF(O38=Data!E51,Data!$F$76,IF(O38=Data!E52,Data!$F$77,IF(O38=Data!E53,Data!F$78,0)))))))))))))))))))*K38*$AV$3</f>
        <v>0</v>
      </c>
      <c r="W38" s="23">
        <f>IF(AZ38="No",0,IF(O38="NA",0,IF(O38=Data!$E$2,Data!$G$62,IF(O38=Data!$E$3,Data!$G$63,IF(O38=Data!$E$4,Data!$G$64,IF(O38=Data!$E$5,Data!$G$65,IF(O38=Data!$E$6,Data!$G$66,IF(O38=Data!$E$7,Data!$G$67,IF(O38=Data!$E$8,Data!$G$68,IF(O38=Data!$E$9,Data!$G$69,IF(O38=Data!$E$10,Data!$G$70,IF(O38=Data!$E$11,Data!$G$71,IF(O38=Data!$E$12,Data!$G$72,IF(O38=Data!$E$13,Data!$G$73,IF(O38=Data!$E$14,Data!$G$74,IF(O38=Data!$E$15,Data!$G$75,IF(O38=Data!$E$16,Data!$G$76,IF(O38=Data!$E$17,Data!$G$77,IF(O38=Data!$E$18,Data!G$78,0)))))))))))))))))))*K38*$AV$3</f>
        <v>0</v>
      </c>
      <c r="X38" s="23">
        <f>IF(AZ38="No",0,IF(O38="NA",0,IF(O38=Data!$E$2,Data!$H$62,IF(O38=Data!$E$3,Data!$H$63,IF(O38=Data!$E$4,Data!$H$64,IF(O38=Data!$E$5,Data!$H$65,IF(O38=Data!$E$6,Data!$H$66,IF(O38=Data!$E$7,Data!$H$67,IF(O38=Data!$E$8,Data!$H$68,IF(O38=Data!$E$9,Data!$H$69,IF(O38=Data!$E$10,Data!$H$70,IF(O38=Data!$E$11,Data!$H$71,IF(O38=Data!$E$12,Data!$H$72,IF(O38=Data!$E$13,Data!$H$73,IF(O38=Data!$E$14,Data!$H$74,IF(O38=Data!$E$15,Data!$H$75,IF(O38=Data!$E$16,Data!$H$76,IF(O38=Data!$E$17,Data!$H$77,IF(O38=Data!$E$18,Data!H$78,0)))))))))))))))))))*K38*$AV$3</f>
        <v>0</v>
      </c>
      <c r="Y38" s="23">
        <f>IF(R38&lt;=1,0,IF(Q38=Data!$E$12,Data!$F$72,IF(Q38=Data!$E$13,Data!$F$73,IF(Q38=Data!$E$14,Data!$F$74,IF(Q38=Data!$E$15,Data!$F$75,IF(Q38=Data!$E$16,Data!$F$76,IF(Q38=Data!$E$17,Data!$F$77,IF(Q38=Data!$E$18,Data!$F$78,0))))))))*K38*IF(R38&lt;AV38,R38,$AV$3)</f>
        <v>0</v>
      </c>
      <c r="Z38" s="23">
        <f>IF(R38&lt;=1,0,IF(Q38=Data!$E$12,Data!$G$72,IF(Q38=Data!$E$13,Data!$G$73,IF(Q38=Data!$E$14,Data!$G$74,IF(Q38=Data!$E$15,Data!$G$75,IF(Q38=Data!$E$16,Data!$G$76,IF(Q38=Data!$E$17,Data!$G$77,IF(Q38=Data!$E$18,Data!$G$78,0))))))))*K38*IF(R38&lt;AV38,R38,$AV$3)</f>
        <v>0</v>
      </c>
      <c r="AA38" s="23">
        <f>IF(R38&lt;=1,0,IF(Q38=Data!$E$12,Data!$H$72,IF(Q38=Data!$E$13,Data!$H$73,IF(Q38=Data!$E$14,Data!$H$74,IF(Q38=Data!$E$15,Data!$H$75,IF(Q38=Data!$E$16,Data!$H$76,IF(Q38=Data!$E$17,Data!$H$77,IF(Q38=Data!$E$18,Data!$H$78,0))))))))*K38*IF(R38&lt;AV38,R38,$AV$3)</f>
        <v>0</v>
      </c>
      <c r="AB38" s="22">
        <f t="shared" si="5"/>
        <v>0</v>
      </c>
      <c r="AC38" s="50">
        <f t="shared" si="6"/>
        <v>0</v>
      </c>
      <c r="AD38" s="46"/>
      <c r="AE38" s="21">
        <f t="shared" si="0"/>
        <v>0</v>
      </c>
      <c r="AF38" s="22">
        <f t="shared" si="1"/>
        <v>0</v>
      </c>
      <c r="AG38" s="50">
        <f t="shared" si="2"/>
        <v>0</v>
      </c>
      <c r="AH38" s="46"/>
      <c r="AI38" s="21">
        <f>IF(AZ38="No",0,IF(O38="NA",0,IF(Q38=O38,0,IF(O38=Data!$E$2,Data!$J$62,IF(O38=Data!$E$3,Data!$J$63,IF(O38=Data!$E$4,Data!$J$64,IF(O38=Data!$E$5,Data!$J$65,IF(O38=Data!$E$6,Data!$J$66,IF(O38=Data!$E$7,Data!$J$67,IF(O38=Data!$E$8,Data!$J$68,IF(O38=Data!$E$9,Data!$J$69,IF(O38=Data!$E$10,Data!$I$70,IF(O38=Data!$E$11,Data!$J$71,IF(O38=Data!$E$12,Data!$J$72,IF(O38=Data!$E$13,Data!$J$73,IF(O38=Data!$E$14,Data!$J$74,IF(O38=Data!$E$15,Data!$J$75,IF(O38=Data!$E$16,Data!$J$76,IF(O38=Data!$E$17,Data!$J$77,IF(O38=Data!$E$18,Data!J$78,0))))))))))))))))))))*$AV$3</f>
        <v>0</v>
      </c>
      <c r="AJ38" s="23">
        <f>IF(AZ38="No",0,IF(O38="NA",0,IF(O38=Data!$E$2,Data!$K$62,IF(O38=Data!$E$3,Data!$K$63,IF(O38=Data!$E$4,Data!$K$64,IF(O38=Data!$E$5,Data!$K$65,IF(O38=Data!$E$6,Data!$K$66,IF(O38=Data!$E$7,Data!$K$67,IF(O38=Data!$E$8,Data!$K$68,IF(O38=Data!$E$9,Data!$K$69,IF(O38=Data!$E$10,Data!$K$70,IF(O38=Data!$E$11,Data!$K$71,IF(O38=Data!$E$12,Data!$K$72,IF(O38=Data!$E$13,Data!$K$73,IF(O38=Data!$E$14,Data!$K$74,IF(O38=Data!$E$15,Data!$K$75,IF(O38=Data!$E$16,Data!$K$76,IF(O38=Data!$E$17,Data!$K$77,IF(O38=Data!$E$18,Data!K$78,0)))))))))))))))))))*$AV$3</f>
        <v>0</v>
      </c>
      <c r="AK38" s="23">
        <f t="shared" si="7"/>
        <v>0</v>
      </c>
      <c r="AL38" s="22">
        <f t="shared" si="8"/>
        <v>0</v>
      </c>
      <c r="AM38" s="22">
        <f t="shared" si="9"/>
        <v>0</v>
      </c>
      <c r="AN38" s="23"/>
      <c r="AO38" s="120"/>
      <c r="AP38" s="25"/>
      <c r="AQ38" s="25"/>
      <c r="AR38" s="9"/>
      <c r="AS38" s="9"/>
      <c r="AT38" s="5"/>
      <c r="AX38" s="168"/>
      <c r="AY38" s="143" t="str">
        <f t="shared" si="10"/>
        <v>No</v>
      </c>
      <c r="AZ38" s="144" t="str">
        <f t="shared" si="3"/>
        <v>No</v>
      </c>
      <c r="BA38" s="150"/>
      <c r="BB38" s="146">
        <f>IF(Q38="NA",0,IF(N38="No",0,IF(O38=Data!$E$2,Data!$L$62,IF(O38=Data!$E$3,Data!$L$63,IF(O38=Data!$E$4,Data!$L$64,IF(O38=Data!$E$5,Data!$L$65,IF(O38=Data!$E$6,Data!$L$66,IF(O38=Data!$E$7,Data!$L$67,IF(O38=Data!$E$8,Data!$L$68,IF(O38=Data!$E$9,Data!$L$69,IF(O38=Data!$E$10,Data!$L$70,IF(O38=Data!$E$11,Data!$L$71,IF(O38=Data!$E$12,Data!$L$72,IF(O38=Data!$E$13,Data!$L$73,IF(O38=Data!$E$14,Data!$L$74,IF(O38=Data!$E$15,Data!$L$75,IF(O38=Data!$E$16,Data!$L$76,IF(O38=Data!$E$17,Data!$L$77,IF(O38=Data!$E$18,Data!L$78,0)))))))))))))))))))</f>
        <v>0</v>
      </c>
      <c r="BC38" s="147">
        <f>IF(Q38="NA",0,IF(AY38="No",0,IF(N38="Yes",0,IF(P38=Data!$E$2,Data!$L$62,IF(P38=Data!$E$3,Data!$L$63,IF(P38=Data!$E$4,Data!$L$64,IF(P38=Data!$E$5,Data!$L$65,IF(P38=Data!$E$6,Data!$L$66,IF(P38=Data!$E$7,Data!$L$67,IF(P38=Data!$E$8,Data!$L$68,IF(P38=Data!$E$9,Data!$L$69,IF(P38=Data!$E$10,Data!$L$70,IF(P38=Data!$E$11,Data!$L$71,IF(P38=Data!$E$12,Data!$L$72*(EXP(-29.6/R38)),IF(P38=Data!$E$13,Data!$L$73,IF(P38=Data!$E$14,Data!$L$74*(EXP(-29.6/R38)),IF(P38=Data!$E$15,Data!$L$75,IF(P38=Data!$E$16,Data!$L$76,IF(P38=Data!$E$17,Data!$L$77,IF(P38=Data!$E$18,Data!L$78,0))))))))))))))))))))</f>
        <v>0</v>
      </c>
      <c r="BD38" s="148"/>
      <c r="BE38" s="146"/>
      <c r="BF38" s="148">
        <f t="shared" si="4"/>
        <v>0</v>
      </c>
      <c r="BG38" s="148">
        <f t="shared" si="11"/>
        <v>1</v>
      </c>
      <c r="BH38" s="148">
        <f t="shared" si="12"/>
        <v>1</v>
      </c>
      <c r="BI38" s="148">
        <f>IF(S38=0,0,IF(AND(Q38=Data!$E$12,S38-$AV$3&gt;0),(((Data!$M$72*(EXP(-29.6/S38)))-(Data!$M$72*(EXP(-29.6/(S38-$AV$3)))))),IF(AND(Q38=Data!$E$12,S38-$AV$3&lt;0.5),(Data!$M$72*(EXP(-29.6/S38))),IF(AND(Q38=Data!$E$12,S38&lt;=1),((Data!$M$72*(EXP(-29.6/S38)))),IF(Q38=Data!$E$13,(Data!$M$73),IF(AND(Q38=Data!$E$14,S38-$AV$3&gt;0),(((Data!$M$74*(EXP(-29.6/S38)))-(Data!$M$74*(EXP(-29.6/(S38-$AV$3)))))),IF(AND(Q38=Data!$E$14,S38-$AV$3&lt;1),(Data!$M$74*(EXP(-29.6/S38))),IF(AND(Q38=Data!$E$14,S38&lt;=1),((Data!$M$74*(EXP(-29.6/S38)))),IF(Q38=Data!$E$15,Data!$M$75,IF(Q38=Data!$E$16,Data!$M$76,IF(Q38=Data!$E$17,Data!$M$77,IF(Q38=Data!$E$18,Data!$M$78,0))))))))))))</f>
        <v>0</v>
      </c>
      <c r="BJ38" s="148">
        <f>IF(Q38=Data!$E$12,BI38*0.32,IF(Q38=Data!$E$13,0,IF(Q38=Data!$E$14,BI38*0.32,IF(Q38=Data!$E$15,0,IF(Q38=Data!$E$16,0,IF(Q38=Data!$E$17,0,IF(Q38=Data!$E$18,0,0)))))))</f>
        <v>0</v>
      </c>
      <c r="BK38" s="148">
        <f>IF(Q38=Data!$E$12,Data!$P$72*$AV$3,IF(Q38=Data!$E$13,Data!$P$73*$AV$3,IF(Q38=Data!$E$14,Data!$P$74*$AV$3,IF(Q38=Data!$E$15,Data!$P$75*$AV$3,IF(Q38=Data!$E$16,Data!$P$76*$AV$3,IF(Q38=Data!$E$17,Data!$P$77*$AV$3,IF(Q38=Data!$E$18,Data!$P$78*$AV$3,0)))))))</f>
        <v>0</v>
      </c>
      <c r="BL38" s="147">
        <f>IF(O38=Data!$E$2,Data!$O$62,IF(O38=Data!$E$3,Data!$O$63,IF(O38=Data!$E$4,Data!$O$64,IF(O38=Data!$E$5,Data!$O$65,IF(O38=Data!$E$6,Data!$O$66,IF(O38=Data!$E$7,Data!$O$67,IF(O38=Data!$E$8,Data!$O$68,IF(O38=Data!$E$9,Data!$O$69,IF(O38=Data!$E$10,Data!$O$70,IF(O38=Data!$E$11,Data!$O$71,IF(O38=Data!$E$12,Data!$O$72,IF(O38=Data!$E$13,Data!$O$73,IF(O38=Data!$E$14,Data!$O$74,IF(O38=Data!$E$15,Data!$O$75,IF(O38=Data!$E$16,Data!$O$76,IF(O38=Data!$E$17,Data!$O$77,IF(O38=Data!$E$18,Data!$O$78,0)))))))))))))))))</f>
        <v>0</v>
      </c>
      <c r="BM38" s="169"/>
      <c r="BN38" s="169"/>
      <c r="BO38" s="169"/>
      <c r="BP38" s="169"/>
    </row>
    <row r="39" spans="10:68" x14ac:dyDescent="0.3">
      <c r="J39" s="36" t="s">
        <v>50</v>
      </c>
      <c r="K39" s="108"/>
      <c r="L39" s="108"/>
      <c r="M39" s="108" t="s">
        <v>3</v>
      </c>
      <c r="N39" s="108" t="s">
        <v>1</v>
      </c>
      <c r="O39" s="109" t="s">
        <v>124</v>
      </c>
      <c r="P39" s="109" t="s">
        <v>124</v>
      </c>
      <c r="Q39" s="110" t="s">
        <v>124</v>
      </c>
      <c r="R39" s="111"/>
      <c r="S39" s="111"/>
      <c r="T39" s="112"/>
      <c r="U39" s="20"/>
      <c r="V39" s="21">
        <f>IF(AZ39="No",0,IF(O39="NA",0,IF(O39=Data!$E$2,Data!$F$62,IF(O39=Data!$E$3,Data!$F$63,IF(O39=Data!$E$4,Data!$F$64,IF(O39=Data!$E$5,Data!$F$65,IF(O39=Data!$E$6,Data!$F$66,IF(O39=Data!$E$7,Data!$F$67,IF(O39=Data!$E$8,Data!$F$68,IF(O39=Data!$E$9,Data!$F$69,IF(O39=Data!$E$10,Data!$F$70,IF(O39=Data!$E$11,Data!$F$71,IF(O39=Data!E48,Data!$F$72,IF(O39=Data!E49,Data!$F$73,IF(O39=Data!E50,Data!$F$74,IF(O39=Data!E51,Data!$F$75,IF(O39=Data!E52,Data!$F$76,IF(O39=Data!E53,Data!$F$77,IF(O39=Data!E54,Data!F$78,0)))))))))))))))))))*K39*$AV$3</f>
        <v>0</v>
      </c>
      <c r="W39" s="23">
        <f>IF(AZ39="No",0,IF(O39="NA",0,IF(O39=Data!$E$2,Data!$G$62,IF(O39=Data!$E$3,Data!$G$63,IF(O39=Data!$E$4,Data!$G$64,IF(O39=Data!$E$5,Data!$G$65,IF(O39=Data!$E$6,Data!$G$66,IF(O39=Data!$E$7,Data!$G$67,IF(O39=Data!$E$8,Data!$G$68,IF(O39=Data!$E$9,Data!$G$69,IF(O39=Data!$E$10,Data!$G$70,IF(O39=Data!$E$11,Data!$G$71,IF(O39=Data!$E$12,Data!$G$72,IF(O39=Data!$E$13,Data!$G$73,IF(O39=Data!$E$14,Data!$G$74,IF(O39=Data!$E$15,Data!$G$75,IF(O39=Data!$E$16,Data!$G$76,IF(O39=Data!$E$17,Data!$G$77,IF(O39=Data!$E$18,Data!G$78,0)))))))))))))))))))*K39*$AV$3</f>
        <v>0</v>
      </c>
      <c r="X39" s="23">
        <f>IF(AZ39="No",0,IF(O39="NA",0,IF(O39=Data!$E$2,Data!$H$62,IF(O39=Data!$E$3,Data!$H$63,IF(O39=Data!$E$4,Data!$H$64,IF(O39=Data!$E$5,Data!$H$65,IF(O39=Data!$E$6,Data!$H$66,IF(O39=Data!$E$7,Data!$H$67,IF(O39=Data!$E$8,Data!$H$68,IF(O39=Data!$E$9,Data!$H$69,IF(O39=Data!$E$10,Data!$H$70,IF(O39=Data!$E$11,Data!$H$71,IF(O39=Data!$E$12,Data!$H$72,IF(O39=Data!$E$13,Data!$H$73,IF(O39=Data!$E$14,Data!$H$74,IF(O39=Data!$E$15,Data!$H$75,IF(O39=Data!$E$16,Data!$H$76,IF(O39=Data!$E$17,Data!$H$77,IF(O39=Data!$E$18,Data!H$78,0)))))))))))))))))))*K39*$AV$3</f>
        <v>0</v>
      </c>
      <c r="Y39" s="23">
        <f>IF(R39&lt;=1,0,IF(Q39=Data!$E$12,Data!$F$72,IF(Q39=Data!$E$13,Data!$F$73,IF(Q39=Data!$E$14,Data!$F$74,IF(Q39=Data!$E$15,Data!$F$75,IF(Q39=Data!$E$16,Data!$F$76,IF(Q39=Data!$E$17,Data!$F$77,IF(Q39=Data!$E$18,Data!$F$78,0))))))))*K39*IF(R39&lt;AV39,R39,$AV$3)</f>
        <v>0</v>
      </c>
      <c r="Z39" s="23">
        <f>IF(R39&lt;=1,0,IF(Q39=Data!$E$12,Data!$G$72,IF(Q39=Data!$E$13,Data!$G$73,IF(Q39=Data!$E$14,Data!$G$74,IF(Q39=Data!$E$15,Data!$G$75,IF(Q39=Data!$E$16,Data!$G$76,IF(Q39=Data!$E$17,Data!$G$77,IF(Q39=Data!$E$18,Data!$G$78,0))))))))*K39*IF(R39&lt;AV39,R39,$AV$3)</f>
        <v>0</v>
      </c>
      <c r="AA39" s="23">
        <f>IF(R39&lt;=1,0,IF(Q39=Data!$E$12,Data!$H$72,IF(Q39=Data!$E$13,Data!$H$73,IF(Q39=Data!$E$14,Data!$H$74,IF(Q39=Data!$E$15,Data!$H$75,IF(Q39=Data!$E$16,Data!$H$76,IF(Q39=Data!$E$17,Data!$H$77,IF(Q39=Data!$E$18,Data!$H$78,0))))))))*K39*IF(R39&lt;AV39,R39,$AV$3)</f>
        <v>0</v>
      </c>
      <c r="AB39" s="22">
        <f t="shared" si="5"/>
        <v>0</v>
      </c>
      <c r="AC39" s="50">
        <f t="shared" si="6"/>
        <v>0</v>
      </c>
      <c r="AD39" s="46"/>
      <c r="AE39" s="21">
        <f t="shared" si="0"/>
        <v>0</v>
      </c>
      <c r="AF39" s="22">
        <f t="shared" si="1"/>
        <v>0</v>
      </c>
      <c r="AG39" s="50">
        <f t="shared" si="2"/>
        <v>0</v>
      </c>
      <c r="AH39" s="46"/>
      <c r="AI39" s="21">
        <f>IF(AZ39="No",0,IF(O39="NA",0,IF(Q39=O39,0,IF(O39=Data!$E$2,Data!$J$62,IF(O39=Data!$E$3,Data!$J$63,IF(O39=Data!$E$4,Data!$J$64,IF(O39=Data!$E$5,Data!$J$65,IF(O39=Data!$E$6,Data!$J$66,IF(O39=Data!$E$7,Data!$J$67,IF(O39=Data!$E$8,Data!$J$68,IF(O39=Data!$E$9,Data!$J$69,IF(O39=Data!$E$10,Data!$I$70,IF(O39=Data!$E$11,Data!$J$71,IF(O39=Data!$E$12,Data!$J$72,IF(O39=Data!$E$13,Data!$J$73,IF(O39=Data!$E$14,Data!$J$74,IF(O39=Data!$E$15,Data!$J$75,IF(O39=Data!$E$16,Data!$J$76,IF(O39=Data!$E$17,Data!$J$77,IF(O39=Data!$E$18,Data!J$78,0))))))))))))))))))))*$AV$3</f>
        <v>0</v>
      </c>
      <c r="AJ39" s="23">
        <f>IF(AZ39="No",0,IF(O39="NA",0,IF(O39=Data!$E$2,Data!$K$62,IF(O39=Data!$E$3,Data!$K$63,IF(O39=Data!$E$4,Data!$K$64,IF(O39=Data!$E$5,Data!$K$65,IF(O39=Data!$E$6,Data!$K$66,IF(O39=Data!$E$7,Data!$K$67,IF(O39=Data!$E$8,Data!$K$68,IF(O39=Data!$E$9,Data!$K$69,IF(O39=Data!$E$10,Data!$K$70,IF(O39=Data!$E$11,Data!$K$71,IF(O39=Data!$E$12,Data!$K$72,IF(O39=Data!$E$13,Data!$K$73,IF(O39=Data!$E$14,Data!$K$74,IF(O39=Data!$E$15,Data!$K$75,IF(O39=Data!$E$16,Data!$K$76,IF(O39=Data!$E$17,Data!$K$77,IF(O39=Data!$E$18,Data!K$78,0)))))))))))))))))))*$AV$3</f>
        <v>0</v>
      </c>
      <c r="AK39" s="23">
        <f t="shared" si="7"/>
        <v>0</v>
      </c>
      <c r="AL39" s="22">
        <f t="shared" si="8"/>
        <v>0</v>
      </c>
      <c r="AM39" s="22">
        <f t="shared" si="9"/>
        <v>0</v>
      </c>
      <c r="AN39" s="23"/>
      <c r="AO39" s="120"/>
      <c r="AP39" s="25"/>
      <c r="AQ39" s="25"/>
      <c r="AR39" s="9"/>
      <c r="AS39" s="9"/>
      <c r="AT39" s="5"/>
      <c r="AX39" s="168"/>
      <c r="AY39" s="143" t="str">
        <f t="shared" si="10"/>
        <v>No</v>
      </c>
      <c r="AZ39" s="144" t="str">
        <f t="shared" si="3"/>
        <v>No</v>
      </c>
      <c r="BA39" s="150"/>
      <c r="BB39" s="146">
        <f>IF(Q39="NA",0,IF(N39="No",0,IF(O39=Data!$E$2,Data!$L$62,IF(O39=Data!$E$3,Data!$L$63,IF(O39=Data!$E$4,Data!$L$64,IF(O39=Data!$E$5,Data!$L$65,IF(O39=Data!$E$6,Data!$L$66,IF(O39=Data!$E$7,Data!$L$67,IF(O39=Data!$E$8,Data!$L$68,IF(O39=Data!$E$9,Data!$L$69,IF(O39=Data!$E$10,Data!$L$70,IF(O39=Data!$E$11,Data!$L$71,IF(O39=Data!$E$12,Data!$L$72,IF(O39=Data!$E$13,Data!$L$73,IF(O39=Data!$E$14,Data!$L$74,IF(O39=Data!$E$15,Data!$L$75,IF(O39=Data!$E$16,Data!$L$76,IF(O39=Data!$E$17,Data!$L$77,IF(O39=Data!$E$18,Data!L$78,0)))))))))))))))))))</f>
        <v>0</v>
      </c>
      <c r="BC39" s="147">
        <f>IF(Q39="NA",0,IF(AY39="No",0,IF(N39="Yes",0,IF(P39=Data!$E$2,Data!$L$62,IF(P39=Data!$E$3,Data!$L$63,IF(P39=Data!$E$4,Data!$L$64,IF(P39=Data!$E$5,Data!$L$65,IF(P39=Data!$E$6,Data!$L$66,IF(P39=Data!$E$7,Data!$L$67,IF(P39=Data!$E$8,Data!$L$68,IF(P39=Data!$E$9,Data!$L$69,IF(P39=Data!$E$10,Data!$L$70,IF(P39=Data!$E$11,Data!$L$71,IF(P39=Data!$E$12,Data!$L$72*(EXP(-29.6/R39)),IF(P39=Data!$E$13,Data!$L$73,IF(P39=Data!$E$14,Data!$L$74*(EXP(-29.6/R39)),IF(P39=Data!$E$15,Data!$L$75,IF(P39=Data!$E$16,Data!$L$76,IF(P39=Data!$E$17,Data!$L$77,IF(P39=Data!$E$18,Data!L$78,0))))))))))))))))))))</f>
        <v>0</v>
      </c>
      <c r="BD39" s="148"/>
      <c r="BE39" s="146"/>
      <c r="BF39" s="148">
        <f t="shared" si="4"/>
        <v>0</v>
      </c>
      <c r="BG39" s="148">
        <f t="shared" si="11"/>
        <v>1</v>
      </c>
      <c r="BH39" s="148">
        <f t="shared" si="12"/>
        <v>1</v>
      </c>
      <c r="BI39" s="148">
        <f>IF(S39=0,0,IF(AND(Q39=Data!$E$12,S39-$AV$3&gt;0),(((Data!$M$72*(EXP(-29.6/S39)))-(Data!$M$72*(EXP(-29.6/(S39-$AV$3)))))),IF(AND(Q39=Data!$E$12,S39-$AV$3&lt;0.5),(Data!$M$72*(EXP(-29.6/S39))),IF(AND(Q39=Data!$E$12,S39&lt;=1),((Data!$M$72*(EXP(-29.6/S39)))),IF(Q39=Data!$E$13,(Data!$M$73),IF(AND(Q39=Data!$E$14,S39-$AV$3&gt;0),(((Data!$M$74*(EXP(-29.6/S39)))-(Data!$M$74*(EXP(-29.6/(S39-$AV$3)))))),IF(AND(Q39=Data!$E$14,S39-$AV$3&lt;1),(Data!$M$74*(EXP(-29.6/S39))),IF(AND(Q39=Data!$E$14,S39&lt;=1),((Data!$M$74*(EXP(-29.6/S39)))),IF(Q39=Data!$E$15,Data!$M$75,IF(Q39=Data!$E$16,Data!$M$76,IF(Q39=Data!$E$17,Data!$M$77,IF(Q39=Data!$E$18,Data!$M$78,0))))))))))))</f>
        <v>0</v>
      </c>
      <c r="BJ39" s="148">
        <f>IF(Q39=Data!$E$12,BI39*0.32,IF(Q39=Data!$E$13,0,IF(Q39=Data!$E$14,BI39*0.32,IF(Q39=Data!$E$15,0,IF(Q39=Data!$E$16,0,IF(Q39=Data!$E$17,0,IF(Q39=Data!$E$18,0,0)))))))</f>
        <v>0</v>
      </c>
      <c r="BK39" s="148">
        <f>IF(Q39=Data!$E$12,Data!$P$72*$AV$3,IF(Q39=Data!$E$13,Data!$P$73*$AV$3,IF(Q39=Data!$E$14,Data!$P$74*$AV$3,IF(Q39=Data!$E$15,Data!$P$75*$AV$3,IF(Q39=Data!$E$16,Data!$P$76*$AV$3,IF(Q39=Data!$E$17,Data!$P$77*$AV$3,IF(Q39=Data!$E$18,Data!$P$78*$AV$3,0)))))))</f>
        <v>0</v>
      </c>
      <c r="BL39" s="147">
        <f>IF(O39=Data!$E$2,Data!$O$62,IF(O39=Data!$E$3,Data!$O$63,IF(O39=Data!$E$4,Data!$O$64,IF(O39=Data!$E$5,Data!$O$65,IF(O39=Data!$E$6,Data!$O$66,IF(O39=Data!$E$7,Data!$O$67,IF(O39=Data!$E$8,Data!$O$68,IF(O39=Data!$E$9,Data!$O$69,IF(O39=Data!$E$10,Data!$O$70,IF(O39=Data!$E$11,Data!$O$71,IF(O39=Data!$E$12,Data!$O$72,IF(O39=Data!$E$13,Data!$O$73,IF(O39=Data!$E$14,Data!$O$74,IF(O39=Data!$E$15,Data!$O$75,IF(O39=Data!$E$16,Data!$O$76,IF(O39=Data!$E$17,Data!$O$77,IF(O39=Data!$E$18,Data!$O$78,0)))))))))))))))))</f>
        <v>0</v>
      </c>
      <c r="BM39" s="169"/>
      <c r="BN39" s="169"/>
      <c r="BO39" s="169"/>
      <c r="BP39" s="169"/>
    </row>
    <row r="40" spans="10:68" x14ac:dyDescent="0.3">
      <c r="J40" s="36" t="s">
        <v>51</v>
      </c>
      <c r="K40" s="108"/>
      <c r="L40" s="108"/>
      <c r="M40" s="108" t="s">
        <v>3</v>
      </c>
      <c r="N40" s="108" t="s">
        <v>1</v>
      </c>
      <c r="O40" s="109" t="s">
        <v>124</v>
      </c>
      <c r="P40" s="109" t="s">
        <v>124</v>
      </c>
      <c r="Q40" s="110" t="s">
        <v>124</v>
      </c>
      <c r="R40" s="111"/>
      <c r="S40" s="111"/>
      <c r="T40" s="112"/>
      <c r="U40" s="20"/>
      <c r="V40" s="21">
        <f>IF(AZ40="No",0,IF(O40="NA",0,IF(O40=Data!$E$2,Data!$F$62,IF(O40=Data!$E$3,Data!$F$63,IF(O40=Data!$E$4,Data!$F$64,IF(O40=Data!$E$5,Data!$F$65,IF(O40=Data!$E$6,Data!$F$66,IF(O40=Data!$E$7,Data!$F$67,IF(O40=Data!$E$8,Data!$F$68,IF(O40=Data!$E$9,Data!$F$69,IF(O40=Data!$E$10,Data!$F$70,IF(O40=Data!$E$11,Data!$F$71,IF(O40=Data!E49,Data!$F$72,IF(O40=Data!E50,Data!$F$73,IF(O40=Data!E51,Data!$F$74,IF(O40=Data!E52,Data!$F$75,IF(O40=Data!E53,Data!$F$76,IF(O40=Data!E54,Data!$F$77,IF(O40=Data!E55,Data!F$78,0)))))))))))))))))))*K40*$AV$3</f>
        <v>0</v>
      </c>
      <c r="W40" s="23">
        <f>IF(AZ40="No",0,IF(O40="NA",0,IF(O40=Data!$E$2,Data!$G$62,IF(O40=Data!$E$3,Data!$G$63,IF(O40=Data!$E$4,Data!$G$64,IF(O40=Data!$E$5,Data!$G$65,IF(O40=Data!$E$6,Data!$G$66,IF(O40=Data!$E$7,Data!$G$67,IF(O40=Data!$E$8,Data!$G$68,IF(O40=Data!$E$9,Data!$G$69,IF(O40=Data!$E$10,Data!$G$70,IF(O40=Data!$E$11,Data!$G$71,IF(O40=Data!$E$12,Data!$G$72,IF(O40=Data!$E$13,Data!$G$73,IF(O40=Data!$E$14,Data!$G$74,IF(O40=Data!$E$15,Data!$G$75,IF(O40=Data!$E$16,Data!$G$76,IF(O40=Data!$E$17,Data!$G$77,IF(O40=Data!$E$18,Data!G$78,0)))))))))))))))))))*K40*$AV$3</f>
        <v>0</v>
      </c>
      <c r="X40" s="23">
        <f>IF(AZ40="No",0,IF(O40="NA",0,IF(O40=Data!$E$2,Data!$H$62,IF(O40=Data!$E$3,Data!$H$63,IF(O40=Data!$E$4,Data!$H$64,IF(O40=Data!$E$5,Data!$H$65,IF(O40=Data!$E$6,Data!$H$66,IF(O40=Data!$E$7,Data!$H$67,IF(O40=Data!$E$8,Data!$H$68,IF(O40=Data!$E$9,Data!$H$69,IF(O40=Data!$E$10,Data!$H$70,IF(O40=Data!$E$11,Data!$H$71,IF(O40=Data!$E$12,Data!$H$72,IF(O40=Data!$E$13,Data!$H$73,IF(O40=Data!$E$14,Data!$H$74,IF(O40=Data!$E$15,Data!$H$75,IF(O40=Data!$E$16,Data!$H$76,IF(O40=Data!$E$17,Data!$H$77,IF(O40=Data!$E$18,Data!H$78,0)))))))))))))))))))*K40*$AV$3</f>
        <v>0</v>
      </c>
      <c r="Y40" s="23">
        <f>IF(R40&lt;=1,0,IF(Q40=Data!$E$12,Data!$F$72,IF(Q40=Data!$E$13,Data!$F$73,IF(Q40=Data!$E$14,Data!$F$74,IF(Q40=Data!$E$15,Data!$F$75,IF(Q40=Data!$E$16,Data!$F$76,IF(Q40=Data!$E$17,Data!$F$77,IF(Q40=Data!$E$18,Data!$F$78,0))))))))*K40*IF(R40&lt;AV40,R40,$AV$3)</f>
        <v>0</v>
      </c>
      <c r="Z40" s="23">
        <f>IF(R40&lt;=1,0,IF(Q40=Data!$E$12,Data!$G$72,IF(Q40=Data!$E$13,Data!$G$73,IF(Q40=Data!$E$14,Data!$G$74,IF(Q40=Data!$E$15,Data!$G$75,IF(Q40=Data!$E$16,Data!$G$76,IF(Q40=Data!$E$17,Data!$G$77,IF(Q40=Data!$E$18,Data!$G$78,0))))))))*K40*IF(R40&lt;AV40,R40,$AV$3)</f>
        <v>0</v>
      </c>
      <c r="AA40" s="23">
        <f>IF(R40&lt;=1,0,IF(Q40=Data!$E$12,Data!$H$72,IF(Q40=Data!$E$13,Data!$H$73,IF(Q40=Data!$E$14,Data!$H$74,IF(Q40=Data!$E$15,Data!$H$75,IF(Q40=Data!$E$16,Data!$H$76,IF(Q40=Data!$E$17,Data!$H$77,IF(Q40=Data!$E$18,Data!$H$78,0))))))))*K40*IF(R40&lt;AV40,R40,$AV$3)</f>
        <v>0</v>
      </c>
      <c r="AB40" s="22">
        <f t="shared" si="5"/>
        <v>0</v>
      </c>
      <c r="AC40" s="50">
        <f t="shared" si="6"/>
        <v>0</v>
      </c>
      <c r="AD40" s="46"/>
      <c r="AE40" s="21">
        <f t="shared" si="0"/>
        <v>0</v>
      </c>
      <c r="AF40" s="22">
        <f t="shared" si="1"/>
        <v>0</v>
      </c>
      <c r="AG40" s="50">
        <f t="shared" si="2"/>
        <v>0</v>
      </c>
      <c r="AH40" s="46"/>
      <c r="AI40" s="21">
        <f>IF(AZ40="No",0,IF(O40="NA",0,IF(Q40=O40,0,IF(O40=Data!$E$2,Data!$J$62,IF(O40=Data!$E$3,Data!$J$63,IF(O40=Data!$E$4,Data!$J$64,IF(O40=Data!$E$5,Data!$J$65,IF(O40=Data!$E$6,Data!$J$66,IF(O40=Data!$E$7,Data!$J$67,IF(O40=Data!$E$8,Data!$J$68,IF(O40=Data!$E$9,Data!$J$69,IF(O40=Data!$E$10,Data!$I$70,IF(O40=Data!$E$11,Data!$J$71,IF(O40=Data!$E$12,Data!$J$72,IF(O40=Data!$E$13,Data!$J$73,IF(O40=Data!$E$14,Data!$J$74,IF(O40=Data!$E$15,Data!$J$75,IF(O40=Data!$E$16,Data!$J$76,IF(O40=Data!$E$17,Data!$J$77,IF(O40=Data!$E$18,Data!J$78,0))))))))))))))))))))*$AV$3</f>
        <v>0</v>
      </c>
      <c r="AJ40" s="23">
        <f>IF(AZ40="No",0,IF(O40="NA",0,IF(O40=Data!$E$2,Data!$K$62,IF(O40=Data!$E$3,Data!$K$63,IF(O40=Data!$E$4,Data!$K$64,IF(O40=Data!$E$5,Data!$K$65,IF(O40=Data!$E$6,Data!$K$66,IF(O40=Data!$E$7,Data!$K$67,IF(O40=Data!$E$8,Data!$K$68,IF(O40=Data!$E$9,Data!$K$69,IF(O40=Data!$E$10,Data!$K$70,IF(O40=Data!$E$11,Data!$K$71,IF(O40=Data!$E$12,Data!$K$72,IF(O40=Data!$E$13,Data!$K$73,IF(O40=Data!$E$14,Data!$K$74,IF(O40=Data!$E$15,Data!$K$75,IF(O40=Data!$E$16,Data!$K$76,IF(O40=Data!$E$17,Data!$K$77,IF(O40=Data!$E$18,Data!K$78,0)))))))))))))))))))*$AV$3</f>
        <v>0</v>
      </c>
      <c r="AK40" s="23">
        <f t="shared" si="7"/>
        <v>0</v>
      </c>
      <c r="AL40" s="22">
        <f t="shared" si="8"/>
        <v>0</v>
      </c>
      <c r="AM40" s="22">
        <f t="shared" si="9"/>
        <v>0</v>
      </c>
      <c r="AN40" s="23"/>
      <c r="AO40" s="120"/>
      <c r="AP40" s="25"/>
      <c r="AQ40" s="25"/>
      <c r="AR40" s="9"/>
      <c r="AS40" s="9"/>
      <c r="AT40" s="5"/>
      <c r="AX40" s="168"/>
      <c r="AY40" s="143" t="str">
        <f t="shared" si="10"/>
        <v>No</v>
      </c>
      <c r="AZ40" s="144" t="str">
        <f t="shared" si="3"/>
        <v>No</v>
      </c>
      <c r="BA40" s="150"/>
      <c r="BB40" s="146">
        <f>IF(Q40="NA",0,IF(N40="No",0,IF(O40=Data!$E$2,Data!$L$62,IF(O40=Data!$E$3,Data!$L$63,IF(O40=Data!$E$4,Data!$L$64,IF(O40=Data!$E$5,Data!$L$65,IF(O40=Data!$E$6,Data!$L$66,IF(O40=Data!$E$7,Data!$L$67,IF(O40=Data!$E$8,Data!$L$68,IF(O40=Data!$E$9,Data!$L$69,IF(O40=Data!$E$10,Data!$L$70,IF(O40=Data!$E$11,Data!$L$71,IF(O40=Data!$E$12,Data!$L$72,IF(O40=Data!$E$13,Data!$L$73,IF(O40=Data!$E$14,Data!$L$74,IF(O40=Data!$E$15,Data!$L$75,IF(O40=Data!$E$16,Data!$L$76,IF(O40=Data!$E$17,Data!$L$77,IF(O40=Data!$E$18,Data!L$78,0)))))))))))))))))))</f>
        <v>0</v>
      </c>
      <c r="BC40" s="147">
        <f>IF(Q40="NA",0,IF(AY40="No",0,IF(N40="Yes",0,IF(P40=Data!$E$2,Data!$L$62,IF(P40=Data!$E$3,Data!$L$63,IF(P40=Data!$E$4,Data!$L$64,IF(P40=Data!$E$5,Data!$L$65,IF(P40=Data!$E$6,Data!$L$66,IF(P40=Data!$E$7,Data!$L$67,IF(P40=Data!$E$8,Data!$L$68,IF(P40=Data!$E$9,Data!$L$69,IF(P40=Data!$E$10,Data!$L$70,IF(P40=Data!$E$11,Data!$L$71,IF(P40=Data!$E$12,Data!$L$72*(EXP(-29.6/R40)),IF(P40=Data!$E$13,Data!$L$73,IF(P40=Data!$E$14,Data!$L$74*(EXP(-29.6/R40)),IF(P40=Data!$E$15,Data!$L$75,IF(P40=Data!$E$16,Data!$L$76,IF(P40=Data!$E$17,Data!$L$77,IF(P40=Data!$E$18,Data!L$78,0))))))))))))))))))))</f>
        <v>0</v>
      </c>
      <c r="BD40" s="148"/>
      <c r="BE40" s="146"/>
      <c r="BF40" s="148">
        <f t="shared" si="4"/>
        <v>0</v>
      </c>
      <c r="BG40" s="148">
        <f t="shared" si="11"/>
        <v>1</v>
      </c>
      <c r="BH40" s="148">
        <f t="shared" si="12"/>
        <v>1</v>
      </c>
      <c r="BI40" s="148">
        <f>IF(S40=0,0,IF(AND(Q40=Data!$E$12,S40-$AV$3&gt;0),(((Data!$M$72*(EXP(-29.6/S40)))-(Data!$M$72*(EXP(-29.6/(S40-$AV$3)))))),IF(AND(Q40=Data!$E$12,S40-$AV$3&lt;0.5),(Data!$M$72*(EXP(-29.6/S40))),IF(AND(Q40=Data!$E$12,S40&lt;=1),((Data!$M$72*(EXP(-29.6/S40)))),IF(Q40=Data!$E$13,(Data!$M$73),IF(AND(Q40=Data!$E$14,S40-$AV$3&gt;0),(((Data!$M$74*(EXP(-29.6/S40)))-(Data!$M$74*(EXP(-29.6/(S40-$AV$3)))))),IF(AND(Q40=Data!$E$14,S40-$AV$3&lt;1),(Data!$M$74*(EXP(-29.6/S40))),IF(AND(Q40=Data!$E$14,S40&lt;=1),((Data!$M$74*(EXP(-29.6/S40)))),IF(Q40=Data!$E$15,Data!$M$75,IF(Q40=Data!$E$16,Data!$M$76,IF(Q40=Data!$E$17,Data!$M$77,IF(Q40=Data!$E$18,Data!$M$78,0))))))))))))</f>
        <v>0</v>
      </c>
      <c r="BJ40" s="148">
        <f>IF(Q40=Data!$E$12,BI40*0.32,IF(Q40=Data!$E$13,0,IF(Q40=Data!$E$14,BI40*0.32,IF(Q40=Data!$E$15,0,IF(Q40=Data!$E$16,0,IF(Q40=Data!$E$17,0,IF(Q40=Data!$E$18,0,0)))))))</f>
        <v>0</v>
      </c>
      <c r="BK40" s="148">
        <f>IF(Q40=Data!$E$12,Data!$P$72*$AV$3,IF(Q40=Data!$E$13,Data!$P$73*$AV$3,IF(Q40=Data!$E$14,Data!$P$74*$AV$3,IF(Q40=Data!$E$15,Data!$P$75*$AV$3,IF(Q40=Data!$E$16,Data!$P$76*$AV$3,IF(Q40=Data!$E$17,Data!$P$77*$AV$3,IF(Q40=Data!$E$18,Data!$P$78*$AV$3,0)))))))</f>
        <v>0</v>
      </c>
      <c r="BL40" s="147">
        <f>IF(O40=Data!$E$2,Data!$O$62,IF(O40=Data!$E$3,Data!$O$63,IF(O40=Data!$E$4,Data!$O$64,IF(O40=Data!$E$5,Data!$O$65,IF(O40=Data!$E$6,Data!$O$66,IF(O40=Data!$E$7,Data!$O$67,IF(O40=Data!$E$8,Data!$O$68,IF(O40=Data!$E$9,Data!$O$69,IF(O40=Data!$E$10,Data!$O$70,IF(O40=Data!$E$11,Data!$O$71,IF(O40=Data!$E$12,Data!$O$72,IF(O40=Data!$E$13,Data!$O$73,IF(O40=Data!$E$14,Data!$O$74,IF(O40=Data!$E$15,Data!$O$75,IF(O40=Data!$E$16,Data!$O$76,IF(O40=Data!$E$17,Data!$O$77,IF(O40=Data!$E$18,Data!$O$78,0)))))))))))))))))</f>
        <v>0</v>
      </c>
      <c r="BM40" s="169"/>
      <c r="BN40" s="169"/>
      <c r="BO40" s="169"/>
      <c r="BP40" s="169"/>
    </row>
    <row r="41" spans="10:68" x14ac:dyDescent="0.3">
      <c r="J41" s="36" t="s">
        <v>52</v>
      </c>
      <c r="K41" s="108"/>
      <c r="L41" s="108"/>
      <c r="M41" s="108" t="s">
        <v>3</v>
      </c>
      <c r="N41" s="108" t="s">
        <v>1</v>
      </c>
      <c r="O41" s="109" t="s">
        <v>124</v>
      </c>
      <c r="P41" s="109" t="s">
        <v>124</v>
      </c>
      <c r="Q41" s="110" t="s">
        <v>124</v>
      </c>
      <c r="R41" s="111"/>
      <c r="S41" s="111"/>
      <c r="T41" s="112"/>
      <c r="U41" s="20"/>
      <c r="V41" s="21">
        <f>IF(AZ41="No",0,IF(O41="NA",0,IF(O41=Data!$E$2,Data!$F$62,IF(O41=Data!$E$3,Data!$F$63,IF(O41=Data!$E$4,Data!$F$64,IF(O41=Data!$E$5,Data!$F$65,IF(O41=Data!$E$6,Data!$F$66,IF(O41=Data!$E$7,Data!$F$67,IF(O41=Data!$E$8,Data!$F$68,IF(O41=Data!$E$9,Data!$F$69,IF(O41=Data!$E$10,Data!$F$70,IF(O41=Data!$E$11,Data!$F$71,IF(O41=Data!E50,Data!$F$72,IF(O41=Data!E51,Data!$F$73,IF(O41=Data!E52,Data!$F$74,IF(O41=Data!E53,Data!$F$75,IF(O41=Data!E54,Data!$F$76,IF(O41=Data!E55,Data!$F$77,IF(O41=Data!E56,Data!F$78,0)))))))))))))))))))*K41*$AV$3</f>
        <v>0</v>
      </c>
      <c r="W41" s="23">
        <f>IF(AZ41="No",0,IF(O41="NA",0,IF(O41=Data!$E$2,Data!$G$62,IF(O41=Data!$E$3,Data!$G$63,IF(O41=Data!$E$4,Data!$G$64,IF(O41=Data!$E$5,Data!$G$65,IF(O41=Data!$E$6,Data!$G$66,IF(O41=Data!$E$7,Data!$G$67,IF(O41=Data!$E$8,Data!$G$68,IF(O41=Data!$E$9,Data!$G$69,IF(O41=Data!$E$10,Data!$G$70,IF(O41=Data!$E$11,Data!$G$71,IF(O41=Data!$E$12,Data!$G$72,IF(O41=Data!$E$13,Data!$G$73,IF(O41=Data!$E$14,Data!$G$74,IF(O41=Data!$E$15,Data!$G$75,IF(O41=Data!$E$16,Data!$G$76,IF(O41=Data!$E$17,Data!$G$77,IF(O41=Data!$E$18,Data!G$78,0)))))))))))))))))))*K41*$AV$3</f>
        <v>0</v>
      </c>
      <c r="X41" s="23">
        <f>IF(AZ41="No",0,IF(O41="NA",0,IF(O41=Data!$E$2,Data!$H$62,IF(O41=Data!$E$3,Data!$H$63,IF(O41=Data!$E$4,Data!$H$64,IF(O41=Data!$E$5,Data!$H$65,IF(O41=Data!$E$6,Data!$H$66,IF(O41=Data!$E$7,Data!$H$67,IF(O41=Data!$E$8,Data!$H$68,IF(O41=Data!$E$9,Data!$H$69,IF(O41=Data!$E$10,Data!$H$70,IF(O41=Data!$E$11,Data!$H$71,IF(O41=Data!$E$12,Data!$H$72,IF(O41=Data!$E$13,Data!$H$73,IF(O41=Data!$E$14,Data!$H$74,IF(O41=Data!$E$15,Data!$H$75,IF(O41=Data!$E$16,Data!$H$76,IF(O41=Data!$E$17,Data!$H$77,IF(O41=Data!$E$18,Data!H$78,0)))))))))))))))))))*K41*$AV$3</f>
        <v>0</v>
      </c>
      <c r="Y41" s="23">
        <f>IF(R41&lt;=1,0,IF(Q41=Data!$E$12,Data!$F$72,IF(Q41=Data!$E$13,Data!$F$73,IF(Q41=Data!$E$14,Data!$F$74,IF(Q41=Data!$E$15,Data!$F$75,IF(Q41=Data!$E$16,Data!$F$76,IF(Q41=Data!$E$17,Data!$F$77,IF(Q41=Data!$E$18,Data!$F$78,0))))))))*K41*IF(R41&lt;AV41,R41,$AV$3)</f>
        <v>0</v>
      </c>
      <c r="Z41" s="23">
        <f>IF(R41&lt;=1,0,IF(Q41=Data!$E$12,Data!$G$72,IF(Q41=Data!$E$13,Data!$G$73,IF(Q41=Data!$E$14,Data!$G$74,IF(Q41=Data!$E$15,Data!$G$75,IF(Q41=Data!$E$16,Data!$G$76,IF(Q41=Data!$E$17,Data!$G$77,IF(Q41=Data!$E$18,Data!$G$78,0))))))))*K41*IF(R41&lt;AV41,R41,$AV$3)</f>
        <v>0</v>
      </c>
      <c r="AA41" s="23">
        <f>IF(R41&lt;=1,0,IF(Q41=Data!$E$12,Data!$H$72,IF(Q41=Data!$E$13,Data!$H$73,IF(Q41=Data!$E$14,Data!$H$74,IF(Q41=Data!$E$15,Data!$H$75,IF(Q41=Data!$E$16,Data!$H$76,IF(Q41=Data!$E$17,Data!$H$77,IF(Q41=Data!$E$18,Data!$H$78,0))))))))*K41*IF(R41&lt;AV41,R41,$AV$3)</f>
        <v>0</v>
      </c>
      <c r="AB41" s="22">
        <f t="shared" si="5"/>
        <v>0</v>
      </c>
      <c r="AC41" s="50">
        <f t="shared" si="6"/>
        <v>0</v>
      </c>
      <c r="AD41" s="46"/>
      <c r="AE41" s="21">
        <f t="shared" si="0"/>
        <v>0</v>
      </c>
      <c r="AF41" s="22">
        <f t="shared" si="1"/>
        <v>0</v>
      </c>
      <c r="AG41" s="50">
        <f t="shared" si="2"/>
        <v>0</v>
      </c>
      <c r="AH41" s="46"/>
      <c r="AI41" s="21">
        <f>IF(AZ41="No",0,IF(O41="NA",0,IF(Q41=O41,0,IF(O41=Data!$E$2,Data!$J$62,IF(O41=Data!$E$3,Data!$J$63,IF(O41=Data!$E$4,Data!$J$64,IF(O41=Data!$E$5,Data!$J$65,IF(O41=Data!$E$6,Data!$J$66,IF(O41=Data!$E$7,Data!$J$67,IF(O41=Data!$E$8,Data!$J$68,IF(O41=Data!$E$9,Data!$J$69,IF(O41=Data!$E$10,Data!$I$70,IF(O41=Data!$E$11,Data!$J$71,IF(O41=Data!$E$12,Data!$J$72,IF(O41=Data!$E$13,Data!$J$73,IF(O41=Data!$E$14,Data!$J$74,IF(O41=Data!$E$15,Data!$J$75,IF(O41=Data!$E$16,Data!$J$76,IF(O41=Data!$E$17,Data!$J$77,IF(O41=Data!$E$18,Data!J$78,0))))))))))))))))))))*$AV$3</f>
        <v>0</v>
      </c>
      <c r="AJ41" s="23">
        <f>IF(AZ41="No",0,IF(O41="NA",0,IF(O41=Data!$E$2,Data!$K$62,IF(O41=Data!$E$3,Data!$K$63,IF(O41=Data!$E$4,Data!$K$64,IF(O41=Data!$E$5,Data!$K$65,IF(O41=Data!$E$6,Data!$K$66,IF(O41=Data!$E$7,Data!$K$67,IF(O41=Data!$E$8,Data!$K$68,IF(O41=Data!$E$9,Data!$K$69,IF(O41=Data!$E$10,Data!$K$70,IF(O41=Data!$E$11,Data!$K$71,IF(O41=Data!$E$12,Data!$K$72,IF(O41=Data!$E$13,Data!$K$73,IF(O41=Data!$E$14,Data!$K$74,IF(O41=Data!$E$15,Data!$K$75,IF(O41=Data!$E$16,Data!$K$76,IF(O41=Data!$E$17,Data!$K$77,IF(O41=Data!$E$18,Data!K$78,0)))))))))))))))))))*$AV$3</f>
        <v>0</v>
      </c>
      <c r="AK41" s="23">
        <f t="shared" si="7"/>
        <v>0</v>
      </c>
      <c r="AL41" s="22">
        <f t="shared" si="8"/>
        <v>0</v>
      </c>
      <c r="AM41" s="22">
        <f t="shared" si="9"/>
        <v>0</v>
      </c>
      <c r="AN41" s="23"/>
      <c r="AO41" s="120"/>
      <c r="AP41" s="25"/>
      <c r="AQ41" s="25"/>
      <c r="AR41" s="9"/>
      <c r="AS41" s="9"/>
      <c r="AT41" s="5"/>
      <c r="AX41" s="168"/>
      <c r="AY41" s="143" t="str">
        <f t="shared" si="10"/>
        <v>No</v>
      </c>
      <c r="AZ41" s="144" t="str">
        <f t="shared" si="3"/>
        <v>No</v>
      </c>
      <c r="BA41" s="150"/>
      <c r="BB41" s="146">
        <f>IF(Q41="NA",0,IF(N41="No",0,IF(O41=Data!$E$2,Data!$L$62,IF(O41=Data!$E$3,Data!$L$63,IF(O41=Data!$E$4,Data!$L$64,IF(O41=Data!$E$5,Data!$L$65,IF(O41=Data!$E$6,Data!$L$66,IF(O41=Data!$E$7,Data!$L$67,IF(O41=Data!$E$8,Data!$L$68,IF(O41=Data!$E$9,Data!$L$69,IF(O41=Data!$E$10,Data!$L$70,IF(O41=Data!$E$11,Data!$L$71,IF(O41=Data!$E$12,Data!$L$72,IF(O41=Data!$E$13,Data!$L$73,IF(O41=Data!$E$14,Data!$L$74,IF(O41=Data!$E$15,Data!$L$75,IF(O41=Data!$E$16,Data!$L$76,IF(O41=Data!$E$17,Data!$L$77,IF(O41=Data!$E$18,Data!L$78,0)))))))))))))))))))</f>
        <v>0</v>
      </c>
      <c r="BC41" s="147">
        <f>IF(Q41="NA",0,IF(AY41="No",0,IF(N41="Yes",0,IF(P41=Data!$E$2,Data!$L$62,IF(P41=Data!$E$3,Data!$L$63,IF(P41=Data!$E$4,Data!$L$64,IF(P41=Data!$E$5,Data!$L$65,IF(P41=Data!$E$6,Data!$L$66,IF(P41=Data!$E$7,Data!$L$67,IF(P41=Data!$E$8,Data!$L$68,IF(P41=Data!$E$9,Data!$L$69,IF(P41=Data!$E$10,Data!$L$70,IF(P41=Data!$E$11,Data!$L$71,IF(P41=Data!$E$12,Data!$L$72*(EXP(-29.6/R41)),IF(P41=Data!$E$13,Data!$L$73,IF(P41=Data!$E$14,Data!$L$74*(EXP(-29.6/R41)),IF(P41=Data!$E$15,Data!$L$75,IF(P41=Data!$E$16,Data!$L$76,IF(P41=Data!$E$17,Data!$L$77,IF(P41=Data!$E$18,Data!L$78,0))))))))))))))))))))</f>
        <v>0</v>
      </c>
      <c r="BD41" s="148"/>
      <c r="BE41" s="146"/>
      <c r="BF41" s="148">
        <f t="shared" si="4"/>
        <v>0</v>
      </c>
      <c r="BG41" s="148">
        <f t="shared" si="11"/>
        <v>1</v>
      </c>
      <c r="BH41" s="148">
        <f t="shared" si="12"/>
        <v>1</v>
      </c>
      <c r="BI41" s="148">
        <f>IF(S41=0,0,IF(AND(Q41=Data!$E$12,S41-$AV$3&gt;0),(((Data!$M$72*(EXP(-29.6/S41)))-(Data!$M$72*(EXP(-29.6/(S41-$AV$3)))))),IF(AND(Q41=Data!$E$12,S41-$AV$3&lt;0.5),(Data!$M$72*(EXP(-29.6/S41))),IF(AND(Q41=Data!$E$12,S41&lt;=1),((Data!$M$72*(EXP(-29.6/S41)))),IF(Q41=Data!$E$13,(Data!$M$73),IF(AND(Q41=Data!$E$14,S41-$AV$3&gt;0),(((Data!$M$74*(EXP(-29.6/S41)))-(Data!$M$74*(EXP(-29.6/(S41-$AV$3)))))),IF(AND(Q41=Data!$E$14,S41-$AV$3&lt;1),(Data!$M$74*(EXP(-29.6/S41))),IF(AND(Q41=Data!$E$14,S41&lt;=1),((Data!$M$74*(EXP(-29.6/S41)))),IF(Q41=Data!$E$15,Data!$M$75,IF(Q41=Data!$E$16,Data!$M$76,IF(Q41=Data!$E$17,Data!$M$77,IF(Q41=Data!$E$18,Data!$M$78,0))))))))))))</f>
        <v>0</v>
      </c>
      <c r="BJ41" s="148">
        <f>IF(Q41=Data!$E$12,BI41*0.32,IF(Q41=Data!$E$13,0,IF(Q41=Data!$E$14,BI41*0.32,IF(Q41=Data!$E$15,0,IF(Q41=Data!$E$16,0,IF(Q41=Data!$E$17,0,IF(Q41=Data!$E$18,0,0)))))))</f>
        <v>0</v>
      </c>
      <c r="BK41" s="148">
        <f>IF(Q41=Data!$E$12,Data!$P$72*$AV$3,IF(Q41=Data!$E$13,Data!$P$73*$AV$3,IF(Q41=Data!$E$14,Data!$P$74*$AV$3,IF(Q41=Data!$E$15,Data!$P$75*$AV$3,IF(Q41=Data!$E$16,Data!$P$76*$AV$3,IF(Q41=Data!$E$17,Data!$P$77*$AV$3,IF(Q41=Data!$E$18,Data!$P$78*$AV$3,0)))))))</f>
        <v>0</v>
      </c>
      <c r="BL41" s="147">
        <f>IF(O41=Data!$E$2,Data!$O$62,IF(O41=Data!$E$3,Data!$O$63,IF(O41=Data!$E$4,Data!$O$64,IF(O41=Data!$E$5,Data!$O$65,IF(O41=Data!$E$6,Data!$O$66,IF(O41=Data!$E$7,Data!$O$67,IF(O41=Data!$E$8,Data!$O$68,IF(O41=Data!$E$9,Data!$O$69,IF(O41=Data!$E$10,Data!$O$70,IF(O41=Data!$E$11,Data!$O$71,IF(O41=Data!$E$12,Data!$O$72,IF(O41=Data!$E$13,Data!$O$73,IF(O41=Data!$E$14,Data!$O$74,IF(O41=Data!$E$15,Data!$O$75,IF(O41=Data!$E$16,Data!$O$76,IF(O41=Data!$E$17,Data!$O$77,IF(O41=Data!$E$18,Data!$O$78,0)))))))))))))))))</f>
        <v>0</v>
      </c>
      <c r="BM41" s="169"/>
      <c r="BN41" s="169"/>
      <c r="BO41" s="169"/>
      <c r="BP41" s="169"/>
    </row>
    <row r="42" spans="10:68" x14ac:dyDescent="0.3">
      <c r="J42" s="36" t="s">
        <v>53</v>
      </c>
      <c r="K42" s="108"/>
      <c r="L42" s="108"/>
      <c r="M42" s="108" t="s">
        <v>3</v>
      </c>
      <c r="N42" s="108" t="s">
        <v>1</v>
      </c>
      <c r="O42" s="109" t="s">
        <v>124</v>
      </c>
      <c r="P42" s="109" t="s">
        <v>124</v>
      </c>
      <c r="Q42" s="110" t="s">
        <v>124</v>
      </c>
      <c r="R42" s="111"/>
      <c r="S42" s="111"/>
      <c r="T42" s="112"/>
      <c r="U42" s="20"/>
      <c r="V42" s="21">
        <f>IF(AZ42="No",0,IF(O42="NA",0,IF(O42=Data!$E$2,Data!$F$62,IF(O42=Data!$E$3,Data!$F$63,IF(O42=Data!$E$4,Data!$F$64,IF(O42=Data!$E$5,Data!$F$65,IF(O42=Data!$E$6,Data!$F$66,IF(O42=Data!$E$7,Data!$F$67,IF(O42=Data!$E$8,Data!$F$68,IF(O42=Data!$E$9,Data!$F$69,IF(O42=Data!$E$10,Data!$F$70,IF(O42=Data!$E$11,Data!$F$71,IF(O42=Data!E51,Data!$F$72,IF(O42=Data!E52,Data!$F$73,IF(O42=Data!E53,Data!$F$74,IF(O42=Data!E54,Data!$F$75,IF(O42=Data!E55,Data!$F$76,IF(O42=Data!E56,Data!$F$77,IF(O42=Data!E57,Data!F$78,0)))))))))))))))))))*K42*$AV$3</f>
        <v>0</v>
      </c>
      <c r="W42" s="23">
        <f>IF(AZ42="No",0,IF(O42="NA",0,IF(O42=Data!$E$2,Data!$G$62,IF(O42=Data!$E$3,Data!$G$63,IF(O42=Data!$E$4,Data!$G$64,IF(O42=Data!$E$5,Data!$G$65,IF(O42=Data!$E$6,Data!$G$66,IF(O42=Data!$E$7,Data!$G$67,IF(O42=Data!$E$8,Data!$G$68,IF(O42=Data!$E$9,Data!$G$69,IF(O42=Data!$E$10,Data!$G$70,IF(O42=Data!$E$11,Data!$G$71,IF(O42=Data!$E$12,Data!$G$72,IF(O42=Data!$E$13,Data!$G$73,IF(O42=Data!$E$14,Data!$G$74,IF(O42=Data!$E$15,Data!$G$75,IF(O42=Data!$E$16,Data!$G$76,IF(O42=Data!$E$17,Data!$G$77,IF(O42=Data!$E$18,Data!G$78,0)))))))))))))))))))*K42*$AV$3</f>
        <v>0</v>
      </c>
      <c r="X42" s="23">
        <f>IF(AZ42="No",0,IF(O42="NA",0,IF(O42=Data!$E$2,Data!$H$62,IF(O42=Data!$E$3,Data!$H$63,IF(O42=Data!$E$4,Data!$H$64,IF(O42=Data!$E$5,Data!$H$65,IF(O42=Data!$E$6,Data!$H$66,IF(O42=Data!$E$7,Data!$H$67,IF(O42=Data!$E$8,Data!$H$68,IF(O42=Data!$E$9,Data!$H$69,IF(O42=Data!$E$10,Data!$H$70,IF(O42=Data!$E$11,Data!$H$71,IF(O42=Data!$E$12,Data!$H$72,IF(O42=Data!$E$13,Data!$H$73,IF(O42=Data!$E$14,Data!$H$74,IF(O42=Data!$E$15,Data!$H$75,IF(O42=Data!$E$16,Data!$H$76,IF(O42=Data!$E$17,Data!$H$77,IF(O42=Data!$E$18,Data!H$78,0)))))))))))))))))))*K42*$AV$3</f>
        <v>0</v>
      </c>
      <c r="Y42" s="23">
        <f>IF(R42&lt;=1,0,IF(Q42=Data!$E$12,Data!$F$72,IF(Q42=Data!$E$13,Data!$F$73,IF(Q42=Data!$E$14,Data!$F$74,IF(Q42=Data!$E$15,Data!$F$75,IF(Q42=Data!$E$16,Data!$F$76,IF(Q42=Data!$E$17,Data!$F$77,IF(Q42=Data!$E$18,Data!$F$78,0))))))))*K42*IF(R42&lt;AV42,R42,$AV$3)</f>
        <v>0</v>
      </c>
      <c r="Z42" s="23">
        <f>IF(R42&lt;=1,0,IF(Q42=Data!$E$12,Data!$G$72,IF(Q42=Data!$E$13,Data!$G$73,IF(Q42=Data!$E$14,Data!$G$74,IF(Q42=Data!$E$15,Data!$G$75,IF(Q42=Data!$E$16,Data!$G$76,IF(Q42=Data!$E$17,Data!$G$77,IF(Q42=Data!$E$18,Data!$G$78,0))))))))*K42*IF(R42&lt;AV42,R42,$AV$3)</f>
        <v>0</v>
      </c>
      <c r="AA42" s="23">
        <f>IF(R42&lt;=1,0,IF(Q42=Data!$E$12,Data!$H$72,IF(Q42=Data!$E$13,Data!$H$73,IF(Q42=Data!$E$14,Data!$H$74,IF(Q42=Data!$E$15,Data!$H$75,IF(Q42=Data!$E$16,Data!$H$76,IF(Q42=Data!$E$17,Data!$H$77,IF(Q42=Data!$E$18,Data!$H$78,0))))))))*K42*IF(R42&lt;AV42,R42,$AV$3)</f>
        <v>0</v>
      </c>
      <c r="AB42" s="22">
        <f t="shared" si="5"/>
        <v>0</v>
      </c>
      <c r="AC42" s="50">
        <f t="shared" si="6"/>
        <v>0</v>
      </c>
      <c r="AD42" s="46"/>
      <c r="AE42" s="21">
        <f t="shared" si="0"/>
        <v>0</v>
      </c>
      <c r="AF42" s="22">
        <f t="shared" si="1"/>
        <v>0</v>
      </c>
      <c r="AG42" s="50">
        <f t="shared" si="2"/>
        <v>0</v>
      </c>
      <c r="AH42" s="46"/>
      <c r="AI42" s="21">
        <f>IF(AZ42="No",0,IF(O42="NA",0,IF(Q42=O42,0,IF(O42=Data!$E$2,Data!$J$62,IF(O42=Data!$E$3,Data!$J$63,IF(O42=Data!$E$4,Data!$J$64,IF(O42=Data!$E$5,Data!$J$65,IF(O42=Data!$E$6,Data!$J$66,IF(O42=Data!$E$7,Data!$J$67,IF(O42=Data!$E$8,Data!$J$68,IF(O42=Data!$E$9,Data!$J$69,IF(O42=Data!$E$10,Data!$I$70,IF(O42=Data!$E$11,Data!$J$71,IF(O42=Data!$E$12,Data!$J$72,IF(O42=Data!$E$13,Data!$J$73,IF(O42=Data!$E$14,Data!$J$74,IF(O42=Data!$E$15,Data!$J$75,IF(O42=Data!$E$16,Data!$J$76,IF(O42=Data!$E$17,Data!$J$77,IF(O42=Data!$E$18,Data!J$78,0))))))))))))))))))))*$AV$3</f>
        <v>0</v>
      </c>
      <c r="AJ42" s="23">
        <f>IF(AZ42="No",0,IF(O42="NA",0,IF(O42=Data!$E$2,Data!$K$62,IF(O42=Data!$E$3,Data!$K$63,IF(O42=Data!$E$4,Data!$K$64,IF(O42=Data!$E$5,Data!$K$65,IF(O42=Data!$E$6,Data!$K$66,IF(O42=Data!$E$7,Data!$K$67,IF(O42=Data!$E$8,Data!$K$68,IF(O42=Data!$E$9,Data!$K$69,IF(O42=Data!$E$10,Data!$K$70,IF(O42=Data!$E$11,Data!$K$71,IF(O42=Data!$E$12,Data!$K$72,IF(O42=Data!$E$13,Data!$K$73,IF(O42=Data!$E$14,Data!$K$74,IF(O42=Data!$E$15,Data!$K$75,IF(O42=Data!$E$16,Data!$K$76,IF(O42=Data!$E$17,Data!$K$77,IF(O42=Data!$E$18,Data!K$78,0)))))))))))))))))))*$AV$3</f>
        <v>0</v>
      </c>
      <c r="AK42" s="23">
        <f t="shared" si="7"/>
        <v>0</v>
      </c>
      <c r="AL42" s="22">
        <f t="shared" si="8"/>
        <v>0</v>
      </c>
      <c r="AM42" s="22">
        <f t="shared" si="9"/>
        <v>0</v>
      </c>
      <c r="AN42" s="23"/>
      <c r="AO42" s="120"/>
      <c r="AP42" s="25"/>
      <c r="AQ42" s="25"/>
      <c r="AR42" s="9"/>
      <c r="AS42" s="9"/>
      <c r="AT42" s="5"/>
      <c r="AX42" s="168"/>
      <c r="AY42" s="143" t="str">
        <f t="shared" si="10"/>
        <v>No</v>
      </c>
      <c r="AZ42" s="144" t="str">
        <f t="shared" si="3"/>
        <v>No</v>
      </c>
      <c r="BA42" s="150"/>
      <c r="BB42" s="146">
        <f>IF(Q42="NA",0,IF(N42="No",0,IF(O42=Data!$E$2,Data!$L$62,IF(O42=Data!$E$3,Data!$L$63,IF(O42=Data!$E$4,Data!$L$64,IF(O42=Data!$E$5,Data!$L$65,IF(O42=Data!$E$6,Data!$L$66,IF(O42=Data!$E$7,Data!$L$67,IF(O42=Data!$E$8,Data!$L$68,IF(O42=Data!$E$9,Data!$L$69,IF(O42=Data!$E$10,Data!$L$70,IF(O42=Data!$E$11,Data!$L$71,IF(O42=Data!$E$12,Data!$L$72,IF(O42=Data!$E$13,Data!$L$73,IF(O42=Data!$E$14,Data!$L$74,IF(O42=Data!$E$15,Data!$L$75,IF(O42=Data!$E$16,Data!$L$76,IF(O42=Data!$E$17,Data!$L$77,IF(O42=Data!$E$18,Data!L$78,0)))))))))))))))))))</f>
        <v>0</v>
      </c>
      <c r="BC42" s="147">
        <f>IF(Q42="NA",0,IF(AY42="No",0,IF(N42="Yes",0,IF(P42=Data!$E$2,Data!$L$62,IF(P42=Data!$E$3,Data!$L$63,IF(P42=Data!$E$4,Data!$L$64,IF(P42=Data!$E$5,Data!$L$65,IF(P42=Data!$E$6,Data!$L$66,IF(P42=Data!$E$7,Data!$L$67,IF(P42=Data!$E$8,Data!$L$68,IF(P42=Data!$E$9,Data!$L$69,IF(P42=Data!$E$10,Data!$L$70,IF(P42=Data!$E$11,Data!$L$71,IF(P42=Data!$E$12,Data!$L$72*(EXP(-29.6/R42)),IF(P42=Data!$E$13,Data!$L$73,IF(P42=Data!$E$14,Data!$L$74*(EXP(-29.6/R42)),IF(P42=Data!$E$15,Data!$L$75,IF(P42=Data!$E$16,Data!$L$76,IF(P42=Data!$E$17,Data!$L$77,IF(P42=Data!$E$18,Data!L$78,0))))))))))))))))))))</f>
        <v>0</v>
      </c>
      <c r="BD42" s="148"/>
      <c r="BE42" s="146"/>
      <c r="BF42" s="148">
        <f t="shared" si="4"/>
        <v>0</v>
      </c>
      <c r="BG42" s="148">
        <f t="shared" si="11"/>
        <v>1</v>
      </c>
      <c r="BH42" s="148">
        <f t="shared" si="12"/>
        <v>1</v>
      </c>
      <c r="BI42" s="148">
        <f>IF(S42=0,0,IF(AND(Q42=Data!$E$12,S42-$AV$3&gt;0),(((Data!$M$72*(EXP(-29.6/S42)))-(Data!$M$72*(EXP(-29.6/(S42-$AV$3)))))),IF(AND(Q42=Data!$E$12,S42-$AV$3&lt;0.5),(Data!$M$72*(EXP(-29.6/S42))),IF(AND(Q42=Data!$E$12,S42&lt;=1),((Data!$M$72*(EXP(-29.6/S42)))),IF(Q42=Data!$E$13,(Data!$M$73),IF(AND(Q42=Data!$E$14,S42-$AV$3&gt;0),(((Data!$M$74*(EXP(-29.6/S42)))-(Data!$M$74*(EXP(-29.6/(S42-$AV$3)))))),IF(AND(Q42=Data!$E$14,S42-$AV$3&lt;1),(Data!$M$74*(EXP(-29.6/S42))),IF(AND(Q42=Data!$E$14,S42&lt;=1),((Data!$M$74*(EXP(-29.6/S42)))),IF(Q42=Data!$E$15,Data!$M$75,IF(Q42=Data!$E$16,Data!$M$76,IF(Q42=Data!$E$17,Data!$M$77,IF(Q42=Data!$E$18,Data!$M$78,0))))))))))))</f>
        <v>0</v>
      </c>
      <c r="BJ42" s="148">
        <f>IF(Q42=Data!$E$12,BI42*0.32,IF(Q42=Data!$E$13,0,IF(Q42=Data!$E$14,BI42*0.32,IF(Q42=Data!$E$15,0,IF(Q42=Data!$E$16,0,IF(Q42=Data!$E$17,0,IF(Q42=Data!$E$18,0,0)))))))</f>
        <v>0</v>
      </c>
      <c r="BK42" s="148">
        <f>IF(Q42=Data!$E$12,Data!$P$72*$AV$3,IF(Q42=Data!$E$13,Data!$P$73*$AV$3,IF(Q42=Data!$E$14,Data!$P$74*$AV$3,IF(Q42=Data!$E$15,Data!$P$75*$AV$3,IF(Q42=Data!$E$16,Data!$P$76*$AV$3,IF(Q42=Data!$E$17,Data!$P$77*$AV$3,IF(Q42=Data!$E$18,Data!$P$78*$AV$3,0)))))))</f>
        <v>0</v>
      </c>
      <c r="BL42" s="147">
        <f>IF(O42=Data!$E$2,Data!$O$62,IF(O42=Data!$E$3,Data!$O$63,IF(O42=Data!$E$4,Data!$O$64,IF(O42=Data!$E$5,Data!$O$65,IF(O42=Data!$E$6,Data!$O$66,IF(O42=Data!$E$7,Data!$O$67,IF(O42=Data!$E$8,Data!$O$68,IF(O42=Data!$E$9,Data!$O$69,IF(O42=Data!$E$10,Data!$O$70,IF(O42=Data!$E$11,Data!$O$71,IF(O42=Data!$E$12,Data!$O$72,IF(O42=Data!$E$13,Data!$O$73,IF(O42=Data!$E$14,Data!$O$74,IF(O42=Data!$E$15,Data!$O$75,IF(O42=Data!$E$16,Data!$O$76,IF(O42=Data!$E$17,Data!$O$77,IF(O42=Data!$E$18,Data!$O$78,0)))))))))))))))))</f>
        <v>0</v>
      </c>
      <c r="BM42" s="169"/>
      <c r="BN42" s="169"/>
      <c r="BO42" s="169"/>
      <c r="BP42" s="169"/>
    </row>
    <row r="43" spans="10:68" x14ac:dyDescent="0.3">
      <c r="J43" s="36" t="s">
        <v>54</v>
      </c>
      <c r="K43" s="108"/>
      <c r="L43" s="108"/>
      <c r="M43" s="108" t="s">
        <v>3</v>
      </c>
      <c r="N43" s="108" t="s">
        <v>1</v>
      </c>
      <c r="O43" s="109" t="s">
        <v>124</v>
      </c>
      <c r="P43" s="109" t="s">
        <v>124</v>
      </c>
      <c r="Q43" s="110" t="s">
        <v>124</v>
      </c>
      <c r="R43" s="111"/>
      <c r="S43" s="111"/>
      <c r="T43" s="112"/>
      <c r="U43" s="20"/>
      <c r="V43" s="21">
        <f>IF(AZ43="No",0,IF(O43="NA",0,IF(O43=Data!$E$2,Data!$F$62,IF(O43=Data!$E$3,Data!$F$63,IF(O43=Data!$E$4,Data!$F$64,IF(O43=Data!$E$5,Data!$F$65,IF(O43=Data!$E$6,Data!$F$66,IF(O43=Data!$E$7,Data!$F$67,IF(O43=Data!$E$8,Data!$F$68,IF(O43=Data!$E$9,Data!$F$69,IF(O43=Data!$E$10,Data!$F$70,IF(O43=Data!$E$11,Data!$F$71,IF(O43=Data!E52,Data!$F$72,IF(O43=Data!E53,Data!$F$73,IF(O43=Data!E54,Data!$F$74,IF(O43=Data!E55,Data!$F$75,IF(O43=Data!E56,Data!$F$76,IF(O43=Data!E57,Data!$F$77,IF(O43=Data!E58,Data!F$78,0)))))))))))))))))))*K43*$AV$3</f>
        <v>0</v>
      </c>
      <c r="W43" s="23">
        <f>IF(AZ43="No",0,IF(O43="NA",0,IF(O43=Data!$E$2,Data!$G$62,IF(O43=Data!$E$3,Data!$G$63,IF(O43=Data!$E$4,Data!$G$64,IF(O43=Data!$E$5,Data!$G$65,IF(O43=Data!$E$6,Data!$G$66,IF(O43=Data!$E$7,Data!$G$67,IF(O43=Data!$E$8,Data!$G$68,IF(O43=Data!$E$9,Data!$G$69,IF(O43=Data!$E$10,Data!$G$70,IF(O43=Data!$E$11,Data!$G$71,IF(O43=Data!$E$12,Data!$G$72,IF(O43=Data!$E$13,Data!$G$73,IF(O43=Data!$E$14,Data!$G$74,IF(O43=Data!$E$15,Data!$G$75,IF(O43=Data!$E$16,Data!$G$76,IF(O43=Data!$E$17,Data!$G$77,IF(O43=Data!$E$18,Data!G$78,0)))))))))))))))))))*K43*$AV$3</f>
        <v>0</v>
      </c>
      <c r="X43" s="23">
        <f>IF(AZ43="No",0,IF(O43="NA",0,IF(O43=Data!$E$2,Data!$H$62,IF(O43=Data!$E$3,Data!$H$63,IF(O43=Data!$E$4,Data!$H$64,IF(O43=Data!$E$5,Data!$H$65,IF(O43=Data!$E$6,Data!$H$66,IF(O43=Data!$E$7,Data!$H$67,IF(O43=Data!$E$8,Data!$H$68,IF(O43=Data!$E$9,Data!$H$69,IF(O43=Data!$E$10,Data!$H$70,IF(O43=Data!$E$11,Data!$H$71,IF(O43=Data!$E$12,Data!$H$72,IF(O43=Data!$E$13,Data!$H$73,IF(O43=Data!$E$14,Data!$H$74,IF(O43=Data!$E$15,Data!$H$75,IF(O43=Data!$E$16,Data!$H$76,IF(O43=Data!$E$17,Data!$H$77,IF(O43=Data!$E$18,Data!H$78,0)))))))))))))))))))*K43*$AV$3</f>
        <v>0</v>
      </c>
      <c r="Y43" s="23">
        <f>IF(R43&lt;=1,0,IF(Q43=Data!$E$12,Data!$F$72,IF(Q43=Data!$E$13,Data!$F$73,IF(Q43=Data!$E$14,Data!$F$74,IF(Q43=Data!$E$15,Data!$F$75,IF(Q43=Data!$E$16,Data!$F$76,IF(Q43=Data!$E$17,Data!$F$77,IF(Q43=Data!$E$18,Data!$F$78,0))))))))*K43*IF(R43&lt;AV43,R43,$AV$3)</f>
        <v>0</v>
      </c>
      <c r="Z43" s="23">
        <f>IF(R43&lt;=1,0,IF(Q43=Data!$E$12,Data!$G$72,IF(Q43=Data!$E$13,Data!$G$73,IF(Q43=Data!$E$14,Data!$G$74,IF(Q43=Data!$E$15,Data!$G$75,IF(Q43=Data!$E$16,Data!$G$76,IF(Q43=Data!$E$17,Data!$G$77,IF(Q43=Data!$E$18,Data!$G$78,0))))))))*K43*IF(R43&lt;AV43,R43,$AV$3)</f>
        <v>0</v>
      </c>
      <c r="AA43" s="23">
        <f>IF(R43&lt;=1,0,IF(Q43=Data!$E$12,Data!$H$72,IF(Q43=Data!$E$13,Data!$H$73,IF(Q43=Data!$E$14,Data!$H$74,IF(Q43=Data!$E$15,Data!$H$75,IF(Q43=Data!$E$16,Data!$H$76,IF(Q43=Data!$E$17,Data!$H$77,IF(Q43=Data!$E$18,Data!$H$78,0))))))))*K43*IF(R43&lt;AV43,R43,$AV$3)</f>
        <v>0</v>
      </c>
      <c r="AB43" s="22">
        <f t="shared" si="5"/>
        <v>0</v>
      </c>
      <c r="AC43" s="50">
        <f t="shared" si="6"/>
        <v>0</v>
      </c>
      <c r="AD43" s="46"/>
      <c r="AE43" s="21">
        <f t="shared" si="0"/>
        <v>0</v>
      </c>
      <c r="AF43" s="22">
        <f t="shared" si="1"/>
        <v>0</v>
      </c>
      <c r="AG43" s="50">
        <f t="shared" si="2"/>
        <v>0</v>
      </c>
      <c r="AH43" s="46"/>
      <c r="AI43" s="21">
        <f>IF(AZ43="No",0,IF(O43="NA",0,IF(Q43=O43,0,IF(O43=Data!$E$2,Data!$J$62,IF(O43=Data!$E$3,Data!$J$63,IF(O43=Data!$E$4,Data!$J$64,IF(O43=Data!$E$5,Data!$J$65,IF(O43=Data!$E$6,Data!$J$66,IF(O43=Data!$E$7,Data!$J$67,IF(O43=Data!$E$8,Data!$J$68,IF(O43=Data!$E$9,Data!$J$69,IF(O43=Data!$E$10,Data!$I$70,IF(O43=Data!$E$11,Data!$J$71,IF(O43=Data!$E$12,Data!$J$72,IF(O43=Data!$E$13,Data!$J$73,IF(O43=Data!$E$14,Data!$J$74,IF(O43=Data!$E$15,Data!$J$75,IF(O43=Data!$E$16,Data!$J$76,IF(O43=Data!$E$17,Data!$J$77,IF(O43=Data!$E$18,Data!J$78,0))))))))))))))))))))*$AV$3</f>
        <v>0</v>
      </c>
      <c r="AJ43" s="23">
        <f>IF(AZ43="No",0,IF(O43="NA",0,IF(O43=Data!$E$2,Data!$K$62,IF(O43=Data!$E$3,Data!$K$63,IF(O43=Data!$E$4,Data!$K$64,IF(O43=Data!$E$5,Data!$K$65,IF(O43=Data!$E$6,Data!$K$66,IF(O43=Data!$E$7,Data!$K$67,IF(O43=Data!$E$8,Data!$K$68,IF(O43=Data!$E$9,Data!$K$69,IF(O43=Data!$E$10,Data!$K$70,IF(O43=Data!$E$11,Data!$K$71,IF(O43=Data!$E$12,Data!$K$72,IF(O43=Data!$E$13,Data!$K$73,IF(O43=Data!$E$14,Data!$K$74,IF(O43=Data!$E$15,Data!$K$75,IF(O43=Data!$E$16,Data!$K$76,IF(O43=Data!$E$17,Data!$K$77,IF(O43=Data!$E$18,Data!K$78,0)))))))))))))))))))*$AV$3</f>
        <v>0</v>
      </c>
      <c r="AK43" s="23">
        <f t="shared" si="7"/>
        <v>0</v>
      </c>
      <c r="AL43" s="22">
        <f t="shared" si="8"/>
        <v>0</v>
      </c>
      <c r="AM43" s="22">
        <f t="shared" si="9"/>
        <v>0</v>
      </c>
      <c r="AN43" s="23"/>
      <c r="AO43" s="120"/>
      <c r="AP43" s="25"/>
      <c r="AQ43" s="25"/>
      <c r="AR43" s="9"/>
      <c r="AS43" s="9"/>
      <c r="AT43" s="5"/>
      <c r="AX43" s="168"/>
      <c r="AY43" s="143" t="str">
        <f t="shared" si="10"/>
        <v>No</v>
      </c>
      <c r="AZ43" s="144" t="str">
        <f t="shared" si="3"/>
        <v>No</v>
      </c>
      <c r="BA43" s="150"/>
      <c r="BB43" s="146">
        <f>IF(Q43="NA",0,IF(N43="No",0,IF(O43=Data!$E$2,Data!$L$62,IF(O43=Data!$E$3,Data!$L$63,IF(O43=Data!$E$4,Data!$L$64,IF(O43=Data!$E$5,Data!$L$65,IF(O43=Data!$E$6,Data!$L$66,IF(O43=Data!$E$7,Data!$L$67,IF(O43=Data!$E$8,Data!$L$68,IF(O43=Data!$E$9,Data!$L$69,IF(O43=Data!$E$10,Data!$L$70,IF(O43=Data!$E$11,Data!$L$71,IF(O43=Data!$E$12,Data!$L$72,IF(O43=Data!$E$13,Data!$L$73,IF(O43=Data!$E$14,Data!$L$74,IF(O43=Data!$E$15,Data!$L$75,IF(O43=Data!$E$16,Data!$L$76,IF(O43=Data!$E$17,Data!$L$77,IF(O43=Data!$E$18,Data!L$78,0)))))))))))))))))))</f>
        <v>0</v>
      </c>
      <c r="BC43" s="147">
        <f>IF(Q43="NA",0,IF(AY43="No",0,IF(N43="Yes",0,IF(P43=Data!$E$2,Data!$L$62,IF(P43=Data!$E$3,Data!$L$63,IF(P43=Data!$E$4,Data!$L$64,IF(P43=Data!$E$5,Data!$L$65,IF(P43=Data!$E$6,Data!$L$66,IF(P43=Data!$E$7,Data!$L$67,IF(P43=Data!$E$8,Data!$L$68,IF(P43=Data!$E$9,Data!$L$69,IF(P43=Data!$E$10,Data!$L$70,IF(P43=Data!$E$11,Data!$L$71,IF(P43=Data!$E$12,Data!$L$72*(EXP(-29.6/R43)),IF(P43=Data!$E$13,Data!$L$73,IF(P43=Data!$E$14,Data!$L$74*(EXP(-29.6/R43)),IF(P43=Data!$E$15,Data!$L$75,IF(P43=Data!$E$16,Data!$L$76,IF(P43=Data!$E$17,Data!$L$77,IF(P43=Data!$E$18,Data!L$78,0))))))))))))))))))))</f>
        <v>0</v>
      </c>
      <c r="BD43" s="148"/>
      <c r="BE43" s="146"/>
      <c r="BF43" s="148">
        <f t="shared" si="4"/>
        <v>0</v>
      </c>
      <c r="BG43" s="148">
        <f t="shared" si="11"/>
        <v>1</v>
      </c>
      <c r="BH43" s="148">
        <f t="shared" si="12"/>
        <v>1</v>
      </c>
      <c r="BI43" s="148">
        <f>IF(S43=0,0,IF(AND(Q43=Data!$E$12,S43-$AV$3&gt;0),(((Data!$M$72*(EXP(-29.6/S43)))-(Data!$M$72*(EXP(-29.6/(S43-$AV$3)))))),IF(AND(Q43=Data!$E$12,S43-$AV$3&lt;0.5),(Data!$M$72*(EXP(-29.6/S43))),IF(AND(Q43=Data!$E$12,S43&lt;=1),((Data!$M$72*(EXP(-29.6/S43)))),IF(Q43=Data!$E$13,(Data!$M$73),IF(AND(Q43=Data!$E$14,S43-$AV$3&gt;0),(((Data!$M$74*(EXP(-29.6/S43)))-(Data!$M$74*(EXP(-29.6/(S43-$AV$3)))))),IF(AND(Q43=Data!$E$14,S43-$AV$3&lt;1),(Data!$M$74*(EXP(-29.6/S43))),IF(AND(Q43=Data!$E$14,S43&lt;=1),((Data!$M$74*(EXP(-29.6/S43)))),IF(Q43=Data!$E$15,Data!$M$75,IF(Q43=Data!$E$16,Data!$M$76,IF(Q43=Data!$E$17,Data!$M$77,IF(Q43=Data!$E$18,Data!$M$78,0))))))))))))</f>
        <v>0</v>
      </c>
      <c r="BJ43" s="148">
        <f>IF(Q43=Data!$E$12,BI43*0.32,IF(Q43=Data!$E$13,0,IF(Q43=Data!$E$14,BI43*0.32,IF(Q43=Data!$E$15,0,IF(Q43=Data!$E$16,0,IF(Q43=Data!$E$17,0,IF(Q43=Data!$E$18,0,0)))))))</f>
        <v>0</v>
      </c>
      <c r="BK43" s="148">
        <f>IF(Q43=Data!$E$12,Data!$P$72*$AV$3,IF(Q43=Data!$E$13,Data!$P$73*$AV$3,IF(Q43=Data!$E$14,Data!$P$74*$AV$3,IF(Q43=Data!$E$15,Data!$P$75*$AV$3,IF(Q43=Data!$E$16,Data!$P$76*$AV$3,IF(Q43=Data!$E$17,Data!$P$77*$AV$3,IF(Q43=Data!$E$18,Data!$P$78*$AV$3,0)))))))</f>
        <v>0</v>
      </c>
      <c r="BL43" s="147">
        <f>IF(O43=Data!$E$2,Data!$O$62,IF(O43=Data!$E$3,Data!$O$63,IF(O43=Data!$E$4,Data!$O$64,IF(O43=Data!$E$5,Data!$O$65,IF(O43=Data!$E$6,Data!$O$66,IF(O43=Data!$E$7,Data!$O$67,IF(O43=Data!$E$8,Data!$O$68,IF(O43=Data!$E$9,Data!$O$69,IF(O43=Data!$E$10,Data!$O$70,IF(O43=Data!$E$11,Data!$O$71,IF(O43=Data!$E$12,Data!$O$72,IF(O43=Data!$E$13,Data!$O$73,IF(O43=Data!$E$14,Data!$O$74,IF(O43=Data!$E$15,Data!$O$75,IF(O43=Data!$E$16,Data!$O$76,IF(O43=Data!$E$17,Data!$O$77,IF(O43=Data!$E$18,Data!$O$78,0)))))))))))))))))</f>
        <v>0</v>
      </c>
      <c r="BM43" s="169"/>
      <c r="BN43" s="169"/>
      <c r="BO43" s="169"/>
      <c r="BP43" s="169"/>
    </row>
    <row r="44" spans="10:68" x14ac:dyDescent="0.3">
      <c r="J44" s="36" t="s">
        <v>55</v>
      </c>
      <c r="K44" s="108"/>
      <c r="L44" s="108"/>
      <c r="M44" s="108" t="s">
        <v>3</v>
      </c>
      <c r="N44" s="108" t="s">
        <v>1</v>
      </c>
      <c r="O44" s="109" t="s">
        <v>124</v>
      </c>
      <c r="P44" s="109" t="s">
        <v>124</v>
      </c>
      <c r="Q44" s="110" t="s">
        <v>124</v>
      </c>
      <c r="R44" s="111"/>
      <c r="S44" s="111"/>
      <c r="T44" s="112"/>
      <c r="U44" s="20"/>
      <c r="V44" s="21">
        <f>IF(AZ44="No",0,IF(O44="NA",0,IF(O44=Data!$E$2,Data!$F$62,IF(O44=Data!$E$3,Data!$F$63,IF(O44=Data!$E$4,Data!$F$64,IF(O44=Data!$E$5,Data!$F$65,IF(O44=Data!$E$6,Data!$F$66,IF(O44=Data!$E$7,Data!$F$67,IF(O44=Data!$E$8,Data!$F$68,IF(O44=Data!$E$9,Data!$F$69,IF(O44=Data!$E$10,Data!$F$70,IF(O44=Data!$E$11,Data!$F$71,IF(O44=Data!E53,Data!$F$72,IF(O44=Data!E54,Data!$F$73,IF(O44=Data!E55,Data!$F$74,IF(O44=Data!E56,Data!$F$75,IF(O44=Data!E57,Data!$F$76,IF(O44=Data!E58,Data!$F$77,IF(O44=Data!E59,Data!F$78,0)))))))))))))))))))*K44*$AV$3</f>
        <v>0</v>
      </c>
      <c r="W44" s="23">
        <f>IF(AZ44="No",0,IF(O44="NA",0,IF(O44=Data!$E$2,Data!$G$62,IF(O44=Data!$E$3,Data!$G$63,IF(O44=Data!$E$4,Data!$G$64,IF(O44=Data!$E$5,Data!$G$65,IF(O44=Data!$E$6,Data!$G$66,IF(O44=Data!$E$7,Data!$G$67,IF(O44=Data!$E$8,Data!$G$68,IF(O44=Data!$E$9,Data!$G$69,IF(O44=Data!$E$10,Data!$G$70,IF(O44=Data!$E$11,Data!$G$71,IF(O44=Data!$E$12,Data!$G$72,IF(O44=Data!$E$13,Data!$G$73,IF(O44=Data!$E$14,Data!$G$74,IF(O44=Data!$E$15,Data!$G$75,IF(O44=Data!$E$16,Data!$G$76,IF(O44=Data!$E$17,Data!$G$77,IF(O44=Data!$E$18,Data!G$78,0)))))))))))))))))))*K44*$AV$3</f>
        <v>0</v>
      </c>
      <c r="X44" s="23">
        <f>IF(AZ44="No",0,IF(O44="NA",0,IF(O44=Data!$E$2,Data!$H$62,IF(O44=Data!$E$3,Data!$H$63,IF(O44=Data!$E$4,Data!$H$64,IF(O44=Data!$E$5,Data!$H$65,IF(O44=Data!$E$6,Data!$H$66,IF(O44=Data!$E$7,Data!$H$67,IF(O44=Data!$E$8,Data!$H$68,IF(O44=Data!$E$9,Data!$H$69,IF(O44=Data!$E$10,Data!$H$70,IF(O44=Data!$E$11,Data!$H$71,IF(O44=Data!$E$12,Data!$H$72,IF(O44=Data!$E$13,Data!$H$73,IF(O44=Data!$E$14,Data!$H$74,IF(O44=Data!$E$15,Data!$H$75,IF(O44=Data!$E$16,Data!$H$76,IF(O44=Data!$E$17,Data!$H$77,IF(O44=Data!$E$18,Data!H$78,0)))))))))))))))))))*K44*$AV$3</f>
        <v>0</v>
      </c>
      <c r="Y44" s="23">
        <f>IF(R44&lt;=1,0,IF(Q44=Data!$E$12,Data!$F$72,IF(Q44=Data!$E$13,Data!$F$73,IF(Q44=Data!$E$14,Data!$F$74,IF(Q44=Data!$E$15,Data!$F$75,IF(Q44=Data!$E$16,Data!$F$76,IF(Q44=Data!$E$17,Data!$F$77,IF(Q44=Data!$E$18,Data!$F$78,0))))))))*K44*IF(R44&lt;AV44,R44,$AV$3)</f>
        <v>0</v>
      </c>
      <c r="Z44" s="23">
        <f>IF(R44&lt;=1,0,IF(Q44=Data!$E$12,Data!$G$72,IF(Q44=Data!$E$13,Data!$G$73,IF(Q44=Data!$E$14,Data!$G$74,IF(Q44=Data!$E$15,Data!$G$75,IF(Q44=Data!$E$16,Data!$G$76,IF(Q44=Data!$E$17,Data!$G$77,IF(Q44=Data!$E$18,Data!$G$78,0))))))))*K44*IF(R44&lt;AV44,R44,$AV$3)</f>
        <v>0</v>
      </c>
      <c r="AA44" s="23">
        <f>IF(R44&lt;=1,0,IF(Q44=Data!$E$12,Data!$H$72,IF(Q44=Data!$E$13,Data!$H$73,IF(Q44=Data!$E$14,Data!$H$74,IF(Q44=Data!$E$15,Data!$H$75,IF(Q44=Data!$E$16,Data!$H$76,IF(Q44=Data!$E$17,Data!$H$77,IF(Q44=Data!$E$18,Data!$H$78,0))))))))*K44*IF(R44&lt;AV44,R44,$AV$3)</f>
        <v>0</v>
      </c>
      <c r="AB44" s="22">
        <f t="shared" si="5"/>
        <v>0</v>
      </c>
      <c r="AC44" s="50">
        <f t="shared" si="6"/>
        <v>0</v>
      </c>
      <c r="AD44" s="46"/>
      <c r="AE44" s="21">
        <f t="shared" si="0"/>
        <v>0</v>
      </c>
      <c r="AF44" s="22">
        <f t="shared" si="1"/>
        <v>0</v>
      </c>
      <c r="AG44" s="50">
        <f t="shared" si="2"/>
        <v>0</v>
      </c>
      <c r="AH44" s="46"/>
      <c r="AI44" s="21">
        <f>IF(AZ44="No",0,IF(O44="NA",0,IF(Q44=O44,0,IF(O44=Data!$E$2,Data!$J$62,IF(O44=Data!$E$3,Data!$J$63,IF(O44=Data!$E$4,Data!$J$64,IF(O44=Data!$E$5,Data!$J$65,IF(O44=Data!$E$6,Data!$J$66,IF(O44=Data!$E$7,Data!$J$67,IF(O44=Data!$E$8,Data!$J$68,IF(O44=Data!$E$9,Data!$J$69,IF(O44=Data!$E$10,Data!$I$70,IF(O44=Data!$E$11,Data!$J$71,IF(O44=Data!$E$12,Data!$J$72,IF(O44=Data!$E$13,Data!$J$73,IF(O44=Data!$E$14,Data!$J$74,IF(O44=Data!$E$15,Data!$J$75,IF(O44=Data!$E$16,Data!$J$76,IF(O44=Data!$E$17,Data!$J$77,IF(O44=Data!$E$18,Data!J$78,0))))))))))))))))))))*$AV$3</f>
        <v>0</v>
      </c>
      <c r="AJ44" s="23">
        <f>IF(AZ44="No",0,IF(O44="NA",0,IF(O44=Data!$E$2,Data!$K$62,IF(O44=Data!$E$3,Data!$K$63,IF(O44=Data!$E$4,Data!$K$64,IF(O44=Data!$E$5,Data!$K$65,IF(O44=Data!$E$6,Data!$K$66,IF(O44=Data!$E$7,Data!$K$67,IF(O44=Data!$E$8,Data!$K$68,IF(O44=Data!$E$9,Data!$K$69,IF(O44=Data!$E$10,Data!$K$70,IF(O44=Data!$E$11,Data!$K$71,IF(O44=Data!$E$12,Data!$K$72,IF(O44=Data!$E$13,Data!$K$73,IF(O44=Data!$E$14,Data!$K$74,IF(O44=Data!$E$15,Data!$K$75,IF(O44=Data!$E$16,Data!$K$76,IF(O44=Data!$E$17,Data!$K$77,IF(O44=Data!$E$18,Data!K$78,0)))))))))))))))))))*$AV$3</f>
        <v>0</v>
      </c>
      <c r="AK44" s="23">
        <f t="shared" si="7"/>
        <v>0</v>
      </c>
      <c r="AL44" s="22">
        <f t="shared" si="8"/>
        <v>0</v>
      </c>
      <c r="AM44" s="22">
        <f t="shared" si="9"/>
        <v>0</v>
      </c>
      <c r="AN44" s="23"/>
      <c r="AO44" s="120"/>
      <c r="AP44" s="25"/>
      <c r="AQ44" s="25"/>
      <c r="AR44" s="9"/>
      <c r="AS44" s="9"/>
      <c r="AT44" s="5"/>
      <c r="AX44" s="168"/>
      <c r="AY44" s="143" t="str">
        <f t="shared" si="10"/>
        <v>No</v>
      </c>
      <c r="AZ44" s="144" t="str">
        <f t="shared" si="3"/>
        <v>No</v>
      </c>
      <c r="BA44" s="150"/>
      <c r="BB44" s="146">
        <f>IF(Q44="NA",0,IF(N44="No",0,IF(O44=Data!$E$2,Data!$L$62,IF(O44=Data!$E$3,Data!$L$63,IF(O44=Data!$E$4,Data!$L$64,IF(O44=Data!$E$5,Data!$L$65,IF(O44=Data!$E$6,Data!$L$66,IF(O44=Data!$E$7,Data!$L$67,IF(O44=Data!$E$8,Data!$L$68,IF(O44=Data!$E$9,Data!$L$69,IF(O44=Data!$E$10,Data!$L$70,IF(O44=Data!$E$11,Data!$L$71,IF(O44=Data!$E$12,Data!$L$72,IF(O44=Data!$E$13,Data!$L$73,IF(O44=Data!$E$14,Data!$L$74,IF(O44=Data!$E$15,Data!$L$75,IF(O44=Data!$E$16,Data!$L$76,IF(O44=Data!$E$17,Data!$L$77,IF(O44=Data!$E$18,Data!L$78,0)))))))))))))))))))</f>
        <v>0</v>
      </c>
      <c r="BC44" s="147">
        <f>IF(Q44="NA",0,IF(AY44="No",0,IF(N44="Yes",0,IF(P44=Data!$E$2,Data!$L$62,IF(P44=Data!$E$3,Data!$L$63,IF(P44=Data!$E$4,Data!$L$64,IF(P44=Data!$E$5,Data!$L$65,IF(P44=Data!$E$6,Data!$L$66,IF(P44=Data!$E$7,Data!$L$67,IF(P44=Data!$E$8,Data!$L$68,IF(P44=Data!$E$9,Data!$L$69,IF(P44=Data!$E$10,Data!$L$70,IF(P44=Data!$E$11,Data!$L$71,IF(P44=Data!$E$12,Data!$L$72*(EXP(-29.6/R44)),IF(P44=Data!$E$13,Data!$L$73,IF(P44=Data!$E$14,Data!$L$74*(EXP(-29.6/R44)),IF(P44=Data!$E$15,Data!$L$75,IF(P44=Data!$E$16,Data!$L$76,IF(P44=Data!$E$17,Data!$L$77,IF(P44=Data!$E$18,Data!L$78,0))))))))))))))))))))</f>
        <v>0</v>
      </c>
      <c r="BD44" s="148"/>
      <c r="BE44" s="146"/>
      <c r="BF44" s="148">
        <f t="shared" si="4"/>
        <v>0</v>
      </c>
      <c r="BG44" s="148">
        <f t="shared" si="11"/>
        <v>1</v>
      </c>
      <c r="BH44" s="148">
        <f t="shared" si="12"/>
        <v>1</v>
      </c>
      <c r="BI44" s="148">
        <f>IF(S44=0,0,IF(AND(Q44=Data!$E$12,S44-$AV$3&gt;0),(((Data!$M$72*(EXP(-29.6/S44)))-(Data!$M$72*(EXP(-29.6/(S44-$AV$3)))))),IF(AND(Q44=Data!$E$12,S44-$AV$3&lt;0.5),(Data!$M$72*(EXP(-29.6/S44))),IF(AND(Q44=Data!$E$12,S44&lt;=1),((Data!$M$72*(EXP(-29.6/S44)))),IF(Q44=Data!$E$13,(Data!$M$73),IF(AND(Q44=Data!$E$14,S44-$AV$3&gt;0),(((Data!$M$74*(EXP(-29.6/S44)))-(Data!$M$74*(EXP(-29.6/(S44-$AV$3)))))),IF(AND(Q44=Data!$E$14,S44-$AV$3&lt;1),(Data!$M$74*(EXP(-29.6/S44))),IF(AND(Q44=Data!$E$14,S44&lt;=1),((Data!$M$74*(EXP(-29.6/S44)))),IF(Q44=Data!$E$15,Data!$M$75,IF(Q44=Data!$E$16,Data!$M$76,IF(Q44=Data!$E$17,Data!$M$77,IF(Q44=Data!$E$18,Data!$M$78,0))))))))))))</f>
        <v>0</v>
      </c>
      <c r="BJ44" s="148">
        <f>IF(Q44=Data!$E$12,BI44*0.32,IF(Q44=Data!$E$13,0,IF(Q44=Data!$E$14,BI44*0.32,IF(Q44=Data!$E$15,0,IF(Q44=Data!$E$16,0,IF(Q44=Data!$E$17,0,IF(Q44=Data!$E$18,0,0)))))))</f>
        <v>0</v>
      </c>
      <c r="BK44" s="148">
        <f>IF(Q44=Data!$E$12,Data!$P$72*$AV$3,IF(Q44=Data!$E$13,Data!$P$73*$AV$3,IF(Q44=Data!$E$14,Data!$P$74*$AV$3,IF(Q44=Data!$E$15,Data!$P$75*$AV$3,IF(Q44=Data!$E$16,Data!$P$76*$AV$3,IF(Q44=Data!$E$17,Data!$P$77*$AV$3,IF(Q44=Data!$E$18,Data!$P$78*$AV$3,0)))))))</f>
        <v>0</v>
      </c>
      <c r="BL44" s="147">
        <f>IF(O44=Data!$E$2,Data!$O$62,IF(O44=Data!$E$3,Data!$O$63,IF(O44=Data!$E$4,Data!$O$64,IF(O44=Data!$E$5,Data!$O$65,IF(O44=Data!$E$6,Data!$O$66,IF(O44=Data!$E$7,Data!$O$67,IF(O44=Data!$E$8,Data!$O$68,IF(O44=Data!$E$9,Data!$O$69,IF(O44=Data!$E$10,Data!$O$70,IF(O44=Data!$E$11,Data!$O$71,IF(O44=Data!$E$12,Data!$O$72,IF(O44=Data!$E$13,Data!$O$73,IF(O44=Data!$E$14,Data!$O$74,IF(O44=Data!$E$15,Data!$O$75,IF(O44=Data!$E$16,Data!$O$76,IF(O44=Data!$E$17,Data!$O$77,IF(O44=Data!$E$18,Data!$O$78,0)))))))))))))))))</f>
        <v>0</v>
      </c>
      <c r="BM44" s="169"/>
      <c r="BN44" s="169"/>
      <c r="BO44" s="169"/>
      <c r="BP44" s="169"/>
    </row>
    <row r="45" spans="10:68" x14ac:dyDescent="0.3">
      <c r="J45" s="36" t="s">
        <v>56</v>
      </c>
      <c r="K45" s="108"/>
      <c r="L45" s="108"/>
      <c r="M45" s="108" t="s">
        <v>3</v>
      </c>
      <c r="N45" s="108" t="s">
        <v>1</v>
      </c>
      <c r="O45" s="109" t="s">
        <v>124</v>
      </c>
      <c r="P45" s="109" t="s">
        <v>124</v>
      </c>
      <c r="Q45" s="110" t="s">
        <v>124</v>
      </c>
      <c r="R45" s="111"/>
      <c r="S45" s="111"/>
      <c r="T45" s="112"/>
      <c r="U45" s="20"/>
      <c r="V45" s="21">
        <f>IF(AZ45="No",0,IF(O45="NA",0,IF(O45=Data!$E$2,Data!$F$62,IF(O45=Data!$E$3,Data!$F$63,IF(O45=Data!$E$4,Data!$F$64,IF(O45=Data!$E$5,Data!$F$65,IF(O45=Data!$E$6,Data!$F$66,IF(O45=Data!$E$7,Data!$F$67,IF(O45=Data!$E$8,Data!$F$68,IF(O45=Data!$E$9,Data!$F$69,IF(O45=Data!$E$10,Data!$F$70,IF(O45=Data!$E$11,Data!$F$71,IF(O45=Data!E54,Data!$F$72,IF(O45=Data!E55,Data!$F$73,IF(O45=Data!E56,Data!$F$74,IF(O45=Data!E57,Data!$F$75,IF(O45=Data!E58,Data!$F$76,IF(O45=Data!E59,Data!$F$77,IF(O45=Data!E60,Data!F$78,0)))))))))))))))))))*K45*$AV$3</f>
        <v>0</v>
      </c>
      <c r="W45" s="23">
        <f>IF(AZ45="No",0,IF(O45="NA",0,IF(O45=Data!$E$2,Data!$G$62,IF(O45=Data!$E$3,Data!$G$63,IF(O45=Data!$E$4,Data!$G$64,IF(O45=Data!$E$5,Data!$G$65,IF(O45=Data!$E$6,Data!$G$66,IF(O45=Data!$E$7,Data!$G$67,IF(O45=Data!$E$8,Data!$G$68,IF(O45=Data!$E$9,Data!$G$69,IF(O45=Data!$E$10,Data!$G$70,IF(O45=Data!$E$11,Data!$G$71,IF(O45=Data!$E$12,Data!$G$72,IF(O45=Data!$E$13,Data!$G$73,IF(O45=Data!$E$14,Data!$G$74,IF(O45=Data!$E$15,Data!$G$75,IF(O45=Data!$E$16,Data!$G$76,IF(O45=Data!$E$17,Data!$G$77,IF(O45=Data!$E$18,Data!G$78,0)))))))))))))))))))*K45*$AV$3</f>
        <v>0</v>
      </c>
      <c r="X45" s="23">
        <f>IF(AZ45="No",0,IF(O45="NA",0,IF(O45=Data!$E$2,Data!$H$62,IF(O45=Data!$E$3,Data!$H$63,IF(O45=Data!$E$4,Data!$H$64,IF(O45=Data!$E$5,Data!$H$65,IF(O45=Data!$E$6,Data!$H$66,IF(O45=Data!$E$7,Data!$H$67,IF(O45=Data!$E$8,Data!$H$68,IF(O45=Data!$E$9,Data!$H$69,IF(O45=Data!$E$10,Data!$H$70,IF(O45=Data!$E$11,Data!$H$71,IF(O45=Data!$E$12,Data!$H$72,IF(O45=Data!$E$13,Data!$H$73,IF(O45=Data!$E$14,Data!$H$74,IF(O45=Data!$E$15,Data!$H$75,IF(O45=Data!$E$16,Data!$H$76,IF(O45=Data!$E$17,Data!$H$77,IF(O45=Data!$E$18,Data!H$78,0)))))))))))))))))))*K45*$AV$3</f>
        <v>0</v>
      </c>
      <c r="Y45" s="23">
        <f>IF(R45&lt;=1,0,IF(Q45=Data!$E$12,Data!$F$72,IF(Q45=Data!$E$13,Data!$F$73,IF(Q45=Data!$E$14,Data!$F$74,IF(Q45=Data!$E$15,Data!$F$75,IF(Q45=Data!$E$16,Data!$F$76,IF(Q45=Data!$E$17,Data!$F$77,IF(Q45=Data!$E$18,Data!$F$78,0))))))))*K45*IF(R45&lt;AV45,R45,$AV$3)</f>
        <v>0</v>
      </c>
      <c r="Z45" s="23">
        <f>IF(R45&lt;=1,0,IF(Q45=Data!$E$12,Data!$G$72,IF(Q45=Data!$E$13,Data!$G$73,IF(Q45=Data!$E$14,Data!$G$74,IF(Q45=Data!$E$15,Data!$G$75,IF(Q45=Data!$E$16,Data!$G$76,IF(Q45=Data!$E$17,Data!$G$77,IF(Q45=Data!$E$18,Data!$G$78,0))))))))*K45*IF(R45&lt;AV45,R45,$AV$3)</f>
        <v>0</v>
      </c>
      <c r="AA45" s="23">
        <f>IF(R45&lt;=1,0,IF(Q45=Data!$E$12,Data!$H$72,IF(Q45=Data!$E$13,Data!$H$73,IF(Q45=Data!$E$14,Data!$H$74,IF(Q45=Data!$E$15,Data!$H$75,IF(Q45=Data!$E$16,Data!$H$76,IF(Q45=Data!$E$17,Data!$H$77,IF(Q45=Data!$E$18,Data!$H$78,0))))))))*K45*IF(R45&lt;AV45,R45,$AV$3)</f>
        <v>0</v>
      </c>
      <c r="AB45" s="22">
        <f t="shared" si="5"/>
        <v>0</v>
      </c>
      <c r="AC45" s="50">
        <f t="shared" si="6"/>
        <v>0</v>
      </c>
      <c r="AD45" s="46"/>
      <c r="AE45" s="21">
        <f t="shared" si="0"/>
        <v>0</v>
      </c>
      <c r="AF45" s="22">
        <f t="shared" si="1"/>
        <v>0</v>
      </c>
      <c r="AG45" s="50">
        <f t="shared" si="2"/>
        <v>0</v>
      </c>
      <c r="AH45" s="46"/>
      <c r="AI45" s="21">
        <f>IF(AZ45="No",0,IF(O45="NA",0,IF(Q45=O45,0,IF(O45=Data!$E$2,Data!$J$62,IF(O45=Data!$E$3,Data!$J$63,IF(O45=Data!$E$4,Data!$J$64,IF(O45=Data!$E$5,Data!$J$65,IF(O45=Data!$E$6,Data!$J$66,IF(O45=Data!$E$7,Data!$J$67,IF(O45=Data!$E$8,Data!$J$68,IF(O45=Data!$E$9,Data!$J$69,IF(O45=Data!$E$10,Data!$I$70,IF(O45=Data!$E$11,Data!$J$71,IF(O45=Data!$E$12,Data!$J$72,IF(O45=Data!$E$13,Data!$J$73,IF(O45=Data!$E$14,Data!$J$74,IF(O45=Data!$E$15,Data!$J$75,IF(O45=Data!$E$16,Data!$J$76,IF(O45=Data!$E$17,Data!$J$77,IF(O45=Data!$E$18,Data!J$78,0))))))))))))))))))))*$AV$3</f>
        <v>0</v>
      </c>
      <c r="AJ45" s="23">
        <f>IF(AZ45="No",0,IF(O45="NA",0,IF(O45=Data!$E$2,Data!$K$62,IF(O45=Data!$E$3,Data!$K$63,IF(O45=Data!$E$4,Data!$K$64,IF(O45=Data!$E$5,Data!$K$65,IF(O45=Data!$E$6,Data!$K$66,IF(O45=Data!$E$7,Data!$K$67,IF(O45=Data!$E$8,Data!$K$68,IF(O45=Data!$E$9,Data!$K$69,IF(O45=Data!$E$10,Data!$K$70,IF(O45=Data!$E$11,Data!$K$71,IF(O45=Data!$E$12,Data!$K$72,IF(O45=Data!$E$13,Data!$K$73,IF(O45=Data!$E$14,Data!$K$74,IF(O45=Data!$E$15,Data!$K$75,IF(O45=Data!$E$16,Data!$K$76,IF(O45=Data!$E$17,Data!$K$77,IF(O45=Data!$E$18,Data!K$78,0)))))))))))))))))))*$AV$3</f>
        <v>0</v>
      </c>
      <c r="AK45" s="23">
        <f t="shared" si="7"/>
        <v>0</v>
      </c>
      <c r="AL45" s="22">
        <f t="shared" si="8"/>
        <v>0</v>
      </c>
      <c r="AM45" s="22">
        <f t="shared" si="9"/>
        <v>0</v>
      </c>
      <c r="AN45" s="23"/>
      <c r="AO45" s="120"/>
      <c r="AP45" s="25"/>
      <c r="AQ45" s="25"/>
      <c r="AR45" s="9"/>
      <c r="AS45" s="9"/>
      <c r="AT45" s="5"/>
      <c r="AX45" s="168"/>
      <c r="AY45" s="143" t="str">
        <f t="shared" si="10"/>
        <v>No</v>
      </c>
      <c r="AZ45" s="144" t="str">
        <f t="shared" si="3"/>
        <v>No</v>
      </c>
      <c r="BA45" s="150"/>
      <c r="BB45" s="146">
        <f>IF(Q45="NA",0,IF(N45="No",0,IF(O45=Data!$E$2,Data!$L$62,IF(O45=Data!$E$3,Data!$L$63,IF(O45=Data!$E$4,Data!$L$64,IF(O45=Data!$E$5,Data!$L$65,IF(O45=Data!$E$6,Data!$L$66,IF(O45=Data!$E$7,Data!$L$67,IF(O45=Data!$E$8,Data!$L$68,IF(O45=Data!$E$9,Data!$L$69,IF(O45=Data!$E$10,Data!$L$70,IF(O45=Data!$E$11,Data!$L$71,IF(O45=Data!$E$12,Data!$L$72,IF(O45=Data!$E$13,Data!$L$73,IF(O45=Data!$E$14,Data!$L$74,IF(O45=Data!$E$15,Data!$L$75,IF(O45=Data!$E$16,Data!$L$76,IF(O45=Data!$E$17,Data!$L$77,IF(O45=Data!$E$18,Data!L$78,0)))))))))))))))))))</f>
        <v>0</v>
      </c>
      <c r="BC45" s="147">
        <f>IF(Q45="NA",0,IF(AY45="No",0,IF(N45="Yes",0,IF(P45=Data!$E$2,Data!$L$62,IF(P45=Data!$E$3,Data!$L$63,IF(P45=Data!$E$4,Data!$L$64,IF(P45=Data!$E$5,Data!$L$65,IF(P45=Data!$E$6,Data!$L$66,IF(P45=Data!$E$7,Data!$L$67,IF(P45=Data!$E$8,Data!$L$68,IF(P45=Data!$E$9,Data!$L$69,IF(P45=Data!$E$10,Data!$L$70,IF(P45=Data!$E$11,Data!$L$71,IF(P45=Data!$E$12,Data!$L$72*(EXP(-29.6/R45)),IF(P45=Data!$E$13,Data!$L$73,IF(P45=Data!$E$14,Data!$L$74*(EXP(-29.6/R45)),IF(P45=Data!$E$15,Data!$L$75,IF(P45=Data!$E$16,Data!$L$76,IF(P45=Data!$E$17,Data!$L$77,IF(P45=Data!$E$18,Data!L$78,0))))))))))))))))))))</f>
        <v>0</v>
      </c>
      <c r="BD45" s="148"/>
      <c r="BE45" s="146"/>
      <c r="BF45" s="148">
        <f t="shared" si="4"/>
        <v>0</v>
      </c>
      <c r="BG45" s="148">
        <f t="shared" si="11"/>
        <v>1</v>
      </c>
      <c r="BH45" s="148">
        <f t="shared" si="12"/>
        <v>1</v>
      </c>
      <c r="BI45" s="148">
        <f>IF(S45=0,0,IF(AND(Q45=Data!$E$12,S45-$AV$3&gt;0),(((Data!$M$72*(EXP(-29.6/S45)))-(Data!$M$72*(EXP(-29.6/(S45-$AV$3)))))),IF(AND(Q45=Data!$E$12,S45-$AV$3&lt;0.5),(Data!$M$72*(EXP(-29.6/S45))),IF(AND(Q45=Data!$E$12,S45&lt;=1),((Data!$M$72*(EXP(-29.6/S45)))),IF(Q45=Data!$E$13,(Data!$M$73),IF(AND(Q45=Data!$E$14,S45-$AV$3&gt;0),(((Data!$M$74*(EXP(-29.6/S45)))-(Data!$M$74*(EXP(-29.6/(S45-$AV$3)))))),IF(AND(Q45=Data!$E$14,S45-$AV$3&lt;1),(Data!$M$74*(EXP(-29.6/S45))),IF(AND(Q45=Data!$E$14,S45&lt;=1),((Data!$M$74*(EXP(-29.6/S45)))),IF(Q45=Data!$E$15,Data!$M$75,IF(Q45=Data!$E$16,Data!$M$76,IF(Q45=Data!$E$17,Data!$M$77,IF(Q45=Data!$E$18,Data!$M$78,0))))))))))))</f>
        <v>0</v>
      </c>
      <c r="BJ45" s="148">
        <f>IF(Q45=Data!$E$12,BI45*0.32,IF(Q45=Data!$E$13,0,IF(Q45=Data!$E$14,BI45*0.32,IF(Q45=Data!$E$15,0,IF(Q45=Data!$E$16,0,IF(Q45=Data!$E$17,0,IF(Q45=Data!$E$18,0,0)))))))</f>
        <v>0</v>
      </c>
      <c r="BK45" s="148">
        <f>IF(Q45=Data!$E$12,Data!$P$72*$AV$3,IF(Q45=Data!$E$13,Data!$P$73*$AV$3,IF(Q45=Data!$E$14,Data!$P$74*$AV$3,IF(Q45=Data!$E$15,Data!$P$75*$AV$3,IF(Q45=Data!$E$16,Data!$P$76*$AV$3,IF(Q45=Data!$E$17,Data!$P$77*$AV$3,IF(Q45=Data!$E$18,Data!$P$78*$AV$3,0)))))))</f>
        <v>0</v>
      </c>
      <c r="BL45" s="147">
        <f>IF(O45=Data!$E$2,Data!$O$62,IF(O45=Data!$E$3,Data!$O$63,IF(O45=Data!$E$4,Data!$O$64,IF(O45=Data!$E$5,Data!$O$65,IF(O45=Data!$E$6,Data!$O$66,IF(O45=Data!$E$7,Data!$O$67,IF(O45=Data!$E$8,Data!$O$68,IF(O45=Data!$E$9,Data!$O$69,IF(O45=Data!$E$10,Data!$O$70,IF(O45=Data!$E$11,Data!$O$71,IF(O45=Data!$E$12,Data!$O$72,IF(O45=Data!$E$13,Data!$O$73,IF(O45=Data!$E$14,Data!$O$74,IF(O45=Data!$E$15,Data!$O$75,IF(O45=Data!$E$16,Data!$O$76,IF(O45=Data!$E$17,Data!$O$77,IF(O45=Data!$E$18,Data!$O$78,0)))))))))))))))))</f>
        <v>0</v>
      </c>
      <c r="BM45" s="169"/>
      <c r="BN45" s="169"/>
      <c r="BO45" s="169"/>
      <c r="BP45" s="169"/>
    </row>
    <row r="46" spans="10:68" x14ac:dyDescent="0.3">
      <c r="J46" s="36" t="s">
        <v>57</v>
      </c>
      <c r="K46" s="108"/>
      <c r="L46" s="108"/>
      <c r="M46" s="108" t="s">
        <v>3</v>
      </c>
      <c r="N46" s="108" t="s">
        <v>1</v>
      </c>
      <c r="O46" s="109" t="s">
        <v>124</v>
      </c>
      <c r="P46" s="109" t="s">
        <v>124</v>
      </c>
      <c r="Q46" s="110" t="s">
        <v>124</v>
      </c>
      <c r="R46" s="111"/>
      <c r="S46" s="111"/>
      <c r="T46" s="112"/>
      <c r="U46" s="20"/>
      <c r="V46" s="21">
        <f>IF(AZ46="No",0,IF(O46="NA",0,IF(O46=Data!$E$2,Data!$F$62,IF(O46=Data!$E$3,Data!$F$63,IF(O46=Data!$E$4,Data!$F$64,IF(O46=Data!$E$5,Data!$F$65,IF(O46=Data!$E$6,Data!$F$66,IF(O46=Data!$E$7,Data!$F$67,IF(O46=Data!$E$8,Data!$F$68,IF(O46=Data!$E$9,Data!$F$69,IF(O46=Data!$E$10,Data!$F$70,IF(O46=Data!$E$11,Data!$F$71,IF(O46=Data!E55,Data!$F$72,IF(O46=Data!E56,Data!$F$73,IF(O46=Data!E57,Data!$F$74,IF(O46=Data!E58,Data!$F$75,IF(O46=Data!E59,Data!$F$76,IF(O46=Data!E60,Data!$F$77,IF(O46=Data!E61,Data!F$78,0)))))))))))))))))))*K46*$AV$3</f>
        <v>0</v>
      </c>
      <c r="W46" s="23">
        <f>IF(AZ46="No",0,IF(O46="NA",0,IF(O46=Data!$E$2,Data!$G$62,IF(O46=Data!$E$3,Data!$G$63,IF(O46=Data!$E$4,Data!$G$64,IF(O46=Data!$E$5,Data!$G$65,IF(O46=Data!$E$6,Data!$G$66,IF(O46=Data!$E$7,Data!$G$67,IF(O46=Data!$E$8,Data!$G$68,IF(O46=Data!$E$9,Data!$G$69,IF(O46=Data!$E$10,Data!$G$70,IF(O46=Data!$E$11,Data!$G$71,IF(O46=Data!$E$12,Data!$G$72,IF(O46=Data!$E$13,Data!$G$73,IF(O46=Data!$E$14,Data!$G$74,IF(O46=Data!$E$15,Data!$G$75,IF(O46=Data!$E$16,Data!$G$76,IF(O46=Data!$E$17,Data!$G$77,IF(O46=Data!$E$18,Data!G$78,0)))))))))))))))))))*K46*$AV$3</f>
        <v>0</v>
      </c>
      <c r="X46" s="23">
        <f>IF(AZ46="No",0,IF(O46="NA",0,IF(O46=Data!$E$2,Data!$H$62,IF(O46=Data!$E$3,Data!$H$63,IF(O46=Data!$E$4,Data!$H$64,IF(O46=Data!$E$5,Data!$H$65,IF(O46=Data!$E$6,Data!$H$66,IF(O46=Data!$E$7,Data!$H$67,IF(O46=Data!$E$8,Data!$H$68,IF(O46=Data!$E$9,Data!$H$69,IF(O46=Data!$E$10,Data!$H$70,IF(O46=Data!$E$11,Data!$H$71,IF(O46=Data!$E$12,Data!$H$72,IF(O46=Data!$E$13,Data!$H$73,IF(O46=Data!$E$14,Data!$H$74,IF(O46=Data!$E$15,Data!$H$75,IF(O46=Data!$E$16,Data!$H$76,IF(O46=Data!$E$17,Data!$H$77,IF(O46=Data!$E$18,Data!H$78,0)))))))))))))))))))*K46*$AV$3</f>
        <v>0</v>
      </c>
      <c r="Y46" s="23">
        <f>IF(R46&lt;=1,0,IF(Q46=Data!$E$12,Data!$F$72,IF(Q46=Data!$E$13,Data!$F$73,IF(Q46=Data!$E$14,Data!$F$74,IF(Q46=Data!$E$15,Data!$F$75,IF(Q46=Data!$E$16,Data!$F$76,IF(Q46=Data!$E$17,Data!$F$77,IF(Q46=Data!$E$18,Data!$F$78,0))))))))*K46*IF(R46&lt;AV46,R46,$AV$3)</f>
        <v>0</v>
      </c>
      <c r="Z46" s="23">
        <f>IF(R46&lt;=1,0,IF(Q46=Data!$E$12,Data!$G$72,IF(Q46=Data!$E$13,Data!$G$73,IF(Q46=Data!$E$14,Data!$G$74,IF(Q46=Data!$E$15,Data!$G$75,IF(Q46=Data!$E$16,Data!$G$76,IF(Q46=Data!$E$17,Data!$G$77,IF(Q46=Data!$E$18,Data!$G$78,0))))))))*K46*IF(R46&lt;AV46,R46,$AV$3)</f>
        <v>0</v>
      </c>
      <c r="AA46" s="23">
        <f>IF(R46&lt;=1,0,IF(Q46=Data!$E$12,Data!$H$72,IF(Q46=Data!$E$13,Data!$H$73,IF(Q46=Data!$E$14,Data!$H$74,IF(Q46=Data!$E$15,Data!$H$75,IF(Q46=Data!$E$16,Data!$H$76,IF(Q46=Data!$E$17,Data!$H$77,IF(Q46=Data!$E$18,Data!$H$78,0))))))))*K46*IF(R46&lt;AV46,R46,$AV$3)</f>
        <v>0</v>
      </c>
      <c r="AB46" s="22">
        <f t="shared" si="5"/>
        <v>0</v>
      </c>
      <c r="AC46" s="50">
        <f t="shared" si="6"/>
        <v>0</v>
      </c>
      <c r="AD46" s="46"/>
      <c r="AE46" s="21">
        <f t="shared" si="0"/>
        <v>0</v>
      </c>
      <c r="AF46" s="22">
        <f t="shared" si="1"/>
        <v>0</v>
      </c>
      <c r="AG46" s="50">
        <f t="shared" si="2"/>
        <v>0</v>
      </c>
      <c r="AH46" s="46"/>
      <c r="AI46" s="21">
        <f>IF(AZ46="No",0,IF(O46="NA",0,IF(Q46=O46,0,IF(O46=Data!$E$2,Data!$J$62,IF(O46=Data!$E$3,Data!$J$63,IF(O46=Data!$E$4,Data!$J$64,IF(O46=Data!$E$5,Data!$J$65,IF(O46=Data!$E$6,Data!$J$66,IF(O46=Data!$E$7,Data!$J$67,IF(O46=Data!$E$8,Data!$J$68,IF(O46=Data!$E$9,Data!$J$69,IF(O46=Data!$E$10,Data!$I$70,IF(O46=Data!$E$11,Data!$J$71,IF(O46=Data!$E$12,Data!$J$72,IF(O46=Data!$E$13,Data!$J$73,IF(O46=Data!$E$14,Data!$J$74,IF(O46=Data!$E$15,Data!$J$75,IF(O46=Data!$E$16,Data!$J$76,IF(O46=Data!$E$17,Data!$J$77,IF(O46=Data!$E$18,Data!J$78,0))))))))))))))))))))*$AV$3</f>
        <v>0</v>
      </c>
      <c r="AJ46" s="23">
        <f>IF(AZ46="No",0,IF(O46="NA",0,IF(O46=Data!$E$2,Data!$K$62,IF(O46=Data!$E$3,Data!$K$63,IF(O46=Data!$E$4,Data!$K$64,IF(O46=Data!$E$5,Data!$K$65,IF(O46=Data!$E$6,Data!$K$66,IF(O46=Data!$E$7,Data!$K$67,IF(O46=Data!$E$8,Data!$K$68,IF(O46=Data!$E$9,Data!$K$69,IF(O46=Data!$E$10,Data!$K$70,IF(O46=Data!$E$11,Data!$K$71,IF(O46=Data!$E$12,Data!$K$72,IF(O46=Data!$E$13,Data!$K$73,IF(O46=Data!$E$14,Data!$K$74,IF(O46=Data!$E$15,Data!$K$75,IF(O46=Data!$E$16,Data!$K$76,IF(O46=Data!$E$17,Data!$K$77,IF(O46=Data!$E$18,Data!K$78,0)))))))))))))))))))*$AV$3</f>
        <v>0</v>
      </c>
      <c r="AK46" s="23">
        <f t="shared" si="7"/>
        <v>0</v>
      </c>
      <c r="AL46" s="22">
        <f t="shared" si="8"/>
        <v>0</v>
      </c>
      <c r="AM46" s="22">
        <f t="shared" si="9"/>
        <v>0</v>
      </c>
      <c r="AN46" s="23"/>
      <c r="AO46" s="120"/>
      <c r="AP46" s="25"/>
      <c r="AQ46" s="25"/>
      <c r="AR46" s="9"/>
      <c r="AS46" s="9"/>
      <c r="AT46" s="5"/>
      <c r="AX46" s="168"/>
      <c r="AY46" s="143" t="str">
        <f t="shared" si="10"/>
        <v>No</v>
      </c>
      <c r="AZ46" s="144" t="str">
        <f t="shared" si="3"/>
        <v>No</v>
      </c>
      <c r="BA46" s="150"/>
      <c r="BB46" s="146">
        <f>IF(Q46="NA",0,IF(N46="No",0,IF(O46=Data!$E$2,Data!$L$62,IF(O46=Data!$E$3,Data!$L$63,IF(O46=Data!$E$4,Data!$L$64,IF(O46=Data!$E$5,Data!$L$65,IF(O46=Data!$E$6,Data!$L$66,IF(O46=Data!$E$7,Data!$L$67,IF(O46=Data!$E$8,Data!$L$68,IF(O46=Data!$E$9,Data!$L$69,IF(O46=Data!$E$10,Data!$L$70,IF(O46=Data!$E$11,Data!$L$71,IF(O46=Data!$E$12,Data!$L$72,IF(O46=Data!$E$13,Data!$L$73,IF(O46=Data!$E$14,Data!$L$74,IF(O46=Data!$E$15,Data!$L$75,IF(O46=Data!$E$16,Data!$L$76,IF(O46=Data!$E$17,Data!$L$77,IF(O46=Data!$E$18,Data!L$78,0)))))))))))))))))))</f>
        <v>0</v>
      </c>
      <c r="BC46" s="147">
        <f>IF(Q46="NA",0,IF(AY46="No",0,IF(N46="Yes",0,IF(P46=Data!$E$2,Data!$L$62,IF(P46=Data!$E$3,Data!$L$63,IF(P46=Data!$E$4,Data!$L$64,IF(P46=Data!$E$5,Data!$L$65,IF(P46=Data!$E$6,Data!$L$66,IF(P46=Data!$E$7,Data!$L$67,IF(P46=Data!$E$8,Data!$L$68,IF(P46=Data!$E$9,Data!$L$69,IF(P46=Data!$E$10,Data!$L$70,IF(P46=Data!$E$11,Data!$L$71,IF(P46=Data!$E$12,Data!$L$72*(EXP(-29.6/R46)),IF(P46=Data!$E$13,Data!$L$73,IF(P46=Data!$E$14,Data!$L$74*(EXP(-29.6/R46)),IF(P46=Data!$E$15,Data!$L$75,IF(P46=Data!$E$16,Data!$L$76,IF(P46=Data!$E$17,Data!$L$77,IF(P46=Data!$E$18,Data!L$78,0))))))))))))))))))))</f>
        <v>0</v>
      </c>
      <c r="BD46" s="148"/>
      <c r="BE46" s="146"/>
      <c r="BF46" s="148">
        <f t="shared" si="4"/>
        <v>0</v>
      </c>
      <c r="BG46" s="148">
        <f t="shared" si="11"/>
        <v>1</v>
      </c>
      <c r="BH46" s="148">
        <f t="shared" si="12"/>
        <v>1</v>
      </c>
      <c r="BI46" s="148">
        <f>IF(S46=0,0,IF(AND(Q46=Data!$E$12,S46-$AV$3&gt;0),(((Data!$M$72*(EXP(-29.6/S46)))-(Data!$M$72*(EXP(-29.6/(S46-$AV$3)))))),IF(AND(Q46=Data!$E$12,S46-$AV$3&lt;0.5),(Data!$M$72*(EXP(-29.6/S46))),IF(AND(Q46=Data!$E$12,S46&lt;=1),((Data!$M$72*(EXP(-29.6/S46)))),IF(Q46=Data!$E$13,(Data!$M$73),IF(AND(Q46=Data!$E$14,S46-$AV$3&gt;0),(((Data!$M$74*(EXP(-29.6/S46)))-(Data!$M$74*(EXP(-29.6/(S46-$AV$3)))))),IF(AND(Q46=Data!$E$14,S46-$AV$3&lt;1),(Data!$M$74*(EXP(-29.6/S46))),IF(AND(Q46=Data!$E$14,S46&lt;=1),((Data!$M$74*(EXP(-29.6/S46)))),IF(Q46=Data!$E$15,Data!$M$75,IF(Q46=Data!$E$16,Data!$M$76,IF(Q46=Data!$E$17,Data!$M$77,IF(Q46=Data!$E$18,Data!$M$78,0))))))))))))</f>
        <v>0</v>
      </c>
      <c r="BJ46" s="148">
        <f>IF(Q46=Data!$E$12,BI46*0.32,IF(Q46=Data!$E$13,0,IF(Q46=Data!$E$14,BI46*0.32,IF(Q46=Data!$E$15,0,IF(Q46=Data!$E$16,0,IF(Q46=Data!$E$17,0,IF(Q46=Data!$E$18,0,0)))))))</f>
        <v>0</v>
      </c>
      <c r="BK46" s="148">
        <f>IF(Q46=Data!$E$12,Data!$P$72*$AV$3,IF(Q46=Data!$E$13,Data!$P$73*$AV$3,IF(Q46=Data!$E$14,Data!$P$74*$AV$3,IF(Q46=Data!$E$15,Data!$P$75*$AV$3,IF(Q46=Data!$E$16,Data!$P$76*$AV$3,IF(Q46=Data!$E$17,Data!$P$77*$AV$3,IF(Q46=Data!$E$18,Data!$P$78*$AV$3,0)))))))</f>
        <v>0</v>
      </c>
      <c r="BL46" s="147">
        <f>IF(O46=Data!$E$2,Data!$O$62,IF(O46=Data!$E$3,Data!$O$63,IF(O46=Data!$E$4,Data!$O$64,IF(O46=Data!$E$5,Data!$O$65,IF(O46=Data!$E$6,Data!$O$66,IF(O46=Data!$E$7,Data!$O$67,IF(O46=Data!$E$8,Data!$O$68,IF(O46=Data!$E$9,Data!$O$69,IF(O46=Data!$E$10,Data!$O$70,IF(O46=Data!$E$11,Data!$O$71,IF(O46=Data!$E$12,Data!$O$72,IF(O46=Data!$E$13,Data!$O$73,IF(O46=Data!$E$14,Data!$O$74,IF(O46=Data!$E$15,Data!$O$75,IF(O46=Data!$E$16,Data!$O$76,IF(O46=Data!$E$17,Data!$O$77,IF(O46=Data!$E$18,Data!$O$78,0)))))))))))))))))</f>
        <v>0</v>
      </c>
      <c r="BM46" s="169"/>
      <c r="BN46" s="169"/>
      <c r="BO46" s="169"/>
      <c r="BP46" s="169"/>
    </row>
    <row r="47" spans="10:68" x14ac:dyDescent="0.3">
      <c r="J47" s="36" t="s">
        <v>58</v>
      </c>
      <c r="K47" s="108"/>
      <c r="L47" s="108"/>
      <c r="M47" s="108" t="s">
        <v>3</v>
      </c>
      <c r="N47" s="108" t="s">
        <v>1</v>
      </c>
      <c r="O47" s="109" t="s">
        <v>124</v>
      </c>
      <c r="P47" s="109" t="s">
        <v>124</v>
      </c>
      <c r="Q47" s="110" t="s">
        <v>124</v>
      </c>
      <c r="R47" s="111"/>
      <c r="S47" s="111"/>
      <c r="T47" s="112"/>
      <c r="U47" s="20"/>
      <c r="V47" s="21">
        <f>IF(AZ47="No",0,IF(O47="NA",0,IF(O47=Data!$E$2,Data!$F$62,IF(O47=Data!$E$3,Data!$F$63,IF(O47=Data!$E$4,Data!$F$64,IF(O47=Data!$E$5,Data!$F$65,IF(O47=Data!$E$6,Data!$F$66,IF(O47=Data!$E$7,Data!$F$67,IF(O47=Data!$E$8,Data!$F$68,IF(O47=Data!$E$9,Data!$F$69,IF(O47=Data!$E$10,Data!$F$70,IF(O47=Data!$E$11,Data!$F$71,IF(O47=Data!E56,Data!$F$72,IF(O47=Data!E57,Data!$F$73,IF(O47=Data!E58,Data!$F$74,IF(O47=Data!E59,Data!$F$75,IF(O47=Data!E60,Data!$F$76,IF(O47=Data!E61,Data!$F$77,IF(O47=Data!E62,Data!F$78,0)))))))))))))))))))*K47*$AV$3</f>
        <v>0</v>
      </c>
      <c r="W47" s="23">
        <f>IF(AZ47="No",0,IF(O47="NA",0,IF(O47=Data!$E$2,Data!$G$62,IF(O47=Data!$E$3,Data!$G$63,IF(O47=Data!$E$4,Data!$G$64,IF(O47=Data!$E$5,Data!$G$65,IF(O47=Data!$E$6,Data!$G$66,IF(O47=Data!$E$7,Data!$G$67,IF(O47=Data!$E$8,Data!$G$68,IF(O47=Data!$E$9,Data!$G$69,IF(O47=Data!$E$10,Data!$G$70,IF(O47=Data!$E$11,Data!$G$71,IF(O47=Data!$E$12,Data!$G$72,IF(O47=Data!$E$13,Data!$G$73,IF(O47=Data!$E$14,Data!$G$74,IF(O47=Data!$E$15,Data!$G$75,IF(O47=Data!$E$16,Data!$G$76,IF(O47=Data!$E$17,Data!$G$77,IF(O47=Data!$E$18,Data!G$78,0)))))))))))))))))))*K47*$AV$3</f>
        <v>0</v>
      </c>
      <c r="X47" s="23">
        <f>IF(AZ47="No",0,IF(O47="NA",0,IF(O47=Data!$E$2,Data!$H$62,IF(O47=Data!$E$3,Data!$H$63,IF(O47=Data!$E$4,Data!$H$64,IF(O47=Data!$E$5,Data!$H$65,IF(O47=Data!$E$6,Data!$H$66,IF(O47=Data!$E$7,Data!$H$67,IF(O47=Data!$E$8,Data!$H$68,IF(O47=Data!$E$9,Data!$H$69,IF(O47=Data!$E$10,Data!$H$70,IF(O47=Data!$E$11,Data!$H$71,IF(O47=Data!$E$12,Data!$H$72,IF(O47=Data!$E$13,Data!$H$73,IF(O47=Data!$E$14,Data!$H$74,IF(O47=Data!$E$15,Data!$H$75,IF(O47=Data!$E$16,Data!$H$76,IF(O47=Data!$E$17,Data!$H$77,IF(O47=Data!$E$18,Data!H$78,0)))))))))))))))))))*K47*$AV$3</f>
        <v>0</v>
      </c>
      <c r="Y47" s="23">
        <f>IF(R47&lt;=1,0,IF(Q47=Data!$E$12,Data!$F$72,IF(Q47=Data!$E$13,Data!$F$73,IF(Q47=Data!$E$14,Data!$F$74,IF(Q47=Data!$E$15,Data!$F$75,IF(Q47=Data!$E$16,Data!$F$76,IF(Q47=Data!$E$17,Data!$F$77,IF(Q47=Data!$E$18,Data!$F$78,0))))))))*K47*IF(R47&lt;AV47,R47,$AV$3)</f>
        <v>0</v>
      </c>
      <c r="Z47" s="23">
        <f>IF(R47&lt;=1,0,IF(Q47=Data!$E$12,Data!$G$72,IF(Q47=Data!$E$13,Data!$G$73,IF(Q47=Data!$E$14,Data!$G$74,IF(Q47=Data!$E$15,Data!$G$75,IF(Q47=Data!$E$16,Data!$G$76,IF(Q47=Data!$E$17,Data!$G$77,IF(Q47=Data!$E$18,Data!$G$78,0))))))))*K47*IF(R47&lt;AV47,R47,$AV$3)</f>
        <v>0</v>
      </c>
      <c r="AA47" s="23">
        <f>IF(R47&lt;=1,0,IF(Q47=Data!$E$12,Data!$H$72,IF(Q47=Data!$E$13,Data!$H$73,IF(Q47=Data!$E$14,Data!$H$74,IF(Q47=Data!$E$15,Data!$H$75,IF(Q47=Data!$E$16,Data!$H$76,IF(Q47=Data!$E$17,Data!$H$77,IF(Q47=Data!$E$18,Data!$H$78,0))))))))*K47*IF(R47&lt;AV47,R47,$AV$3)</f>
        <v>0</v>
      </c>
      <c r="AB47" s="22">
        <f t="shared" si="5"/>
        <v>0</v>
      </c>
      <c r="AC47" s="50">
        <f t="shared" si="6"/>
        <v>0</v>
      </c>
      <c r="AD47" s="46"/>
      <c r="AE47" s="21">
        <f t="shared" si="0"/>
        <v>0</v>
      </c>
      <c r="AF47" s="22">
        <f t="shared" si="1"/>
        <v>0</v>
      </c>
      <c r="AG47" s="50">
        <f t="shared" si="2"/>
        <v>0</v>
      </c>
      <c r="AH47" s="46"/>
      <c r="AI47" s="21">
        <f>IF(AZ47="No",0,IF(O47="NA",0,IF(Q47=O47,0,IF(O47=Data!$E$2,Data!$J$62,IF(O47=Data!$E$3,Data!$J$63,IF(O47=Data!$E$4,Data!$J$64,IF(O47=Data!$E$5,Data!$J$65,IF(O47=Data!$E$6,Data!$J$66,IF(O47=Data!$E$7,Data!$J$67,IF(O47=Data!$E$8,Data!$J$68,IF(O47=Data!$E$9,Data!$J$69,IF(O47=Data!$E$10,Data!$I$70,IF(O47=Data!$E$11,Data!$J$71,IF(O47=Data!$E$12,Data!$J$72,IF(O47=Data!$E$13,Data!$J$73,IF(O47=Data!$E$14,Data!$J$74,IF(O47=Data!$E$15,Data!$J$75,IF(O47=Data!$E$16,Data!$J$76,IF(O47=Data!$E$17,Data!$J$77,IF(O47=Data!$E$18,Data!J$78,0))))))))))))))))))))*$AV$3</f>
        <v>0</v>
      </c>
      <c r="AJ47" s="23">
        <f>IF(AZ47="No",0,IF(O47="NA",0,IF(O47=Data!$E$2,Data!$K$62,IF(O47=Data!$E$3,Data!$K$63,IF(O47=Data!$E$4,Data!$K$64,IF(O47=Data!$E$5,Data!$K$65,IF(O47=Data!$E$6,Data!$K$66,IF(O47=Data!$E$7,Data!$K$67,IF(O47=Data!$E$8,Data!$K$68,IF(O47=Data!$E$9,Data!$K$69,IF(O47=Data!$E$10,Data!$K$70,IF(O47=Data!$E$11,Data!$K$71,IF(O47=Data!$E$12,Data!$K$72,IF(O47=Data!$E$13,Data!$K$73,IF(O47=Data!$E$14,Data!$K$74,IF(O47=Data!$E$15,Data!$K$75,IF(O47=Data!$E$16,Data!$K$76,IF(O47=Data!$E$17,Data!$K$77,IF(O47=Data!$E$18,Data!K$78,0)))))))))))))))))))*$AV$3</f>
        <v>0</v>
      </c>
      <c r="AK47" s="23">
        <f t="shared" si="7"/>
        <v>0</v>
      </c>
      <c r="AL47" s="22">
        <f t="shared" si="8"/>
        <v>0</v>
      </c>
      <c r="AM47" s="22">
        <f t="shared" si="9"/>
        <v>0</v>
      </c>
      <c r="AN47" s="23"/>
      <c r="AO47" s="120"/>
      <c r="AP47" s="25"/>
      <c r="AQ47" s="25"/>
      <c r="AR47" s="9"/>
      <c r="AS47" s="9"/>
      <c r="AT47" s="5"/>
      <c r="AX47" s="168"/>
      <c r="AY47" s="143" t="str">
        <f t="shared" si="10"/>
        <v>No</v>
      </c>
      <c r="AZ47" s="144" t="str">
        <f t="shared" si="3"/>
        <v>No</v>
      </c>
      <c r="BA47" s="150"/>
      <c r="BB47" s="146">
        <f>IF(Q47="NA",0,IF(N47="No",0,IF(O47=Data!$E$2,Data!$L$62,IF(O47=Data!$E$3,Data!$L$63,IF(O47=Data!$E$4,Data!$L$64,IF(O47=Data!$E$5,Data!$L$65,IF(O47=Data!$E$6,Data!$L$66,IF(O47=Data!$E$7,Data!$L$67,IF(O47=Data!$E$8,Data!$L$68,IF(O47=Data!$E$9,Data!$L$69,IF(O47=Data!$E$10,Data!$L$70,IF(O47=Data!$E$11,Data!$L$71,IF(O47=Data!$E$12,Data!$L$72,IF(O47=Data!$E$13,Data!$L$73,IF(O47=Data!$E$14,Data!$L$74,IF(O47=Data!$E$15,Data!$L$75,IF(O47=Data!$E$16,Data!$L$76,IF(O47=Data!$E$17,Data!$L$77,IF(O47=Data!$E$18,Data!L$78,0)))))))))))))))))))</f>
        <v>0</v>
      </c>
      <c r="BC47" s="147">
        <f>IF(Q47="NA",0,IF(AY47="No",0,IF(N47="Yes",0,IF(P47=Data!$E$2,Data!$L$62,IF(P47=Data!$E$3,Data!$L$63,IF(P47=Data!$E$4,Data!$L$64,IF(P47=Data!$E$5,Data!$L$65,IF(P47=Data!$E$6,Data!$L$66,IF(P47=Data!$E$7,Data!$L$67,IF(P47=Data!$E$8,Data!$L$68,IF(P47=Data!$E$9,Data!$L$69,IF(P47=Data!$E$10,Data!$L$70,IF(P47=Data!$E$11,Data!$L$71,IF(P47=Data!$E$12,Data!$L$72*(EXP(-29.6/R47)),IF(P47=Data!$E$13,Data!$L$73,IF(P47=Data!$E$14,Data!$L$74*(EXP(-29.6/R47)),IF(P47=Data!$E$15,Data!$L$75,IF(P47=Data!$E$16,Data!$L$76,IF(P47=Data!$E$17,Data!$L$77,IF(P47=Data!$E$18,Data!L$78,0))))))))))))))))))))</f>
        <v>0</v>
      </c>
      <c r="BD47" s="148"/>
      <c r="BE47" s="146"/>
      <c r="BF47" s="148">
        <f t="shared" si="4"/>
        <v>0</v>
      </c>
      <c r="BG47" s="148">
        <f t="shared" si="11"/>
        <v>1</v>
      </c>
      <c r="BH47" s="148">
        <f t="shared" si="12"/>
        <v>1</v>
      </c>
      <c r="BI47" s="148">
        <f>IF(S47=0,0,IF(AND(Q47=Data!$E$12,S47-$AV$3&gt;0),(((Data!$M$72*(EXP(-29.6/S47)))-(Data!$M$72*(EXP(-29.6/(S47-$AV$3)))))),IF(AND(Q47=Data!$E$12,S47-$AV$3&lt;0.5),(Data!$M$72*(EXP(-29.6/S47))),IF(AND(Q47=Data!$E$12,S47&lt;=1),((Data!$M$72*(EXP(-29.6/S47)))),IF(Q47=Data!$E$13,(Data!$M$73),IF(AND(Q47=Data!$E$14,S47-$AV$3&gt;0),(((Data!$M$74*(EXP(-29.6/S47)))-(Data!$M$74*(EXP(-29.6/(S47-$AV$3)))))),IF(AND(Q47=Data!$E$14,S47-$AV$3&lt;1),(Data!$M$74*(EXP(-29.6/S47))),IF(AND(Q47=Data!$E$14,S47&lt;=1),((Data!$M$74*(EXP(-29.6/S47)))),IF(Q47=Data!$E$15,Data!$M$75,IF(Q47=Data!$E$16,Data!$M$76,IF(Q47=Data!$E$17,Data!$M$77,IF(Q47=Data!$E$18,Data!$M$78,0))))))))))))</f>
        <v>0</v>
      </c>
      <c r="BJ47" s="148">
        <f>IF(Q47=Data!$E$12,BI47*0.32,IF(Q47=Data!$E$13,0,IF(Q47=Data!$E$14,BI47*0.32,IF(Q47=Data!$E$15,0,IF(Q47=Data!$E$16,0,IF(Q47=Data!$E$17,0,IF(Q47=Data!$E$18,0,0)))))))</f>
        <v>0</v>
      </c>
      <c r="BK47" s="148">
        <f>IF(Q47=Data!$E$12,Data!$P$72*$AV$3,IF(Q47=Data!$E$13,Data!$P$73*$AV$3,IF(Q47=Data!$E$14,Data!$P$74*$AV$3,IF(Q47=Data!$E$15,Data!$P$75*$AV$3,IF(Q47=Data!$E$16,Data!$P$76*$AV$3,IF(Q47=Data!$E$17,Data!$P$77*$AV$3,IF(Q47=Data!$E$18,Data!$P$78*$AV$3,0)))))))</f>
        <v>0</v>
      </c>
      <c r="BL47" s="147">
        <f>IF(O47=Data!$E$2,Data!$O$62,IF(O47=Data!$E$3,Data!$O$63,IF(O47=Data!$E$4,Data!$O$64,IF(O47=Data!$E$5,Data!$O$65,IF(O47=Data!$E$6,Data!$O$66,IF(O47=Data!$E$7,Data!$O$67,IF(O47=Data!$E$8,Data!$O$68,IF(O47=Data!$E$9,Data!$O$69,IF(O47=Data!$E$10,Data!$O$70,IF(O47=Data!$E$11,Data!$O$71,IF(O47=Data!$E$12,Data!$O$72,IF(O47=Data!$E$13,Data!$O$73,IF(O47=Data!$E$14,Data!$O$74,IF(O47=Data!$E$15,Data!$O$75,IF(O47=Data!$E$16,Data!$O$76,IF(O47=Data!$E$17,Data!$O$77,IF(O47=Data!$E$18,Data!$O$78,0)))))))))))))))))</f>
        <v>0</v>
      </c>
      <c r="BM47" s="169"/>
      <c r="BN47" s="169"/>
      <c r="BO47" s="169"/>
      <c r="BP47" s="169"/>
    </row>
    <row r="48" spans="10:68" x14ac:dyDescent="0.3">
      <c r="J48" s="36" t="s">
        <v>59</v>
      </c>
      <c r="K48" s="108"/>
      <c r="L48" s="108"/>
      <c r="M48" s="108" t="s">
        <v>3</v>
      </c>
      <c r="N48" s="108" t="s">
        <v>1</v>
      </c>
      <c r="O48" s="109" t="s">
        <v>124</v>
      </c>
      <c r="P48" s="109" t="s">
        <v>124</v>
      </c>
      <c r="Q48" s="110" t="s">
        <v>124</v>
      </c>
      <c r="R48" s="111"/>
      <c r="S48" s="111"/>
      <c r="T48" s="112"/>
      <c r="U48" s="20"/>
      <c r="V48" s="21">
        <f>IF(AZ48="No",0,IF(O48="NA",0,IF(O48=Data!$E$2,Data!$F$62,IF(O48=Data!$E$3,Data!$F$63,IF(O48=Data!$E$4,Data!$F$64,IF(O48=Data!$E$5,Data!$F$65,IF(O48=Data!$E$6,Data!$F$66,IF(O48=Data!$E$7,Data!$F$67,IF(O48=Data!$E$8,Data!$F$68,IF(O48=Data!$E$9,Data!$F$69,IF(O48=Data!$E$10,Data!$F$70,IF(O48=Data!$E$11,Data!$F$71,IF(O48=Data!E57,Data!$F$72,IF(O48=Data!E58,Data!$F$73,IF(O48=Data!E59,Data!$F$74,IF(O48=Data!E60,Data!$F$75,IF(O48=Data!E61,Data!$F$76,IF(O48=Data!E62,Data!$F$77,IF(O48=Data!E63,Data!F$78,0)))))))))))))))))))*K48*$AV$3</f>
        <v>0</v>
      </c>
      <c r="W48" s="23">
        <f>IF(AZ48="No",0,IF(O48="NA",0,IF(O48=Data!$E$2,Data!$G$62,IF(O48=Data!$E$3,Data!$G$63,IF(O48=Data!$E$4,Data!$G$64,IF(O48=Data!$E$5,Data!$G$65,IF(O48=Data!$E$6,Data!$G$66,IF(O48=Data!$E$7,Data!$G$67,IF(O48=Data!$E$8,Data!$G$68,IF(O48=Data!$E$9,Data!$G$69,IF(O48=Data!$E$10,Data!$G$70,IF(O48=Data!$E$11,Data!$G$71,IF(O48=Data!$E$12,Data!$G$72,IF(O48=Data!$E$13,Data!$G$73,IF(O48=Data!$E$14,Data!$G$74,IF(O48=Data!$E$15,Data!$G$75,IF(O48=Data!$E$16,Data!$G$76,IF(O48=Data!$E$17,Data!$G$77,IF(O48=Data!$E$18,Data!G$78,0)))))))))))))))))))*K48*$AV$3</f>
        <v>0</v>
      </c>
      <c r="X48" s="23">
        <f>IF(AZ48="No",0,IF(O48="NA",0,IF(O48=Data!$E$2,Data!$H$62,IF(O48=Data!$E$3,Data!$H$63,IF(O48=Data!$E$4,Data!$H$64,IF(O48=Data!$E$5,Data!$H$65,IF(O48=Data!$E$6,Data!$H$66,IF(O48=Data!$E$7,Data!$H$67,IF(O48=Data!$E$8,Data!$H$68,IF(O48=Data!$E$9,Data!$H$69,IF(O48=Data!$E$10,Data!$H$70,IF(O48=Data!$E$11,Data!$H$71,IF(O48=Data!$E$12,Data!$H$72,IF(O48=Data!$E$13,Data!$H$73,IF(O48=Data!$E$14,Data!$H$74,IF(O48=Data!$E$15,Data!$H$75,IF(O48=Data!$E$16,Data!$H$76,IF(O48=Data!$E$17,Data!$H$77,IF(O48=Data!$E$18,Data!H$78,0)))))))))))))))))))*K48*$AV$3</f>
        <v>0</v>
      </c>
      <c r="Y48" s="23">
        <f>IF(R48&lt;=1,0,IF(Q48=Data!$E$12,Data!$F$72,IF(Q48=Data!$E$13,Data!$F$73,IF(Q48=Data!$E$14,Data!$F$74,IF(Q48=Data!$E$15,Data!$F$75,IF(Q48=Data!$E$16,Data!$F$76,IF(Q48=Data!$E$17,Data!$F$77,IF(Q48=Data!$E$18,Data!$F$78,0))))))))*K48*IF(R48&lt;AV48,R48,$AV$3)</f>
        <v>0</v>
      </c>
      <c r="Z48" s="23">
        <f>IF(R48&lt;=1,0,IF(Q48=Data!$E$12,Data!$G$72,IF(Q48=Data!$E$13,Data!$G$73,IF(Q48=Data!$E$14,Data!$G$74,IF(Q48=Data!$E$15,Data!$G$75,IF(Q48=Data!$E$16,Data!$G$76,IF(Q48=Data!$E$17,Data!$G$77,IF(Q48=Data!$E$18,Data!$G$78,0))))))))*K48*IF(R48&lt;AV48,R48,$AV$3)</f>
        <v>0</v>
      </c>
      <c r="AA48" s="23">
        <f>IF(R48&lt;=1,0,IF(Q48=Data!$E$12,Data!$H$72,IF(Q48=Data!$E$13,Data!$H$73,IF(Q48=Data!$E$14,Data!$H$74,IF(Q48=Data!$E$15,Data!$H$75,IF(Q48=Data!$E$16,Data!$H$76,IF(Q48=Data!$E$17,Data!$H$77,IF(Q48=Data!$E$18,Data!$H$78,0))))))))*K48*IF(R48&lt;AV48,R48,$AV$3)</f>
        <v>0</v>
      </c>
      <c r="AB48" s="22">
        <f t="shared" si="5"/>
        <v>0</v>
      </c>
      <c r="AC48" s="50">
        <f t="shared" si="6"/>
        <v>0</v>
      </c>
      <c r="AD48" s="46"/>
      <c r="AE48" s="21">
        <f t="shared" si="0"/>
        <v>0</v>
      </c>
      <c r="AF48" s="22">
        <f t="shared" si="1"/>
        <v>0</v>
      </c>
      <c r="AG48" s="50">
        <f t="shared" si="2"/>
        <v>0</v>
      </c>
      <c r="AH48" s="46"/>
      <c r="AI48" s="21">
        <f>IF(AZ48="No",0,IF(O48="NA",0,IF(Q48=O48,0,IF(O48=Data!$E$2,Data!$J$62,IF(O48=Data!$E$3,Data!$J$63,IF(O48=Data!$E$4,Data!$J$64,IF(O48=Data!$E$5,Data!$J$65,IF(O48=Data!$E$6,Data!$J$66,IF(O48=Data!$E$7,Data!$J$67,IF(O48=Data!$E$8,Data!$J$68,IF(O48=Data!$E$9,Data!$J$69,IF(O48=Data!$E$10,Data!$I$70,IF(O48=Data!$E$11,Data!$J$71,IF(O48=Data!$E$12,Data!$J$72,IF(O48=Data!$E$13,Data!$J$73,IF(O48=Data!$E$14,Data!$J$74,IF(O48=Data!$E$15,Data!$J$75,IF(O48=Data!$E$16,Data!$J$76,IF(O48=Data!$E$17,Data!$J$77,IF(O48=Data!$E$18,Data!J$78,0))))))))))))))))))))*$AV$3</f>
        <v>0</v>
      </c>
      <c r="AJ48" s="23">
        <f>IF(AZ48="No",0,IF(O48="NA",0,IF(O48=Data!$E$2,Data!$K$62,IF(O48=Data!$E$3,Data!$K$63,IF(O48=Data!$E$4,Data!$K$64,IF(O48=Data!$E$5,Data!$K$65,IF(O48=Data!$E$6,Data!$K$66,IF(O48=Data!$E$7,Data!$K$67,IF(O48=Data!$E$8,Data!$K$68,IF(O48=Data!$E$9,Data!$K$69,IF(O48=Data!$E$10,Data!$K$70,IF(O48=Data!$E$11,Data!$K$71,IF(O48=Data!$E$12,Data!$K$72,IF(O48=Data!$E$13,Data!$K$73,IF(O48=Data!$E$14,Data!$K$74,IF(O48=Data!$E$15,Data!$K$75,IF(O48=Data!$E$16,Data!$K$76,IF(O48=Data!$E$17,Data!$K$77,IF(O48=Data!$E$18,Data!K$78,0)))))))))))))))))))*$AV$3</f>
        <v>0</v>
      </c>
      <c r="AK48" s="23">
        <f t="shared" si="7"/>
        <v>0</v>
      </c>
      <c r="AL48" s="22">
        <f t="shared" si="8"/>
        <v>0</v>
      </c>
      <c r="AM48" s="22">
        <f t="shared" si="9"/>
        <v>0</v>
      </c>
      <c r="AN48" s="23"/>
      <c r="AO48" s="120"/>
      <c r="AP48" s="25"/>
      <c r="AQ48" s="25"/>
      <c r="AR48" s="9"/>
      <c r="AS48" s="9"/>
      <c r="AT48" s="5"/>
      <c r="AX48" s="168"/>
      <c r="AY48" s="143" t="str">
        <f t="shared" si="10"/>
        <v>No</v>
      </c>
      <c r="AZ48" s="144" t="str">
        <f t="shared" si="3"/>
        <v>No</v>
      </c>
      <c r="BA48" s="150"/>
      <c r="BB48" s="146">
        <f>IF(Q48="NA",0,IF(N48="No",0,IF(O48=Data!$E$2,Data!$L$62,IF(O48=Data!$E$3,Data!$L$63,IF(O48=Data!$E$4,Data!$L$64,IF(O48=Data!$E$5,Data!$L$65,IF(O48=Data!$E$6,Data!$L$66,IF(O48=Data!$E$7,Data!$L$67,IF(O48=Data!$E$8,Data!$L$68,IF(O48=Data!$E$9,Data!$L$69,IF(O48=Data!$E$10,Data!$L$70,IF(O48=Data!$E$11,Data!$L$71,IF(O48=Data!$E$12,Data!$L$72,IF(O48=Data!$E$13,Data!$L$73,IF(O48=Data!$E$14,Data!$L$74,IF(O48=Data!$E$15,Data!$L$75,IF(O48=Data!$E$16,Data!$L$76,IF(O48=Data!$E$17,Data!$L$77,IF(O48=Data!$E$18,Data!L$78,0)))))))))))))))))))</f>
        <v>0</v>
      </c>
      <c r="BC48" s="147">
        <f>IF(Q48="NA",0,IF(AY48="No",0,IF(N48="Yes",0,IF(P48=Data!$E$2,Data!$L$62,IF(P48=Data!$E$3,Data!$L$63,IF(P48=Data!$E$4,Data!$L$64,IF(P48=Data!$E$5,Data!$L$65,IF(P48=Data!$E$6,Data!$L$66,IF(P48=Data!$E$7,Data!$L$67,IF(P48=Data!$E$8,Data!$L$68,IF(P48=Data!$E$9,Data!$L$69,IF(P48=Data!$E$10,Data!$L$70,IF(P48=Data!$E$11,Data!$L$71,IF(P48=Data!$E$12,Data!$L$72*(EXP(-29.6/R48)),IF(P48=Data!$E$13,Data!$L$73,IF(P48=Data!$E$14,Data!$L$74*(EXP(-29.6/R48)),IF(P48=Data!$E$15,Data!$L$75,IF(P48=Data!$E$16,Data!$L$76,IF(P48=Data!$E$17,Data!$L$77,IF(P48=Data!$E$18,Data!L$78,0))))))))))))))))))))</f>
        <v>0</v>
      </c>
      <c r="BD48" s="148"/>
      <c r="BE48" s="146"/>
      <c r="BF48" s="148">
        <f t="shared" si="4"/>
        <v>0</v>
      </c>
      <c r="BG48" s="148">
        <f t="shared" si="11"/>
        <v>1</v>
      </c>
      <c r="BH48" s="148">
        <f t="shared" si="12"/>
        <v>1</v>
      </c>
      <c r="BI48" s="148">
        <f>IF(S48=0,0,IF(AND(Q48=Data!$E$12,S48-$AV$3&gt;0),(((Data!$M$72*(EXP(-29.6/S48)))-(Data!$M$72*(EXP(-29.6/(S48-$AV$3)))))),IF(AND(Q48=Data!$E$12,S48-$AV$3&lt;0.5),(Data!$M$72*(EXP(-29.6/S48))),IF(AND(Q48=Data!$E$12,S48&lt;=1),((Data!$M$72*(EXP(-29.6/S48)))),IF(Q48=Data!$E$13,(Data!$M$73),IF(AND(Q48=Data!$E$14,S48-$AV$3&gt;0),(((Data!$M$74*(EXP(-29.6/S48)))-(Data!$M$74*(EXP(-29.6/(S48-$AV$3)))))),IF(AND(Q48=Data!$E$14,S48-$AV$3&lt;1),(Data!$M$74*(EXP(-29.6/S48))),IF(AND(Q48=Data!$E$14,S48&lt;=1),((Data!$M$74*(EXP(-29.6/S48)))),IF(Q48=Data!$E$15,Data!$M$75,IF(Q48=Data!$E$16,Data!$M$76,IF(Q48=Data!$E$17,Data!$M$77,IF(Q48=Data!$E$18,Data!$M$78,0))))))))))))</f>
        <v>0</v>
      </c>
      <c r="BJ48" s="148">
        <f>IF(Q48=Data!$E$12,BI48*0.32,IF(Q48=Data!$E$13,0,IF(Q48=Data!$E$14,BI48*0.32,IF(Q48=Data!$E$15,0,IF(Q48=Data!$E$16,0,IF(Q48=Data!$E$17,0,IF(Q48=Data!$E$18,0,0)))))))</f>
        <v>0</v>
      </c>
      <c r="BK48" s="148">
        <f>IF(Q48=Data!$E$12,Data!$P$72*$AV$3,IF(Q48=Data!$E$13,Data!$P$73*$AV$3,IF(Q48=Data!$E$14,Data!$P$74*$AV$3,IF(Q48=Data!$E$15,Data!$P$75*$AV$3,IF(Q48=Data!$E$16,Data!$P$76*$AV$3,IF(Q48=Data!$E$17,Data!$P$77*$AV$3,IF(Q48=Data!$E$18,Data!$P$78*$AV$3,0)))))))</f>
        <v>0</v>
      </c>
      <c r="BL48" s="147">
        <f>IF(O48=Data!$E$2,Data!$O$62,IF(O48=Data!$E$3,Data!$O$63,IF(O48=Data!$E$4,Data!$O$64,IF(O48=Data!$E$5,Data!$O$65,IF(O48=Data!$E$6,Data!$O$66,IF(O48=Data!$E$7,Data!$O$67,IF(O48=Data!$E$8,Data!$O$68,IF(O48=Data!$E$9,Data!$O$69,IF(O48=Data!$E$10,Data!$O$70,IF(O48=Data!$E$11,Data!$O$71,IF(O48=Data!$E$12,Data!$O$72,IF(O48=Data!$E$13,Data!$O$73,IF(O48=Data!$E$14,Data!$O$74,IF(O48=Data!$E$15,Data!$O$75,IF(O48=Data!$E$16,Data!$O$76,IF(O48=Data!$E$17,Data!$O$77,IF(O48=Data!$E$18,Data!$O$78,0)))))))))))))))))</f>
        <v>0</v>
      </c>
      <c r="BM48" s="169"/>
      <c r="BN48" s="169"/>
      <c r="BO48" s="169"/>
      <c r="BP48" s="169"/>
    </row>
    <row r="49" spans="10:68" x14ac:dyDescent="0.3">
      <c r="J49" s="36" t="s">
        <v>60</v>
      </c>
      <c r="K49" s="108"/>
      <c r="L49" s="108"/>
      <c r="M49" s="108" t="s">
        <v>3</v>
      </c>
      <c r="N49" s="108" t="s">
        <v>1</v>
      </c>
      <c r="O49" s="109" t="s">
        <v>124</v>
      </c>
      <c r="P49" s="109" t="s">
        <v>124</v>
      </c>
      <c r="Q49" s="110" t="s">
        <v>124</v>
      </c>
      <c r="R49" s="111"/>
      <c r="S49" s="111"/>
      <c r="T49" s="112"/>
      <c r="U49" s="20"/>
      <c r="V49" s="21">
        <f>IF(AZ49="No",0,IF(O49="NA",0,IF(O49=Data!$E$2,Data!$F$62,IF(O49=Data!$E$3,Data!$F$63,IF(O49=Data!$E$4,Data!$F$64,IF(O49=Data!$E$5,Data!$F$65,IF(O49=Data!$E$6,Data!$F$66,IF(O49=Data!$E$7,Data!$F$67,IF(O49=Data!$E$8,Data!$F$68,IF(O49=Data!$E$9,Data!$F$69,IF(O49=Data!$E$10,Data!$F$70,IF(O49=Data!$E$11,Data!$F$71,IF(O49=Data!E58,Data!$F$72,IF(O49=Data!E59,Data!$F$73,IF(O49=Data!E60,Data!$F$74,IF(O49=Data!E61,Data!$F$75,IF(O49=Data!E62,Data!$F$76,IF(O49=Data!E63,Data!$F$77,IF(O49=Data!E64,Data!F$78,0)))))))))))))))))))*K49*$AV$3</f>
        <v>0</v>
      </c>
      <c r="W49" s="23">
        <f>IF(AZ49="No",0,IF(O49="NA",0,IF(O49=Data!$E$2,Data!$G$62,IF(O49=Data!$E$3,Data!$G$63,IF(O49=Data!$E$4,Data!$G$64,IF(O49=Data!$E$5,Data!$G$65,IF(O49=Data!$E$6,Data!$G$66,IF(O49=Data!$E$7,Data!$G$67,IF(O49=Data!$E$8,Data!$G$68,IF(O49=Data!$E$9,Data!$G$69,IF(O49=Data!$E$10,Data!$G$70,IF(O49=Data!$E$11,Data!$G$71,IF(O49=Data!$E$12,Data!$G$72,IF(O49=Data!$E$13,Data!$G$73,IF(O49=Data!$E$14,Data!$G$74,IF(O49=Data!$E$15,Data!$G$75,IF(O49=Data!$E$16,Data!$G$76,IF(O49=Data!$E$17,Data!$G$77,IF(O49=Data!$E$18,Data!G$78,0)))))))))))))))))))*K49*$AV$3</f>
        <v>0</v>
      </c>
      <c r="X49" s="23">
        <f>IF(AZ49="No",0,IF(O49="NA",0,IF(O49=Data!$E$2,Data!$H$62,IF(O49=Data!$E$3,Data!$H$63,IF(O49=Data!$E$4,Data!$H$64,IF(O49=Data!$E$5,Data!$H$65,IF(O49=Data!$E$6,Data!$H$66,IF(O49=Data!$E$7,Data!$H$67,IF(O49=Data!$E$8,Data!$H$68,IF(O49=Data!$E$9,Data!$H$69,IF(O49=Data!$E$10,Data!$H$70,IF(O49=Data!$E$11,Data!$H$71,IF(O49=Data!$E$12,Data!$H$72,IF(O49=Data!$E$13,Data!$H$73,IF(O49=Data!$E$14,Data!$H$74,IF(O49=Data!$E$15,Data!$H$75,IF(O49=Data!$E$16,Data!$H$76,IF(O49=Data!$E$17,Data!$H$77,IF(O49=Data!$E$18,Data!H$78,0)))))))))))))))))))*K49*$AV$3</f>
        <v>0</v>
      </c>
      <c r="Y49" s="23">
        <f>IF(R49&lt;=1,0,IF(Q49=Data!$E$12,Data!$F$72,IF(Q49=Data!$E$13,Data!$F$73,IF(Q49=Data!$E$14,Data!$F$74,IF(Q49=Data!$E$15,Data!$F$75,IF(Q49=Data!$E$16,Data!$F$76,IF(Q49=Data!$E$17,Data!$F$77,IF(Q49=Data!$E$18,Data!$F$78,0))))))))*K49*IF(R49&lt;AV49,R49,$AV$3)</f>
        <v>0</v>
      </c>
      <c r="Z49" s="23">
        <f>IF(R49&lt;=1,0,IF(Q49=Data!$E$12,Data!$G$72,IF(Q49=Data!$E$13,Data!$G$73,IF(Q49=Data!$E$14,Data!$G$74,IF(Q49=Data!$E$15,Data!$G$75,IF(Q49=Data!$E$16,Data!$G$76,IF(Q49=Data!$E$17,Data!$G$77,IF(Q49=Data!$E$18,Data!$G$78,0))))))))*K49*IF(R49&lt;AV49,R49,$AV$3)</f>
        <v>0</v>
      </c>
      <c r="AA49" s="23">
        <f>IF(R49&lt;=1,0,IF(Q49=Data!$E$12,Data!$H$72,IF(Q49=Data!$E$13,Data!$H$73,IF(Q49=Data!$E$14,Data!$H$74,IF(Q49=Data!$E$15,Data!$H$75,IF(Q49=Data!$E$16,Data!$H$76,IF(Q49=Data!$E$17,Data!$H$77,IF(Q49=Data!$E$18,Data!$H$78,0))))))))*K49*IF(R49&lt;AV49,R49,$AV$3)</f>
        <v>0</v>
      </c>
      <c r="AB49" s="22">
        <f t="shared" si="5"/>
        <v>0</v>
      </c>
      <c r="AC49" s="50">
        <f t="shared" si="6"/>
        <v>0</v>
      </c>
      <c r="AD49" s="46"/>
      <c r="AE49" s="21">
        <f t="shared" si="0"/>
        <v>0</v>
      </c>
      <c r="AF49" s="22">
        <f t="shared" si="1"/>
        <v>0</v>
      </c>
      <c r="AG49" s="50">
        <f t="shared" si="2"/>
        <v>0</v>
      </c>
      <c r="AH49" s="46"/>
      <c r="AI49" s="21">
        <f>IF(AZ49="No",0,IF(O49="NA",0,IF(Q49=O49,0,IF(O49=Data!$E$2,Data!$J$62,IF(O49=Data!$E$3,Data!$J$63,IF(O49=Data!$E$4,Data!$J$64,IF(O49=Data!$E$5,Data!$J$65,IF(O49=Data!$E$6,Data!$J$66,IF(O49=Data!$E$7,Data!$J$67,IF(O49=Data!$E$8,Data!$J$68,IF(O49=Data!$E$9,Data!$J$69,IF(O49=Data!$E$10,Data!$I$70,IF(O49=Data!$E$11,Data!$J$71,IF(O49=Data!$E$12,Data!$J$72,IF(O49=Data!$E$13,Data!$J$73,IF(O49=Data!$E$14,Data!$J$74,IF(O49=Data!$E$15,Data!$J$75,IF(O49=Data!$E$16,Data!$J$76,IF(O49=Data!$E$17,Data!$J$77,IF(O49=Data!$E$18,Data!J$78,0))))))))))))))))))))*$AV$3</f>
        <v>0</v>
      </c>
      <c r="AJ49" s="23">
        <f>IF(AZ49="No",0,IF(O49="NA",0,IF(O49=Data!$E$2,Data!$K$62,IF(O49=Data!$E$3,Data!$K$63,IF(O49=Data!$E$4,Data!$K$64,IF(O49=Data!$E$5,Data!$K$65,IF(O49=Data!$E$6,Data!$K$66,IF(O49=Data!$E$7,Data!$K$67,IF(O49=Data!$E$8,Data!$K$68,IF(O49=Data!$E$9,Data!$K$69,IF(O49=Data!$E$10,Data!$K$70,IF(O49=Data!$E$11,Data!$K$71,IF(O49=Data!$E$12,Data!$K$72,IF(O49=Data!$E$13,Data!$K$73,IF(O49=Data!$E$14,Data!$K$74,IF(O49=Data!$E$15,Data!$K$75,IF(O49=Data!$E$16,Data!$K$76,IF(O49=Data!$E$17,Data!$K$77,IF(O49=Data!$E$18,Data!K$78,0)))))))))))))))))))*$AV$3</f>
        <v>0</v>
      </c>
      <c r="AK49" s="23">
        <f t="shared" si="7"/>
        <v>0</v>
      </c>
      <c r="AL49" s="22">
        <f t="shared" si="8"/>
        <v>0</v>
      </c>
      <c r="AM49" s="22">
        <f t="shared" si="9"/>
        <v>0</v>
      </c>
      <c r="AN49" s="23"/>
      <c r="AO49" s="120"/>
      <c r="AP49" s="25"/>
      <c r="AQ49" s="25"/>
      <c r="AR49" s="9"/>
      <c r="AS49" s="9"/>
      <c r="AT49" s="5"/>
      <c r="AX49" s="168"/>
      <c r="AY49" s="143" t="str">
        <f t="shared" si="10"/>
        <v>No</v>
      </c>
      <c r="AZ49" s="144" t="str">
        <f t="shared" si="3"/>
        <v>No</v>
      </c>
      <c r="BA49" s="150"/>
      <c r="BB49" s="146">
        <f>IF(Q49="NA",0,IF(N49="No",0,IF(O49=Data!$E$2,Data!$L$62,IF(O49=Data!$E$3,Data!$L$63,IF(O49=Data!$E$4,Data!$L$64,IF(O49=Data!$E$5,Data!$L$65,IF(O49=Data!$E$6,Data!$L$66,IF(O49=Data!$E$7,Data!$L$67,IF(O49=Data!$E$8,Data!$L$68,IF(O49=Data!$E$9,Data!$L$69,IF(O49=Data!$E$10,Data!$L$70,IF(O49=Data!$E$11,Data!$L$71,IF(O49=Data!$E$12,Data!$L$72,IF(O49=Data!$E$13,Data!$L$73,IF(O49=Data!$E$14,Data!$L$74,IF(O49=Data!$E$15,Data!$L$75,IF(O49=Data!$E$16,Data!$L$76,IF(O49=Data!$E$17,Data!$L$77,IF(O49=Data!$E$18,Data!L$78,0)))))))))))))))))))</f>
        <v>0</v>
      </c>
      <c r="BC49" s="147">
        <f>IF(Q49="NA",0,IF(AY49="No",0,IF(N49="Yes",0,IF(P49=Data!$E$2,Data!$L$62,IF(P49=Data!$E$3,Data!$L$63,IF(P49=Data!$E$4,Data!$L$64,IF(P49=Data!$E$5,Data!$L$65,IF(P49=Data!$E$6,Data!$L$66,IF(P49=Data!$E$7,Data!$L$67,IF(P49=Data!$E$8,Data!$L$68,IF(P49=Data!$E$9,Data!$L$69,IF(P49=Data!$E$10,Data!$L$70,IF(P49=Data!$E$11,Data!$L$71,IF(P49=Data!$E$12,Data!$L$72*(EXP(-29.6/R49)),IF(P49=Data!$E$13,Data!$L$73,IF(P49=Data!$E$14,Data!$L$74*(EXP(-29.6/R49)),IF(P49=Data!$E$15,Data!$L$75,IF(P49=Data!$E$16,Data!$L$76,IF(P49=Data!$E$17,Data!$L$77,IF(P49=Data!$E$18,Data!L$78,0))))))))))))))))))))</f>
        <v>0</v>
      </c>
      <c r="BD49" s="148"/>
      <c r="BE49" s="146"/>
      <c r="BF49" s="148">
        <f t="shared" si="4"/>
        <v>0</v>
      </c>
      <c r="BG49" s="148">
        <f t="shared" si="11"/>
        <v>1</v>
      </c>
      <c r="BH49" s="148">
        <f t="shared" si="12"/>
        <v>1</v>
      </c>
      <c r="BI49" s="148">
        <f>IF(S49=0,0,IF(AND(Q49=Data!$E$12,S49-$AV$3&gt;0),(((Data!$M$72*(EXP(-29.6/S49)))-(Data!$M$72*(EXP(-29.6/(S49-$AV$3)))))),IF(AND(Q49=Data!$E$12,S49-$AV$3&lt;0.5),(Data!$M$72*(EXP(-29.6/S49))),IF(AND(Q49=Data!$E$12,S49&lt;=1),((Data!$M$72*(EXP(-29.6/S49)))),IF(Q49=Data!$E$13,(Data!$M$73),IF(AND(Q49=Data!$E$14,S49-$AV$3&gt;0),(((Data!$M$74*(EXP(-29.6/S49)))-(Data!$M$74*(EXP(-29.6/(S49-$AV$3)))))),IF(AND(Q49=Data!$E$14,S49-$AV$3&lt;1),(Data!$M$74*(EXP(-29.6/S49))),IF(AND(Q49=Data!$E$14,S49&lt;=1),((Data!$M$74*(EXP(-29.6/S49)))),IF(Q49=Data!$E$15,Data!$M$75,IF(Q49=Data!$E$16,Data!$M$76,IF(Q49=Data!$E$17,Data!$M$77,IF(Q49=Data!$E$18,Data!$M$78,0))))))))))))</f>
        <v>0</v>
      </c>
      <c r="BJ49" s="148">
        <f>IF(Q49=Data!$E$12,BI49*0.32,IF(Q49=Data!$E$13,0,IF(Q49=Data!$E$14,BI49*0.32,IF(Q49=Data!$E$15,0,IF(Q49=Data!$E$16,0,IF(Q49=Data!$E$17,0,IF(Q49=Data!$E$18,0,0)))))))</f>
        <v>0</v>
      </c>
      <c r="BK49" s="148">
        <f>IF(Q49=Data!$E$12,Data!$P$72*$AV$3,IF(Q49=Data!$E$13,Data!$P$73*$AV$3,IF(Q49=Data!$E$14,Data!$P$74*$AV$3,IF(Q49=Data!$E$15,Data!$P$75*$AV$3,IF(Q49=Data!$E$16,Data!$P$76*$AV$3,IF(Q49=Data!$E$17,Data!$P$77*$AV$3,IF(Q49=Data!$E$18,Data!$P$78*$AV$3,0)))))))</f>
        <v>0</v>
      </c>
      <c r="BL49" s="147">
        <f>IF(O49=Data!$E$2,Data!$O$62,IF(O49=Data!$E$3,Data!$O$63,IF(O49=Data!$E$4,Data!$O$64,IF(O49=Data!$E$5,Data!$O$65,IF(O49=Data!$E$6,Data!$O$66,IF(O49=Data!$E$7,Data!$O$67,IF(O49=Data!$E$8,Data!$O$68,IF(O49=Data!$E$9,Data!$O$69,IF(O49=Data!$E$10,Data!$O$70,IF(O49=Data!$E$11,Data!$O$71,IF(O49=Data!$E$12,Data!$O$72,IF(O49=Data!$E$13,Data!$O$73,IF(O49=Data!$E$14,Data!$O$74,IF(O49=Data!$E$15,Data!$O$75,IF(O49=Data!$E$16,Data!$O$76,IF(O49=Data!$E$17,Data!$O$77,IF(O49=Data!$E$18,Data!$O$78,0)))))))))))))))))</f>
        <v>0</v>
      </c>
      <c r="BM49" s="169"/>
      <c r="BN49" s="169"/>
      <c r="BO49" s="169"/>
      <c r="BP49" s="169"/>
    </row>
    <row r="50" spans="10:68" x14ac:dyDescent="0.3">
      <c r="J50" s="36" t="s">
        <v>61</v>
      </c>
      <c r="K50" s="108"/>
      <c r="L50" s="108"/>
      <c r="M50" s="108" t="s">
        <v>3</v>
      </c>
      <c r="N50" s="108" t="s">
        <v>1</v>
      </c>
      <c r="O50" s="109" t="s">
        <v>124</v>
      </c>
      <c r="P50" s="109" t="s">
        <v>124</v>
      </c>
      <c r="Q50" s="110" t="s">
        <v>124</v>
      </c>
      <c r="R50" s="111"/>
      <c r="S50" s="111"/>
      <c r="T50" s="112"/>
      <c r="U50" s="20"/>
      <c r="V50" s="21">
        <f>IF(AZ50="No",0,IF(O50="NA",0,IF(O50=Data!$E$2,Data!$F$62,IF(O50=Data!$E$3,Data!$F$63,IF(O50=Data!$E$4,Data!$F$64,IF(O50=Data!$E$5,Data!$F$65,IF(O50=Data!$E$6,Data!$F$66,IF(O50=Data!$E$7,Data!$F$67,IF(O50=Data!$E$8,Data!$F$68,IF(O50=Data!$E$9,Data!$F$69,IF(O50=Data!$E$10,Data!$F$70,IF(O50=Data!$E$11,Data!$F$71,IF(O50=Data!E59,Data!$F$72,IF(O50=Data!E60,Data!$F$73,IF(O50=Data!E61,Data!$F$74,IF(O50=Data!E62,Data!$F$75,IF(O50=Data!E63,Data!$F$76,IF(O50=Data!E64,Data!$F$77,IF(O50=Data!E65,Data!F$78,0)))))))))))))))))))*K50*$AV$3</f>
        <v>0</v>
      </c>
      <c r="W50" s="23">
        <f>IF(AZ50="No",0,IF(O50="NA",0,IF(O50=Data!$E$2,Data!$G$62,IF(O50=Data!$E$3,Data!$G$63,IF(O50=Data!$E$4,Data!$G$64,IF(O50=Data!$E$5,Data!$G$65,IF(O50=Data!$E$6,Data!$G$66,IF(O50=Data!$E$7,Data!$G$67,IF(O50=Data!$E$8,Data!$G$68,IF(O50=Data!$E$9,Data!$G$69,IF(O50=Data!$E$10,Data!$G$70,IF(O50=Data!$E$11,Data!$G$71,IF(O50=Data!$E$12,Data!$G$72,IF(O50=Data!$E$13,Data!$G$73,IF(O50=Data!$E$14,Data!$G$74,IF(O50=Data!$E$15,Data!$G$75,IF(O50=Data!$E$16,Data!$G$76,IF(O50=Data!$E$17,Data!$G$77,IF(O50=Data!$E$18,Data!G$78,0)))))))))))))))))))*K50*$AV$3</f>
        <v>0</v>
      </c>
      <c r="X50" s="23">
        <f>IF(AZ50="No",0,IF(O50="NA",0,IF(O50=Data!$E$2,Data!$H$62,IF(O50=Data!$E$3,Data!$H$63,IF(O50=Data!$E$4,Data!$H$64,IF(O50=Data!$E$5,Data!$H$65,IF(O50=Data!$E$6,Data!$H$66,IF(O50=Data!$E$7,Data!$H$67,IF(O50=Data!$E$8,Data!$H$68,IF(O50=Data!$E$9,Data!$H$69,IF(O50=Data!$E$10,Data!$H$70,IF(O50=Data!$E$11,Data!$H$71,IF(O50=Data!$E$12,Data!$H$72,IF(O50=Data!$E$13,Data!$H$73,IF(O50=Data!$E$14,Data!$H$74,IF(O50=Data!$E$15,Data!$H$75,IF(O50=Data!$E$16,Data!$H$76,IF(O50=Data!$E$17,Data!$H$77,IF(O50=Data!$E$18,Data!H$78,0)))))))))))))))))))*K50*$AV$3</f>
        <v>0</v>
      </c>
      <c r="Y50" s="23">
        <f>IF(R50&lt;=1,0,IF(Q50=Data!$E$12,Data!$F$72,IF(Q50=Data!$E$13,Data!$F$73,IF(Q50=Data!$E$14,Data!$F$74,IF(Q50=Data!$E$15,Data!$F$75,IF(Q50=Data!$E$16,Data!$F$76,IF(Q50=Data!$E$17,Data!$F$77,IF(Q50=Data!$E$18,Data!$F$78,0))))))))*K50*IF(R50&lt;AV50,R50,$AV$3)</f>
        <v>0</v>
      </c>
      <c r="Z50" s="23">
        <f>IF(R50&lt;=1,0,IF(Q50=Data!$E$12,Data!$G$72,IF(Q50=Data!$E$13,Data!$G$73,IF(Q50=Data!$E$14,Data!$G$74,IF(Q50=Data!$E$15,Data!$G$75,IF(Q50=Data!$E$16,Data!$G$76,IF(Q50=Data!$E$17,Data!$G$77,IF(Q50=Data!$E$18,Data!$G$78,0))))))))*K50*IF(R50&lt;AV50,R50,$AV$3)</f>
        <v>0</v>
      </c>
      <c r="AA50" s="23">
        <f>IF(R50&lt;=1,0,IF(Q50=Data!$E$12,Data!$H$72,IF(Q50=Data!$E$13,Data!$H$73,IF(Q50=Data!$E$14,Data!$H$74,IF(Q50=Data!$E$15,Data!$H$75,IF(Q50=Data!$E$16,Data!$H$76,IF(Q50=Data!$E$17,Data!$H$77,IF(Q50=Data!$E$18,Data!$H$78,0))))))))*K50*IF(R50&lt;AV50,R50,$AV$3)</f>
        <v>0</v>
      </c>
      <c r="AB50" s="22">
        <f t="shared" si="5"/>
        <v>0</v>
      </c>
      <c r="AC50" s="50">
        <f t="shared" si="6"/>
        <v>0</v>
      </c>
      <c r="AD50" s="46"/>
      <c r="AE50" s="21">
        <f t="shared" si="0"/>
        <v>0</v>
      </c>
      <c r="AF50" s="22">
        <f t="shared" si="1"/>
        <v>0</v>
      </c>
      <c r="AG50" s="50">
        <f t="shared" si="2"/>
        <v>0</v>
      </c>
      <c r="AH50" s="46"/>
      <c r="AI50" s="21">
        <f>IF(AZ50="No",0,IF(O50="NA",0,IF(Q50=O50,0,IF(O50=Data!$E$2,Data!$J$62,IF(O50=Data!$E$3,Data!$J$63,IF(O50=Data!$E$4,Data!$J$64,IF(O50=Data!$E$5,Data!$J$65,IF(O50=Data!$E$6,Data!$J$66,IF(O50=Data!$E$7,Data!$J$67,IF(O50=Data!$E$8,Data!$J$68,IF(O50=Data!$E$9,Data!$J$69,IF(O50=Data!$E$10,Data!$I$70,IF(O50=Data!$E$11,Data!$J$71,IF(O50=Data!$E$12,Data!$J$72,IF(O50=Data!$E$13,Data!$J$73,IF(O50=Data!$E$14,Data!$J$74,IF(O50=Data!$E$15,Data!$J$75,IF(O50=Data!$E$16,Data!$J$76,IF(O50=Data!$E$17,Data!$J$77,IF(O50=Data!$E$18,Data!J$78,0))))))))))))))))))))*$AV$3</f>
        <v>0</v>
      </c>
      <c r="AJ50" s="23">
        <f>IF(AZ50="No",0,IF(O50="NA",0,IF(O50=Data!$E$2,Data!$K$62,IF(O50=Data!$E$3,Data!$K$63,IF(O50=Data!$E$4,Data!$K$64,IF(O50=Data!$E$5,Data!$K$65,IF(O50=Data!$E$6,Data!$K$66,IF(O50=Data!$E$7,Data!$K$67,IF(O50=Data!$E$8,Data!$K$68,IF(O50=Data!$E$9,Data!$K$69,IF(O50=Data!$E$10,Data!$K$70,IF(O50=Data!$E$11,Data!$K$71,IF(O50=Data!$E$12,Data!$K$72,IF(O50=Data!$E$13,Data!$K$73,IF(O50=Data!$E$14,Data!$K$74,IF(O50=Data!$E$15,Data!$K$75,IF(O50=Data!$E$16,Data!$K$76,IF(O50=Data!$E$17,Data!$K$77,IF(O50=Data!$E$18,Data!K$78,0)))))))))))))))))))*$AV$3</f>
        <v>0</v>
      </c>
      <c r="AK50" s="23">
        <f t="shared" si="7"/>
        <v>0</v>
      </c>
      <c r="AL50" s="22">
        <f t="shared" si="8"/>
        <v>0</v>
      </c>
      <c r="AM50" s="22">
        <f t="shared" si="9"/>
        <v>0</v>
      </c>
      <c r="AN50" s="23"/>
      <c r="AO50" s="120"/>
      <c r="AP50" s="25"/>
      <c r="AQ50" s="25"/>
      <c r="AR50" s="9"/>
      <c r="AS50" s="9"/>
      <c r="AT50" s="5"/>
      <c r="AX50" s="168"/>
      <c r="AY50" s="143" t="str">
        <f t="shared" si="10"/>
        <v>No</v>
      </c>
      <c r="AZ50" s="144" t="str">
        <f t="shared" si="3"/>
        <v>No</v>
      </c>
      <c r="BA50" s="150"/>
      <c r="BB50" s="146">
        <f>IF(Q50="NA",0,IF(N50="No",0,IF(O50=Data!$E$2,Data!$L$62,IF(O50=Data!$E$3,Data!$L$63,IF(O50=Data!$E$4,Data!$L$64,IF(O50=Data!$E$5,Data!$L$65,IF(O50=Data!$E$6,Data!$L$66,IF(O50=Data!$E$7,Data!$L$67,IF(O50=Data!$E$8,Data!$L$68,IF(O50=Data!$E$9,Data!$L$69,IF(O50=Data!$E$10,Data!$L$70,IF(O50=Data!$E$11,Data!$L$71,IF(O50=Data!$E$12,Data!$L$72,IF(O50=Data!$E$13,Data!$L$73,IF(O50=Data!$E$14,Data!$L$74,IF(O50=Data!$E$15,Data!$L$75,IF(O50=Data!$E$16,Data!$L$76,IF(O50=Data!$E$17,Data!$L$77,IF(O50=Data!$E$18,Data!L$78,0)))))))))))))))))))</f>
        <v>0</v>
      </c>
      <c r="BC50" s="147">
        <f>IF(Q50="NA",0,IF(AY50="No",0,IF(N50="Yes",0,IF(P50=Data!$E$2,Data!$L$62,IF(P50=Data!$E$3,Data!$L$63,IF(P50=Data!$E$4,Data!$L$64,IF(P50=Data!$E$5,Data!$L$65,IF(P50=Data!$E$6,Data!$L$66,IF(P50=Data!$E$7,Data!$L$67,IF(P50=Data!$E$8,Data!$L$68,IF(P50=Data!$E$9,Data!$L$69,IF(P50=Data!$E$10,Data!$L$70,IF(P50=Data!$E$11,Data!$L$71,IF(P50=Data!$E$12,Data!$L$72*(EXP(-29.6/R50)),IF(P50=Data!$E$13,Data!$L$73,IF(P50=Data!$E$14,Data!$L$74*(EXP(-29.6/R50)),IF(P50=Data!$E$15,Data!$L$75,IF(P50=Data!$E$16,Data!$L$76,IF(P50=Data!$E$17,Data!$L$77,IF(P50=Data!$E$18,Data!L$78,0))))))))))))))))))))</f>
        <v>0</v>
      </c>
      <c r="BD50" s="148"/>
      <c r="BE50" s="146"/>
      <c r="BF50" s="148">
        <f t="shared" si="4"/>
        <v>0</v>
      </c>
      <c r="BG50" s="148">
        <f t="shared" si="11"/>
        <v>1</v>
      </c>
      <c r="BH50" s="148">
        <f t="shared" si="12"/>
        <v>1</v>
      </c>
      <c r="BI50" s="148">
        <f>IF(S50=0,0,IF(AND(Q50=Data!$E$12,S50-$AV$3&gt;0),(((Data!$M$72*(EXP(-29.6/S50)))-(Data!$M$72*(EXP(-29.6/(S50-$AV$3)))))),IF(AND(Q50=Data!$E$12,S50-$AV$3&lt;0.5),(Data!$M$72*(EXP(-29.6/S50))),IF(AND(Q50=Data!$E$12,S50&lt;=1),((Data!$M$72*(EXP(-29.6/S50)))),IF(Q50=Data!$E$13,(Data!$M$73),IF(AND(Q50=Data!$E$14,S50-$AV$3&gt;0),(((Data!$M$74*(EXP(-29.6/S50)))-(Data!$M$74*(EXP(-29.6/(S50-$AV$3)))))),IF(AND(Q50=Data!$E$14,S50-$AV$3&lt;1),(Data!$M$74*(EXP(-29.6/S50))),IF(AND(Q50=Data!$E$14,S50&lt;=1),((Data!$M$74*(EXP(-29.6/S50)))),IF(Q50=Data!$E$15,Data!$M$75,IF(Q50=Data!$E$16,Data!$M$76,IF(Q50=Data!$E$17,Data!$M$77,IF(Q50=Data!$E$18,Data!$M$78,0))))))))))))</f>
        <v>0</v>
      </c>
      <c r="BJ50" s="148">
        <f>IF(Q50=Data!$E$12,BI50*0.32,IF(Q50=Data!$E$13,0,IF(Q50=Data!$E$14,BI50*0.32,IF(Q50=Data!$E$15,0,IF(Q50=Data!$E$16,0,IF(Q50=Data!$E$17,0,IF(Q50=Data!$E$18,0,0)))))))</f>
        <v>0</v>
      </c>
      <c r="BK50" s="148">
        <f>IF(Q50=Data!$E$12,Data!$P$72*$AV$3,IF(Q50=Data!$E$13,Data!$P$73*$AV$3,IF(Q50=Data!$E$14,Data!$P$74*$AV$3,IF(Q50=Data!$E$15,Data!$P$75*$AV$3,IF(Q50=Data!$E$16,Data!$P$76*$AV$3,IF(Q50=Data!$E$17,Data!$P$77*$AV$3,IF(Q50=Data!$E$18,Data!$P$78*$AV$3,0)))))))</f>
        <v>0</v>
      </c>
      <c r="BL50" s="147">
        <f>IF(O50=Data!$E$2,Data!$O$62,IF(O50=Data!$E$3,Data!$O$63,IF(O50=Data!$E$4,Data!$O$64,IF(O50=Data!$E$5,Data!$O$65,IF(O50=Data!$E$6,Data!$O$66,IF(O50=Data!$E$7,Data!$O$67,IF(O50=Data!$E$8,Data!$O$68,IF(O50=Data!$E$9,Data!$O$69,IF(O50=Data!$E$10,Data!$O$70,IF(O50=Data!$E$11,Data!$O$71,IF(O50=Data!$E$12,Data!$O$72,IF(O50=Data!$E$13,Data!$O$73,IF(O50=Data!$E$14,Data!$O$74,IF(O50=Data!$E$15,Data!$O$75,IF(O50=Data!$E$16,Data!$O$76,IF(O50=Data!$E$17,Data!$O$77,IF(O50=Data!$E$18,Data!$O$78,0)))))))))))))))))</f>
        <v>0</v>
      </c>
      <c r="BM50" s="169"/>
      <c r="BN50" s="169"/>
      <c r="BO50" s="169"/>
      <c r="BP50" s="169"/>
    </row>
    <row r="51" spans="10:68" x14ac:dyDescent="0.3">
      <c r="J51" s="36" t="s">
        <v>62</v>
      </c>
      <c r="K51" s="108"/>
      <c r="L51" s="108"/>
      <c r="M51" s="108" t="s">
        <v>3</v>
      </c>
      <c r="N51" s="108" t="s">
        <v>1</v>
      </c>
      <c r="O51" s="109" t="s">
        <v>124</v>
      </c>
      <c r="P51" s="109" t="s">
        <v>124</v>
      </c>
      <c r="Q51" s="110" t="s">
        <v>124</v>
      </c>
      <c r="R51" s="111"/>
      <c r="S51" s="111"/>
      <c r="T51" s="112"/>
      <c r="U51" s="20"/>
      <c r="V51" s="21">
        <f>IF(AZ51="No",0,IF(O51="NA",0,IF(O51=Data!$E$2,Data!$F$62,IF(O51=Data!$E$3,Data!$F$63,IF(O51=Data!$E$4,Data!$F$64,IF(O51=Data!$E$5,Data!$F$65,IF(O51=Data!$E$6,Data!$F$66,IF(O51=Data!$E$7,Data!$F$67,IF(O51=Data!$E$8,Data!$F$68,IF(O51=Data!$E$9,Data!$F$69,IF(O51=Data!$E$10,Data!$F$70,IF(O51=Data!$E$11,Data!$F$71,IF(O51=Data!E60,Data!$F$72,IF(O51=Data!E61,Data!$F$73,IF(O51=Data!E62,Data!$F$74,IF(O51=Data!E63,Data!$F$75,IF(O51=Data!E64,Data!$F$76,IF(O51=Data!E65,Data!$F$77,IF(O51=Data!E66,Data!F$78,0)))))))))))))))))))*K51*$AV$3</f>
        <v>0</v>
      </c>
      <c r="W51" s="23">
        <f>IF(AZ51="No",0,IF(O51="NA",0,IF(O51=Data!$E$2,Data!$G$62,IF(O51=Data!$E$3,Data!$G$63,IF(O51=Data!$E$4,Data!$G$64,IF(O51=Data!$E$5,Data!$G$65,IF(O51=Data!$E$6,Data!$G$66,IF(O51=Data!$E$7,Data!$G$67,IF(O51=Data!$E$8,Data!$G$68,IF(O51=Data!$E$9,Data!$G$69,IF(O51=Data!$E$10,Data!$G$70,IF(O51=Data!$E$11,Data!$G$71,IF(O51=Data!$E$12,Data!$G$72,IF(O51=Data!$E$13,Data!$G$73,IF(O51=Data!$E$14,Data!$G$74,IF(O51=Data!$E$15,Data!$G$75,IF(O51=Data!$E$16,Data!$G$76,IF(O51=Data!$E$17,Data!$G$77,IF(O51=Data!$E$18,Data!G$78,0)))))))))))))))))))*K51*$AV$3</f>
        <v>0</v>
      </c>
      <c r="X51" s="23">
        <f>IF(AZ51="No",0,IF(O51="NA",0,IF(O51=Data!$E$2,Data!$H$62,IF(O51=Data!$E$3,Data!$H$63,IF(O51=Data!$E$4,Data!$H$64,IF(O51=Data!$E$5,Data!$H$65,IF(O51=Data!$E$6,Data!$H$66,IF(O51=Data!$E$7,Data!$H$67,IF(O51=Data!$E$8,Data!$H$68,IF(O51=Data!$E$9,Data!$H$69,IF(O51=Data!$E$10,Data!$H$70,IF(O51=Data!$E$11,Data!$H$71,IF(O51=Data!$E$12,Data!$H$72,IF(O51=Data!$E$13,Data!$H$73,IF(O51=Data!$E$14,Data!$H$74,IF(O51=Data!$E$15,Data!$H$75,IF(O51=Data!$E$16,Data!$H$76,IF(O51=Data!$E$17,Data!$H$77,IF(O51=Data!$E$18,Data!H$78,0)))))))))))))))))))*K51*$AV$3</f>
        <v>0</v>
      </c>
      <c r="Y51" s="23">
        <f>IF(R51&lt;=1,0,IF(Q51=Data!$E$12,Data!$F$72,IF(Q51=Data!$E$13,Data!$F$73,IF(Q51=Data!$E$14,Data!$F$74,IF(Q51=Data!$E$15,Data!$F$75,IF(Q51=Data!$E$16,Data!$F$76,IF(Q51=Data!$E$17,Data!$F$77,IF(Q51=Data!$E$18,Data!$F$78,0))))))))*K51*IF(R51&lt;AV51,R51,$AV$3)</f>
        <v>0</v>
      </c>
      <c r="Z51" s="23">
        <f>IF(R51&lt;=1,0,IF(Q51=Data!$E$12,Data!$G$72,IF(Q51=Data!$E$13,Data!$G$73,IF(Q51=Data!$E$14,Data!$G$74,IF(Q51=Data!$E$15,Data!$G$75,IF(Q51=Data!$E$16,Data!$G$76,IF(Q51=Data!$E$17,Data!$G$77,IF(Q51=Data!$E$18,Data!$G$78,0))))))))*K51*IF(R51&lt;AV51,R51,$AV$3)</f>
        <v>0</v>
      </c>
      <c r="AA51" s="23">
        <f>IF(R51&lt;=1,0,IF(Q51=Data!$E$12,Data!$H$72,IF(Q51=Data!$E$13,Data!$H$73,IF(Q51=Data!$E$14,Data!$H$74,IF(Q51=Data!$E$15,Data!$H$75,IF(Q51=Data!$E$16,Data!$H$76,IF(Q51=Data!$E$17,Data!$H$77,IF(Q51=Data!$E$18,Data!$H$78,0))))))))*K51*IF(R51&lt;AV51,R51,$AV$3)</f>
        <v>0</v>
      </c>
      <c r="AB51" s="22">
        <f t="shared" si="5"/>
        <v>0</v>
      </c>
      <c r="AC51" s="50">
        <f t="shared" si="6"/>
        <v>0</v>
      </c>
      <c r="AD51" s="46"/>
      <c r="AE51" s="21">
        <f t="shared" si="0"/>
        <v>0</v>
      </c>
      <c r="AF51" s="22">
        <f t="shared" si="1"/>
        <v>0</v>
      </c>
      <c r="AG51" s="50">
        <f t="shared" si="2"/>
        <v>0</v>
      </c>
      <c r="AH51" s="46"/>
      <c r="AI51" s="21">
        <f>IF(AZ51="No",0,IF(O51="NA",0,IF(Q51=O51,0,IF(O51=Data!$E$2,Data!$J$62,IF(O51=Data!$E$3,Data!$J$63,IF(O51=Data!$E$4,Data!$J$64,IF(O51=Data!$E$5,Data!$J$65,IF(O51=Data!$E$6,Data!$J$66,IF(O51=Data!$E$7,Data!$J$67,IF(O51=Data!$E$8,Data!$J$68,IF(O51=Data!$E$9,Data!$J$69,IF(O51=Data!$E$10,Data!$I$70,IF(O51=Data!$E$11,Data!$J$71,IF(O51=Data!$E$12,Data!$J$72,IF(O51=Data!$E$13,Data!$J$73,IF(O51=Data!$E$14,Data!$J$74,IF(O51=Data!$E$15,Data!$J$75,IF(O51=Data!$E$16,Data!$J$76,IF(O51=Data!$E$17,Data!$J$77,IF(O51=Data!$E$18,Data!J$78,0))))))))))))))))))))*$AV$3</f>
        <v>0</v>
      </c>
      <c r="AJ51" s="23">
        <f>IF(AZ51="No",0,IF(O51="NA",0,IF(O51=Data!$E$2,Data!$K$62,IF(O51=Data!$E$3,Data!$K$63,IF(O51=Data!$E$4,Data!$K$64,IF(O51=Data!$E$5,Data!$K$65,IF(O51=Data!$E$6,Data!$K$66,IF(O51=Data!$E$7,Data!$K$67,IF(O51=Data!$E$8,Data!$K$68,IF(O51=Data!$E$9,Data!$K$69,IF(O51=Data!$E$10,Data!$K$70,IF(O51=Data!$E$11,Data!$K$71,IF(O51=Data!$E$12,Data!$K$72,IF(O51=Data!$E$13,Data!$K$73,IF(O51=Data!$E$14,Data!$K$74,IF(O51=Data!$E$15,Data!$K$75,IF(O51=Data!$E$16,Data!$K$76,IF(O51=Data!$E$17,Data!$K$77,IF(O51=Data!$E$18,Data!K$78,0)))))))))))))))))))*$AV$3</f>
        <v>0</v>
      </c>
      <c r="AK51" s="23">
        <f t="shared" si="7"/>
        <v>0</v>
      </c>
      <c r="AL51" s="22">
        <f t="shared" si="8"/>
        <v>0</v>
      </c>
      <c r="AM51" s="22">
        <f t="shared" si="9"/>
        <v>0</v>
      </c>
      <c r="AN51" s="23"/>
      <c r="AO51" s="120"/>
      <c r="AP51" s="25"/>
      <c r="AQ51" s="25"/>
      <c r="AR51" s="9"/>
      <c r="AS51" s="9"/>
      <c r="AT51" s="5"/>
      <c r="AX51" s="168"/>
      <c r="AY51" s="143" t="str">
        <f t="shared" si="10"/>
        <v>No</v>
      </c>
      <c r="AZ51" s="144" t="str">
        <f t="shared" si="3"/>
        <v>No</v>
      </c>
      <c r="BA51" s="150"/>
      <c r="BB51" s="146">
        <f>IF(Q51="NA",0,IF(N51="No",0,IF(O51=Data!$E$2,Data!$L$62,IF(O51=Data!$E$3,Data!$L$63,IF(O51=Data!$E$4,Data!$L$64,IF(O51=Data!$E$5,Data!$L$65,IF(O51=Data!$E$6,Data!$L$66,IF(O51=Data!$E$7,Data!$L$67,IF(O51=Data!$E$8,Data!$L$68,IF(O51=Data!$E$9,Data!$L$69,IF(O51=Data!$E$10,Data!$L$70,IF(O51=Data!$E$11,Data!$L$71,IF(O51=Data!$E$12,Data!$L$72,IF(O51=Data!$E$13,Data!$L$73,IF(O51=Data!$E$14,Data!$L$74,IF(O51=Data!$E$15,Data!$L$75,IF(O51=Data!$E$16,Data!$L$76,IF(O51=Data!$E$17,Data!$L$77,IF(O51=Data!$E$18,Data!L$78,0)))))))))))))))))))</f>
        <v>0</v>
      </c>
      <c r="BC51" s="147">
        <f>IF(Q51="NA",0,IF(AY51="No",0,IF(N51="Yes",0,IF(P51=Data!$E$2,Data!$L$62,IF(P51=Data!$E$3,Data!$L$63,IF(P51=Data!$E$4,Data!$L$64,IF(P51=Data!$E$5,Data!$L$65,IF(P51=Data!$E$6,Data!$L$66,IF(P51=Data!$E$7,Data!$L$67,IF(P51=Data!$E$8,Data!$L$68,IF(P51=Data!$E$9,Data!$L$69,IF(P51=Data!$E$10,Data!$L$70,IF(P51=Data!$E$11,Data!$L$71,IF(P51=Data!$E$12,Data!$L$72*(EXP(-29.6/R51)),IF(P51=Data!$E$13,Data!$L$73,IF(P51=Data!$E$14,Data!$L$74*(EXP(-29.6/R51)),IF(P51=Data!$E$15,Data!$L$75,IF(P51=Data!$E$16,Data!$L$76,IF(P51=Data!$E$17,Data!$L$77,IF(P51=Data!$E$18,Data!L$78,0))))))))))))))))))))</f>
        <v>0</v>
      </c>
      <c r="BD51" s="148"/>
      <c r="BE51" s="146"/>
      <c r="BF51" s="148">
        <f t="shared" si="4"/>
        <v>0</v>
      </c>
      <c r="BG51" s="148">
        <f t="shared" si="11"/>
        <v>1</v>
      </c>
      <c r="BH51" s="148">
        <f t="shared" si="12"/>
        <v>1</v>
      </c>
      <c r="BI51" s="148">
        <f>IF(S51=0,0,IF(AND(Q51=Data!$E$12,S51-$AV$3&gt;0),(((Data!$M$72*(EXP(-29.6/S51)))-(Data!$M$72*(EXP(-29.6/(S51-$AV$3)))))),IF(AND(Q51=Data!$E$12,S51-$AV$3&lt;0.5),(Data!$M$72*(EXP(-29.6/S51))),IF(AND(Q51=Data!$E$12,S51&lt;=1),((Data!$M$72*(EXP(-29.6/S51)))),IF(Q51=Data!$E$13,(Data!$M$73),IF(AND(Q51=Data!$E$14,S51-$AV$3&gt;0),(((Data!$M$74*(EXP(-29.6/S51)))-(Data!$M$74*(EXP(-29.6/(S51-$AV$3)))))),IF(AND(Q51=Data!$E$14,S51-$AV$3&lt;1),(Data!$M$74*(EXP(-29.6/S51))),IF(AND(Q51=Data!$E$14,S51&lt;=1),((Data!$M$74*(EXP(-29.6/S51)))),IF(Q51=Data!$E$15,Data!$M$75,IF(Q51=Data!$E$16,Data!$M$76,IF(Q51=Data!$E$17,Data!$M$77,IF(Q51=Data!$E$18,Data!$M$78,0))))))))))))</f>
        <v>0</v>
      </c>
      <c r="BJ51" s="148">
        <f>IF(Q51=Data!$E$12,BI51*0.32,IF(Q51=Data!$E$13,0,IF(Q51=Data!$E$14,BI51*0.32,IF(Q51=Data!$E$15,0,IF(Q51=Data!$E$16,0,IF(Q51=Data!$E$17,0,IF(Q51=Data!$E$18,0,0)))))))</f>
        <v>0</v>
      </c>
      <c r="BK51" s="148">
        <f>IF(Q51=Data!$E$12,Data!$P$72*$AV$3,IF(Q51=Data!$E$13,Data!$P$73*$AV$3,IF(Q51=Data!$E$14,Data!$P$74*$AV$3,IF(Q51=Data!$E$15,Data!$P$75*$AV$3,IF(Q51=Data!$E$16,Data!$P$76*$AV$3,IF(Q51=Data!$E$17,Data!$P$77*$AV$3,IF(Q51=Data!$E$18,Data!$P$78*$AV$3,0)))))))</f>
        <v>0</v>
      </c>
      <c r="BL51" s="147">
        <f>IF(O51=Data!$E$2,Data!$O$62,IF(O51=Data!$E$3,Data!$O$63,IF(O51=Data!$E$4,Data!$O$64,IF(O51=Data!$E$5,Data!$O$65,IF(O51=Data!$E$6,Data!$O$66,IF(O51=Data!$E$7,Data!$O$67,IF(O51=Data!$E$8,Data!$O$68,IF(O51=Data!$E$9,Data!$O$69,IF(O51=Data!$E$10,Data!$O$70,IF(O51=Data!$E$11,Data!$O$71,IF(O51=Data!$E$12,Data!$O$72,IF(O51=Data!$E$13,Data!$O$73,IF(O51=Data!$E$14,Data!$O$74,IF(O51=Data!$E$15,Data!$O$75,IF(O51=Data!$E$16,Data!$O$76,IF(O51=Data!$E$17,Data!$O$77,IF(O51=Data!$E$18,Data!$O$78,0)))))))))))))))))</f>
        <v>0</v>
      </c>
      <c r="BM51" s="169"/>
      <c r="BN51" s="169"/>
      <c r="BO51" s="169"/>
      <c r="BP51" s="169"/>
    </row>
    <row r="52" spans="10:68" x14ac:dyDescent="0.3">
      <c r="J52" s="36" t="s">
        <v>63</v>
      </c>
      <c r="K52" s="108"/>
      <c r="L52" s="108"/>
      <c r="M52" s="108" t="s">
        <v>3</v>
      </c>
      <c r="N52" s="108" t="s">
        <v>1</v>
      </c>
      <c r="O52" s="109" t="s">
        <v>124</v>
      </c>
      <c r="P52" s="109" t="s">
        <v>124</v>
      </c>
      <c r="Q52" s="110" t="s">
        <v>124</v>
      </c>
      <c r="R52" s="111"/>
      <c r="S52" s="111"/>
      <c r="T52" s="112"/>
      <c r="U52" s="20"/>
      <c r="V52" s="21">
        <f>IF(AZ52="No",0,IF(O52="NA",0,IF(O52=Data!$E$2,Data!$F$62,IF(O52=Data!$E$3,Data!$F$63,IF(O52=Data!$E$4,Data!$F$64,IF(O52=Data!$E$5,Data!$F$65,IF(O52=Data!$E$6,Data!$F$66,IF(O52=Data!$E$7,Data!$F$67,IF(O52=Data!$E$8,Data!$F$68,IF(O52=Data!$E$9,Data!$F$69,IF(O52=Data!$E$10,Data!$F$70,IF(O52=Data!$E$11,Data!$F$71,IF(O52=Data!E61,Data!$F$72,IF(O52=Data!E62,Data!$F$73,IF(O52=Data!E63,Data!$F$74,IF(O52=Data!E64,Data!$F$75,IF(O52=Data!E65,Data!$F$76,IF(O52=Data!E66,Data!$F$77,IF(O52=Data!E67,Data!F$78,0)))))))))))))))))))*K52*$AV$3</f>
        <v>0</v>
      </c>
      <c r="W52" s="23">
        <f>IF(AZ52="No",0,IF(O52="NA",0,IF(O52=Data!$E$2,Data!$G$62,IF(O52=Data!$E$3,Data!$G$63,IF(O52=Data!$E$4,Data!$G$64,IF(O52=Data!$E$5,Data!$G$65,IF(O52=Data!$E$6,Data!$G$66,IF(O52=Data!$E$7,Data!$G$67,IF(O52=Data!$E$8,Data!$G$68,IF(O52=Data!$E$9,Data!$G$69,IF(O52=Data!$E$10,Data!$G$70,IF(O52=Data!$E$11,Data!$G$71,IF(O52=Data!$E$12,Data!$G$72,IF(O52=Data!$E$13,Data!$G$73,IF(O52=Data!$E$14,Data!$G$74,IF(O52=Data!$E$15,Data!$G$75,IF(O52=Data!$E$16,Data!$G$76,IF(O52=Data!$E$17,Data!$G$77,IF(O52=Data!$E$18,Data!G$78,0)))))))))))))))))))*K52*$AV$3</f>
        <v>0</v>
      </c>
      <c r="X52" s="23">
        <f>IF(AZ52="No",0,IF(O52="NA",0,IF(O52=Data!$E$2,Data!$H$62,IF(O52=Data!$E$3,Data!$H$63,IF(O52=Data!$E$4,Data!$H$64,IF(O52=Data!$E$5,Data!$H$65,IF(O52=Data!$E$6,Data!$H$66,IF(O52=Data!$E$7,Data!$H$67,IF(O52=Data!$E$8,Data!$H$68,IF(O52=Data!$E$9,Data!$H$69,IF(O52=Data!$E$10,Data!$H$70,IF(O52=Data!$E$11,Data!$H$71,IF(O52=Data!$E$12,Data!$H$72,IF(O52=Data!$E$13,Data!$H$73,IF(O52=Data!$E$14,Data!$H$74,IF(O52=Data!$E$15,Data!$H$75,IF(O52=Data!$E$16,Data!$H$76,IF(O52=Data!$E$17,Data!$H$77,IF(O52=Data!$E$18,Data!H$78,0)))))))))))))))))))*K52*$AV$3</f>
        <v>0</v>
      </c>
      <c r="Y52" s="23">
        <f>IF(R52&lt;=1,0,IF(Q52=Data!$E$12,Data!$F$72,IF(Q52=Data!$E$13,Data!$F$73,IF(Q52=Data!$E$14,Data!$F$74,IF(Q52=Data!$E$15,Data!$F$75,IF(Q52=Data!$E$16,Data!$F$76,IF(Q52=Data!$E$17,Data!$F$77,IF(Q52=Data!$E$18,Data!$F$78,0))))))))*K52*IF(R52&lt;AV52,R52,$AV$3)</f>
        <v>0</v>
      </c>
      <c r="Z52" s="23">
        <f>IF(R52&lt;=1,0,IF(Q52=Data!$E$12,Data!$G$72,IF(Q52=Data!$E$13,Data!$G$73,IF(Q52=Data!$E$14,Data!$G$74,IF(Q52=Data!$E$15,Data!$G$75,IF(Q52=Data!$E$16,Data!$G$76,IF(Q52=Data!$E$17,Data!$G$77,IF(Q52=Data!$E$18,Data!$G$78,0))))))))*K52*IF(R52&lt;AV52,R52,$AV$3)</f>
        <v>0</v>
      </c>
      <c r="AA52" s="23">
        <f>IF(R52&lt;=1,0,IF(Q52=Data!$E$12,Data!$H$72,IF(Q52=Data!$E$13,Data!$H$73,IF(Q52=Data!$E$14,Data!$H$74,IF(Q52=Data!$E$15,Data!$H$75,IF(Q52=Data!$E$16,Data!$H$76,IF(Q52=Data!$E$17,Data!$H$77,IF(Q52=Data!$E$18,Data!$H$78,0))))))))*K52*IF(R52&lt;AV52,R52,$AV$3)</f>
        <v>0</v>
      </c>
      <c r="AB52" s="22">
        <f t="shared" si="5"/>
        <v>0</v>
      </c>
      <c r="AC52" s="50">
        <f t="shared" si="6"/>
        <v>0</v>
      </c>
      <c r="AD52" s="46"/>
      <c r="AE52" s="21">
        <f t="shared" si="0"/>
        <v>0</v>
      </c>
      <c r="AF52" s="22">
        <f t="shared" si="1"/>
        <v>0</v>
      </c>
      <c r="AG52" s="50">
        <f t="shared" si="2"/>
        <v>0</v>
      </c>
      <c r="AH52" s="46"/>
      <c r="AI52" s="21">
        <f>IF(AZ52="No",0,IF(O52="NA",0,IF(Q52=O52,0,IF(O52=Data!$E$2,Data!$J$62,IF(O52=Data!$E$3,Data!$J$63,IF(O52=Data!$E$4,Data!$J$64,IF(O52=Data!$E$5,Data!$J$65,IF(O52=Data!$E$6,Data!$J$66,IF(O52=Data!$E$7,Data!$J$67,IF(O52=Data!$E$8,Data!$J$68,IF(O52=Data!$E$9,Data!$J$69,IF(O52=Data!$E$10,Data!$I$70,IF(O52=Data!$E$11,Data!$J$71,IF(O52=Data!$E$12,Data!$J$72,IF(O52=Data!$E$13,Data!$J$73,IF(O52=Data!$E$14,Data!$J$74,IF(O52=Data!$E$15,Data!$J$75,IF(O52=Data!$E$16,Data!$J$76,IF(O52=Data!$E$17,Data!$J$77,IF(O52=Data!$E$18,Data!J$78,0))))))))))))))))))))*$AV$3</f>
        <v>0</v>
      </c>
      <c r="AJ52" s="23">
        <f>IF(AZ52="No",0,IF(O52="NA",0,IF(O52=Data!$E$2,Data!$K$62,IF(O52=Data!$E$3,Data!$K$63,IF(O52=Data!$E$4,Data!$K$64,IF(O52=Data!$E$5,Data!$K$65,IF(O52=Data!$E$6,Data!$K$66,IF(O52=Data!$E$7,Data!$K$67,IF(O52=Data!$E$8,Data!$K$68,IF(O52=Data!$E$9,Data!$K$69,IF(O52=Data!$E$10,Data!$K$70,IF(O52=Data!$E$11,Data!$K$71,IF(O52=Data!$E$12,Data!$K$72,IF(O52=Data!$E$13,Data!$K$73,IF(O52=Data!$E$14,Data!$K$74,IF(O52=Data!$E$15,Data!$K$75,IF(O52=Data!$E$16,Data!$K$76,IF(O52=Data!$E$17,Data!$K$77,IF(O52=Data!$E$18,Data!K$78,0)))))))))))))))))))*$AV$3</f>
        <v>0</v>
      </c>
      <c r="AK52" s="23">
        <f t="shared" si="7"/>
        <v>0</v>
      </c>
      <c r="AL52" s="22">
        <f t="shared" si="8"/>
        <v>0</v>
      </c>
      <c r="AM52" s="22">
        <f t="shared" si="9"/>
        <v>0</v>
      </c>
      <c r="AN52" s="23"/>
      <c r="AO52" s="120"/>
      <c r="AP52" s="25"/>
      <c r="AQ52" s="25"/>
      <c r="AR52" s="9"/>
      <c r="AS52" s="9"/>
      <c r="AT52" s="5"/>
      <c r="AX52" s="168"/>
      <c r="AY52" s="143" t="str">
        <f t="shared" si="10"/>
        <v>No</v>
      </c>
      <c r="AZ52" s="144" t="str">
        <f t="shared" si="3"/>
        <v>No</v>
      </c>
      <c r="BA52" s="150"/>
      <c r="BB52" s="146">
        <f>IF(Q52="NA",0,IF(N52="No",0,IF(O52=Data!$E$2,Data!$L$62,IF(O52=Data!$E$3,Data!$L$63,IF(O52=Data!$E$4,Data!$L$64,IF(O52=Data!$E$5,Data!$L$65,IF(O52=Data!$E$6,Data!$L$66,IF(O52=Data!$E$7,Data!$L$67,IF(O52=Data!$E$8,Data!$L$68,IF(O52=Data!$E$9,Data!$L$69,IF(O52=Data!$E$10,Data!$L$70,IF(O52=Data!$E$11,Data!$L$71,IF(O52=Data!$E$12,Data!$L$72,IF(O52=Data!$E$13,Data!$L$73,IF(O52=Data!$E$14,Data!$L$74,IF(O52=Data!$E$15,Data!$L$75,IF(O52=Data!$E$16,Data!$L$76,IF(O52=Data!$E$17,Data!$L$77,IF(O52=Data!$E$18,Data!L$78,0)))))))))))))))))))</f>
        <v>0</v>
      </c>
      <c r="BC52" s="147">
        <f>IF(Q52="NA",0,IF(AY52="No",0,IF(N52="Yes",0,IF(P52=Data!$E$2,Data!$L$62,IF(P52=Data!$E$3,Data!$L$63,IF(P52=Data!$E$4,Data!$L$64,IF(P52=Data!$E$5,Data!$L$65,IF(P52=Data!$E$6,Data!$L$66,IF(P52=Data!$E$7,Data!$L$67,IF(P52=Data!$E$8,Data!$L$68,IF(P52=Data!$E$9,Data!$L$69,IF(P52=Data!$E$10,Data!$L$70,IF(P52=Data!$E$11,Data!$L$71,IF(P52=Data!$E$12,Data!$L$72*(EXP(-29.6/R52)),IF(P52=Data!$E$13,Data!$L$73,IF(P52=Data!$E$14,Data!$L$74*(EXP(-29.6/R52)),IF(P52=Data!$E$15,Data!$L$75,IF(P52=Data!$E$16,Data!$L$76,IF(P52=Data!$E$17,Data!$L$77,IF(P52=Data!$E$18,Data!L$78,0))))))))))))))))))))</f>
        <v>0</v>
      </c>
      <c r="BD52" s="148"/>
      <c r="BE52" s="146"/>
      <c r="BF52" s="148">
        <f t="shared" si="4"/>
        <v>0</v>
      </c>
      <c r="BG52" s="148">
        <f t="shared" si="11"/>
        <v>1</v>
      </c>
      <c r="BH52" s="148">
        <f t="shared" si="12"/>
        <v>1</v>
      </c>
      <c r="BI52" s="148">
        <f>IF(S52=0,0,IF(AND(Q52=Data!$E$12,S52-$AV$3&gt;0),(((Data!$M$72*(EXP(-29.6/S52)))-(Data!$M$72*(EXP(-29.6/(S52-$AV$3)))))),IF(AND(Q52=Data!$E$12,S52-$AV$3&lt;0.5),(Data!$M$72*(EXP(-29.6/S52))),IF(AND(Q52=Data!$E$12,S52&lt;=1),((Data!$M$72*(EXP(-29.6/S52)))),IF(Q52=Data!$E$13,(Data!$M$73),IF(AND(Q52=Data!$E$14,S52-$AV$3&gt;0),(((Data!$M$74*(EXP(-29.6/S52)))-(Data!$M$74*(EXP(-29.6/(S52-$AV$3)))))),IF(AND(Q52=Data!$E$14,S52-$AV$3&lt;1),(Data!$M$74*(EXP(-29.6/S52))),IF(AND(Q52=Data!$E$14,S52&lt;=1),((Data!$M$74*(EXP(-29.6/S52)))),IF(Q52=Data!$E$15,Data!$M$75,IF(Q52=Data!$E$16,Data!$M$76,IF(Q52=Data!$E$17,Data!$M$77,IF(Q52=Data!$E$18,Data!$M$78,0))))))))))))</f>
        <v>0</v>
      </c>
      <c r="BJ52" s="148">
        <f>IF(Q52=Data!$E$12,BI52*0.32,IF(Q52=Data!$E$13,0,IF(Q52=Data!$E$14,BI52*0.32,IF(Q52=Data!$E$15,0,IF(Q52=Data!$E$16,0,IF(Q52=Data!$E$17,0,IF(Q52=Data!$E$18,0,0)))))))</f>
        <v>0</v>
      </c>
      <c r="BK52" s="148">
        <f>IF(Q52=Data!$E$12,Data!$P$72*$AV$3,IF(Q52=Data!$E$13,Data!$P$73*$AV$3,IF(Q52=Data!$E$14,Data!$P$74*$AV$3,IF(Q52=Data!$E$15,Data!$P$75*$AV$3,IF(Q52=Data!$E$16,Data!$P$76*$AV$3,IF(Q52=Data!$E$17,Data!$P$77*$AV$3,IF(Q52=Data!$E$18,Data!$P$78*$AV$3,0)))))))</f>
        <v>0</v>
      </c>
      <c r="BL52" s="147">
        <f>IF(O52=Data!$E$2,Data!$O$62,IF(O52=Data!$E$3,Data!$O$63,IF(O52=Data!$E$4,Data!$O$64,IF(O52=Data!$E$5,Data!$O$65,IF(O52=Data!$E$6,Data!$O$66,IF(O52=Data!$E$7,Data!$O$67,IF(O52=Data!$E$8,Data!$O$68,IF(O52=Data!$E$9,Data!$O$69,IF(O52=Data!$E$10,Data!$O$70,IF(O52=Data!$E$11,Data!$O$71,IF(O52=Data!$E$12,Data!$O$72,IF(O52=Data!$E$13,Data!$O$73,IF(O52=Data!$E$14,Data!$O$74,IF(O52=Data!$E$15,Data!$O$75,IF(O52=Data!$E$16,Data!$O$76,IF(O52=Data!$E$17,Data!$O$77,IF(O52=Data!$E$18,Data!$O$78,0)))))))))))))))))</f>
        <v>0</v>
      </c>
      <c r="BM52" s="169"/>
      <c r="BN52" s="169"/>
      <c r="BO52" s="169"/>
      <c r="BP52" s="169"/>
    </row>
    <row r="53" spans="10:68" x14ac:dyDescent="0.3">
      <c r="J53" s="36" t="s">
        <v>64</v>
      </c>
      <c r="K53" s="108"/>
      <c r="L53" s="108"/>
      <c r="M53" s="108" t="s">
        <v>3</v>
      </c>
      <c r="N53" s="108" t="s">
        <v>1</v>
      </c>
      <c r="O53" s="109" t="s">
        <v>124</v>
      </c>
      <c r="P53" s="109" t="s">
        <v>124</v>
      </c>
      <c r="Q53" s="110" t="s">
        <v>124</v>
      </c>
      <c r="R53" s="111"/>
      <c r="S53" s="111"/>
      <c r="T53" s="112"/>
      <c r="U53" s="20"/>
      <c r="V53" s="21">
        <f>IF(AZ53="No",0,IF(O53="NA",0,IF(O53=Data!$E$2,Data!$F$62,IF(O53=Data!$E$3,Data!$F$63,IF(O53=Data!$E$4,Data!$F$64,IF(O53=Data!$E$5,Data!$F$65,IF(O53=Data!$E$6,Data!$F$66,IF(O53=Data!$E$7,Data!$F$67,IF(O53=Data!$E$8,Data!$F$68,IF(O53=Data!$E$9,Data!$F$69,IF(O53=Data!$E$10,Data!$F$70,IF(O53=Data!$E$11,Data!$F$71,IF(O53=Data!E62,Data!$F$72,IF(O53=Data!E63,Data!$F$73,IF(O53=Data!E64,Data!$F$74,IF(O53=Data!E65,Data!$F$75,IF(O53=Data!E66,Data!$F$76,IF(O53=Data!E67,Data!$F$77,IF(O53=Data!E68,Data!F$78,0)))))))))))))))))))*K53*$AV$3</f>
        <v>0</v>
      </c>
      <c r="W53" s="23">
        <f>IF(AZ53="No",0,IF(O53="NA",0,IF(O53=Data!$E$2,Data!$G$62,IF(O53=Data!$E$3,Data!$G$63,IF(O53=Data!$E$4,Data!$G$64,IF(O53=Data!$E$5,Data!$G$65,IF(O53=Data!$E$6,Data!$G$66,IF(O53=Data!$E$7,Data!$G$67,IF(O53=Data!$E$8,Data!$G$68,IF(O53=Data!$E$9,Data!$G$69,IF(O53=Data!$E$10,Data!$G$70,IF(O53=Data!$E$11,Data!$G$71,IF(O53=Data!$E$12,Data!$G$72,IF(O53=Data!$E$13,Data!$G$73,IF(O53=Data!$E$14,Data!$G$74,IF(O53=Data!$E$15,Data!$G$75,IF(O53=Data!$E$16,Data!$G$76,IF(O53=Data!$E$17,Data!$G$77,IF(O53=Data!$E$18,Data!G$78,0)))))))))))))))))))*K53*$AV$3</f>
        <v>0</v>
      </c>
      <c r="X53" s="23">
        <f>IF(AZ53="No",0,IF(O53="NA",0,IF(O53=Data!$E$2,Data!$H$62,IF(O53=Data!$E$3,Data!$H$63,IF(O53=Data!$E$4,Data!$H$64,IF(O53=Data!$E$5,Data!$H$65,IF(O53=Data!$E$6,Data!$H$66,IF(O53=Data!$E$7,Data!$H$67,IF(O53=Data!$E$8,Data!$H$68,IF(O53=Data!$E$9,Data!$H$69,IF(O53=Data!$E$10,Data!$H$70,IF(O53=Data!$E$11,Data!$H$71,IF(O53=Data!$E$12,Data!$H$72,IF(O53=Data!$E$13,Data!$H$73,IF(O53=Data!$E$14,Data!$H$74,IF(O53=Data!$E$15,Data!$H$75,IF(O53=Data!$E$16,Data!$H$76,IF(O53=Data!$E$17,Data!$H$77,IF(O53=Data!$E$18,Data!H$78,0)))))))))))))))))))*K53*$AV$3</f>
        <v>0</v>
      </c>
      <c r="Y53" s="23">
        <f>IF(R53&lt;=1,0,IF(Q53=Data!$E$12,Data!$F$72,IF(Q53=Data!$E$13,Data!$F$73,IF(Q53=Data!$E$14,Data!$F$74,IF(Q53=Data!$E$15,Data!$F$75,IF(Q53=Data!$E$16,Data!$F$76,IF(Q53=Data!$E$17,Data!$F$77,IF(Q53=Data!$E$18,Data!$F$78,0))))))))*K53*IF(R53&lt;AV53,R53,$AV$3)</f>
        <v>0</v>
      </c>
      <c r="Z53" s="23">
        <f>IF(R53&lt;=1,0,IF(Q53=Data!$E$12,Data!$G$72,IF(Q53=Data!$E$13,Data!$G$73,IF(Q53=Data!$E$14,Data!$G$74,IF(Q53=Data!$E$15,Data!$G$75,IF(Q53=Data!$E$16,Data!$G$76,IF(Q53=Data!$E$17,Data!$G$77,IF(Q53=Data!$E$18,Data!$G$78,0))))))))*K53*IF(R53&lt;AV53,R53,$AV$3)</f>
        <v>0</v>
      </c>
      <c r="AA53" s="23">
        <f>IF(R53&lt;=1,0,IF(Q53=Data!$E$12,Data!$H$72,IF(Q53=Data!$E$13,Data!$H$73,IF(Q53=Data!$E$14,Data!$H$74,IF(Q53=Data!$E$15,Data!$H$75,IF(Q53=Data!$E$16,Data!$H$76,IF(Q53=Data!$E$17,Data!$H$77,IF(Q53=Data!$E$18,Data!$H$78,0))))))))*K53*IF(R53&lt;AV53,R53,$AV$3)</f>
        <v>0</v>
      </c>
      <c r="AB53" s="22">
        <f t="shared" si="5"/>
        <v>0</v>
      </c>
      <c r="AC53" s="50">
        <f t="shared" si="6"/>
        <v>0</v>
      </c>
      <c r="AD53" s="46"/>
      <c r="AE53" s="21">
        <f t="shared" si="0"/>
        <v>0</v>
      </c>
      <c r="AF53" s="22">
        <f t="shared" si="1"/>
        <v>0</v>
      </c>
      <c r="AG53" s="50">
        <f t="shared" si="2"/>
        <v>0</v>
      </c>
      <c r="AH53" s="46"/>
      <c r="AI53" s="21">
        <f>IF(AZ53="No",0,IF(O53="NA",0,IF(Q53=O53,0,IF(O53=Data!$E$2,Data!$J$62,IF(O53=Data!$E$3,Data!$J$63,IF(O53=Data!$E$4,Data!$J$64,IF(O53=Data!$E$5,Data!$J$65,IF(O53=Data!$E$6,Data!$J$66,IF(O53=Data!$E$7,Data!$J$67,IF(O53=Data!$E$8,Data!$J$68,IF(O53=Data!$E$9,Data!$J$69,IF(O53=Data!$E$10,Data!$I$70,IF(O53=Data!$E$11,Data!$J$71,IF(O53=Data!$E$12,Data!$J$72,IF(O53=Data!$E$13,Data!$J$73,IF(O53=Data!$E$14,Data!$J$74,IF(O53=Data!$E$15,Data!$J$75,IF(O53=Data!$E$16,Data!$J$76,IF(O53=Data!$E$17,Data!$J$77,IF(O53=Data!$E$18,Data!J$78,0))))))))))))))))))))*$AV$3</f>
        <v>0</v>
      </c>
      <c r="AJ53" s="23">
        <f>IF(AZ53="No",0,IF(O53="NA",0,IF(O53=Data!$E$2,Data!$K$62,IF(O53=Data!$E$3,Data!$K$63,IF(O53=Data!$E$4,Data!$K$64,IF(O53=Data!$E$5,Data!$K$65,IF(O53=Data!$E$6,Data!$K$66,IF(O53=Data!$E$7,Data!$K$67,IF(O53=Data!$E$8,Data!$K$68,IF(O53=Data!$E$9,Data!$K$69,IF(O53=Data!$E$10,Data!$K$70,IF(O53=Data!$E$11,Data!$K$71,IF(O53=Data!$E$12,Data!$K$72,IF(O53=Data!$E$13,Data!$K$73,IF(O53=Data!$E$14,Data!$K$74,IF(O53=Data!$E$15,Data!$K$75,IF(O53=Data!$E$16,Data!$K$76,IF(O53=Data!$E$17,Data!$K$77,IF(O53=Data!$E$18,Data!K$78,0)))))))))))))))))))*$AV$3</f>
        <v>0</v>
      </c>
      <c r="AK53" s="23">
        <f t="shared" si="7"/>
        <v>0</v>
      </c>
      <c r="AL53" s="22">
        <f t="shared" si="8"/>
        <v>0</v>
      </c>
      <c r="AM53" s="22">
        <f t="shared" si="9"/>
        <v>0</v>
      </c>
      <c r="AN53" s="23"/>
      <c r="AO53" s="120"/>
      <c r="AP53" s="25"/>
      <c r="AQ53" s="25"/>
      <c r="AR53" s="9"/>
      <c r="AS53" s="9"/>
      <c r="AT53" s="5"/>
      <c r="AX53" s="168"/>
      <c r="AY53" s="143" t="str">
        <f t="shared" si="10"/>
        <v>No</v>
      </c>
      <c r="AZ53" s="144" t="str">
        <f t="shared" si="3"/>
        <v>No</v>
      </c>
      <c r="BA53" s="150"/>
      <c r="BB53" s="146">
        <f>IF(Q53="NA",0,IF(N53="No",0,IF(O53=Data!$E$2,Data!$L$62,IF(O53=Data!$E$3,Data!$L$63,IF(O53=Data!$E$4,Data!$L$64,IF(O53=Data!$E$5,Data!$L$65,IF(O53=Data!$E$6,Data!$L$66,IF(O53=Data!$E$7,Data!$L$67,IF(O53=Data!$E$8,Data!$L$68,IF(O53=Data!$E$9,Data!$L$69,IF(O53=Data!$E$10,Data!$L$70,IF(O53=Data!$E$11,Data!$L$71,IF(O53=Data!$E$12,Data!$L$72,IF(O53=Data!$E$13,Data!$L$73,IF(O53=Data!$E$14,Data!$L$74,IF(O53=Data!$E$15,Data!$L$75,IF(O53=Data!$E$16,Data!$L$76,IF(O53=Data!$E$17,Data!$L$77,IF(O53=Data!$E$18,Data!L$78,0)))))))))))))))))))</f>
        <v>0</v>
      </c>
      <c r="BC53" s="147">
        <f>IF(Q53="NA",0,IF(AY53="No",0,IF(N53="Yes",0,IF(P53=Data!$E$2,Data!$L$62,IF(P53=Data!$E$3,Data!$L$63,IF(P53=Data!$E$4,Data!$L$64,IF(P53=Data!$E$5,Data!$L$65,IF(P53=Data!$E$6,Data!$L$66,IF(P53=Data!$E$7,Data!$L$67,IF(P53=Data!$E$8,Data!$L$68,IF(P53=Data!$E$9,Data!$L$69,IF(P53=Data!$E$10,Data!$L$70,IF(P53=Data!$E$11,Data!$L$71,IF(P53=Data!$E$12,Data!$L$72*(EXP(-29.6/R53)),IF(P53=Data!$E$13,Data!$L$73,IF(P53=Data!$E$14,Data!$L$74*(EXP(-29.6/R53)),IF(P53=Data!$E$15,Data!$L$75,IF(P53=Data!$E$16,Data!$L$76,IF(P53=Data!$E$17,Data!$L$77,IF(P53=Data!$E$18,Data!L$78,0))))))))))))))))))))</f>
        <v>0</v>
      </c>
      <c r="BD53" s="148"/>
      <c r="BE53" s="146"/>
      <c r="BF53" s="148">
        <f t="shared" si="4"/>
        <v>0</v>
      </c>
      <c r="BG53" s="148">
        <f t="shared" si="11"/>
        <v>1</v>
      </c>
      <c r="BH53" s="148">
        <f t="shared" si="12"/>
        <v>1</v>
      </c>
      <c r="BI53" s="148">
        <f>IF(S53=0,0,IF(AND(Q53=Data!$E$12,S53-$AV$3&gt;0),(((Data!$M$72*(EXP(-29.6/S53)))-(Data!$M$72*(EXP(-29.6/(S53-$AV$3)))))),IF(AND(Q53=Data!$E$12,S53-$AV$3&lt;0.5),(Data!$M$72*(EXP(-29.6/S53))),IF(AND(Q53=Data!$E$12,S53&lt;=1),((Data!$M$72*(EXP(-29.6/S53)))),IF(Q53=Data!$E$13,(Data!$M$73),IF(AND(Q53=Data!$E$14,S53-$AV$3&gt;0),(((Data!$M$74*(EXP(-29.6/S53)))-(Data!$M$74*(EXP(-29.6/(S53-$AV$3)))))),IF(AND(Q53=Data!$E$14,S53-$AV$3&lt;1),(Data!$M$74*(EXP(-29.6/S53))),IF(AND(Q53=Data!$E$14,S53&lt;=1),((Data!$M$74*(EXP(-29.6/S53)))),IF(Q53=Data!$E$15,Data!$M$75,IF(Q53=Data!$E$16,Data!$M$76,IF(Q53=Data!$E$17,Data!$M$77,IF(Q53=Data!$E$18,Data!$M$78,0))))))))))))</f>
        <v>0</v>
      </c>
      <c r="BJ53" s="148">
        <f>IF(Q53=Data!$E$12,BI53*0.32,IF(Q53=Data!$E$13,0,IF(Q53=Data!$E$14,BI53*0.32,IF(Q53=Data!$E$15,0,IF(Q53=Data!$E$16,0,IF(Q53=Data!$E$17,0,IF(Q53=Data!$E$18,0,0)))))))</f>
        <v>0</v>
      </c>
      <c r="BK53" s="148">
        <f>IF(Q53=Data!$E$12,Data!$P$72*$AV$3,IF(Q53=Data!$E$13,Data!$P$73*$AV$3,IF(Q53=Data!$E$14,Data!$P$74*$AV$3,IF(Q53=Data!$E$15,Data!$P$75*$AV$3,IF(Q53=Data!$E$16,Data!$P$76*$AV$3,IF(Q53=Data!$E$17,Data!$P$77*$AV$3,IF(Q53=Data!$E$18,Data!$P$78*$AV$3,0)))))))</f>
        <v>0</v>
      </c>
      <c r="BL53" s="147">
        <f>IF(O53=Data!$E$2,Data!$O$62,IF(O53=Data!$E$3,Data!$O$63,IF(O53=Data!$E$4,Data!$O$64,IF(O53=Data!$E$5,Data!$O$65,IF(O53=Data!$E$6,Data!$O$66,IF(O53=Data!$E$7,Data!$O$67,IF(O53=Data!$E$8,Data!$O$68,IF(O53=Data!$E$9,Data!$O$69,IF(O53=Data!$E$10,Data!$O$70,IF(O53=Data!$E$11,Data!$O$71,IF(O53=Data!$E$12,Data!$O$72,IF(O53=Data!$E$13,Data!$O$73,IF(O53=Data!$E$14,Data!$O$74,IF(O53=Data!$E$15,Data!$O$75,IF(O53=Data!$E$16,Data!$O$76,IF(O53=Data!$E$17,Data!$O$77,IF(O53=Data!$E$18,Data!$O$78,0)))))))))))))))))</f>
        <v>0</v>
      </c>
      <c r="BM53" s="169"/>
      <c r="BN53" s="169"/>
      <c r="BO53" s="169"/>
      <c r="BP53" s="169"/>
    </row>
    <row r="54" spans="10:68" x14ac:dyDescent="0.3">
      <c r="J54" s="36" t="s">
        <v>65</v>
      </c>
      <c r="K54" s="108"/>
      <c r="L54" s="108"/>
      <c r="M54" s="108" t="s">
        <v>3</v>
      </c>
      <c r="N54" s="108" t="s">
        <v>1</v>
      </c>
      <c r="O54" s="109" t="s">
        <v>124</v>
      </c>
      <c r="P54" s="109" t="s">
        <v>124</v>
      </c>
      <c r="Q54" s="110" t="s">
        <v>124</v>
      </c>
      <c r="R54" s="111"/>
      <c r="S54" s="111"/>
      <c r="T54" s="112"/>
      <c r="U54" s="20"/>
      <c r="V54" s="21">
        <f>IF(AZ54="No",0,IF(O54="NA",0,IF(O54=Data!$E$2,Data!$F$62,IF(O54=Data!$E$3,Data!$F$63,IF(O54=Data!$E$4,Data!$F$64,IF(O54=Data!$E$5,Data!$F$65,IF(O54=Data!$E$6,Data!$F$66,IF(O54=Data!$E$7,Data!$F$67,IF(O54=Data!$E$8,Data!$F$68,IF(O54=Data!$E$9,Data!$F$69,IF(O54=Data!$E$10,Data!$F$70,IF(O54=Data!$E$11,Data!$F$71,IF(O54=Data!E63,Data!$F$72,IF(O54=Data!E64,Data!$F$73,IF(O54=Data!E65,Data!$F$74,IF(O54=Data!E66,Data!$F$75,IF(O54=Data!E67,Data!$F$76,IF(O54=Data!E68,Data!$F$77,IF(O54=Data!E69,Data!F$78,0)))))))))))))))))))*K54*$AV$3</f>
        <v>0</v>
      </c>
      <c r="W54" s="23">
        <f>IF(AZ54="No",0,IF(O54="NA",0,IF(O54=Data!$E$2,Data!$G$62,IF(O54=Data!$E$3,Data!$G$63,IF(O54=Data!$E$4,Data!$G$64,IF(O54=Data!$E$5,Data!$G$65,IF(O54=Data!$E$6,Data!$G$66,IF(O54=Data!$E$7,Data!$G$67,IF(O54=Data!$E$8,Data!$G$68,IF(O54=Data!$E$9,Data!$G$69,IF(O54=Data!$E$10,Data!$G$70,IF(O54=Data!$E$11,Data!$G$71,IF(O54=Data!$E$12,Data!$G$72,IF(O54=Data!$E$13,Data!$G$73,IF(O54=Data!$E$14,Data!$G$74,IF(O54=Data!$E$15,Data!$G$75,IF(O54=Data!$E$16,Data!$G$76,IF(O54=Data!$E$17,Data!$G$77,IF(O54=Data!$E$18,Data!G$78,0)))))))))))))))))))*K54*$AV$3</f>
        <v>0</v>
      </c>
      <c r="X54" s="23">
        <f>IF(AZ54="No",0,IF(O54="NA",0,IF(O54=Data!$E$2,Data!$H$62,IF(O54=Data!$E$3,Data!$H$63,IF(O54=Data!$E$4,Data!$H$64,IF(O54=Data!$E$5,Data!$H$65,IF(O54=Data!$E$6,Data!$H$66,IF(O54=Data!$E$7,Data!$H$67,IF(O54=Data!$E$8,Data!$H$68,IF(O54=Data!$E$9,Data!$H$69,IF(O54=Data!$E$10,Data!$H$70,IF(O54=Data!$E$11,Data!$H$71,IF(O54=Data!$E$12,Data!$H$72,IF(O54=Data!$E$13,Data!$H$73,IF(O54=Data!$E$14,Data!$H$74,IF(O54=Data!$E$15,Data!$H$75,IF(O54=Data!$E$16,Data!$H$76,IF(O54=Data!$E$17,Data!$H$77,IF(O54=Data!$E$18,Data!H$78,0)))))))))))))))))))*K54*$AV$3</f>
        <v>0</v>
      </c>
      <c r="Y54" s="23">
        <f>IF(R54&lt;=1,0,IF(Q54=Data!$E$12,Data!$F$72,IF(Q54=Data!$E$13,Data!$F$73,IF(Q54=Data!$E$14,Data!$F$74,IF(Q54=Data!$E$15,Data!$F$75,IF(Q54=Data!$E$16,Data!$F$76,IF(Q54=Data!$E$17,Data!$F$77,IF(Q54=Data!$E$18,Data!$F$78,0))))))))*K54*IF(R54&lt;AV54,R54,$AV$3)</f>
        <v>0</v>
      </c>
      <c r="Z54" s="23">
        <f>IF(R54&lt;=1,0,IF(Q54=Data!$E$12,Data!$G$72,IF(Q54=Data!$E$13,Data!$G$73,IF(Q54=Data!$E$14,Data!$G$74,IF(Q54=Data!$E$15,Data!$G$75,IF(Q54=Data!$E$16,Data!$G$76,IF(Q54=Data!$E$17,Data!$G$77,IF(Q54=Data!$E$18,Data!$G$78,0))))))))*K54*IF(R54&lt;AV54,R54,$AV$3)</f>
        <v>0</v>
      </c>
      <c r="AA54" s="23">
        <f>IF(R54&lt;=1,0,IF(Q54=Data!$E$12,Data!$H$72,IF(Q54=Data!$E$13,Data!$H$73,IF(Q54=Data!$E$14,Data!$H$74,IF(Q54=Data!$E$15,Data!$H$75,IF(Q54=Data!$E$16,Data!$H$76,IF(Q54=Data!$E$17,Data!$H$77,IF(Q54=Data!$E$18,Data!$H$78,0))))))))*K54*IF(R54&lt;AV54,R54,$AV$3)</f>
        <v>0</v>
      </c>
      <c r="AB54" s="22">
        <f t="shared" si="5"/>
        <v>0</v>
      </c>
      <c r="AC54" s="50">
        <f t="shared" si="6"/>
        <v>0</v>
      </c>
      <c r="AD54" s="46"/>
      <c r="AE54" s="21">
        <f t="shared" si="0"/>
        <v>0</v>
      </c>
      <c r="AF54" s="22">
        <f t="shared" si="1"/>
        <v>0</v>
      </c>
      <c r="AG54" s="50">
        <f t="shared" si="2"/>
        <v>0</v>
      </c>
      <c r="AH54" s="46"/>
      <c r="AI54" s="21">
        <f>IF(AZ54="No",0,IF(O54="NA",0,IF(Q54=O54,0,IF(O54=Data!$E$2,Data!$J$62,IF(O54=Data!$E$3,Data!$J$63,IF(O54=Data!$E$4,Data!$J$64,IF(O54=Data!$E$5,Data!$J$65,IF(O54=Data!$E$6,Data!$J$66,IF(O54=Data!$E$7,Data!$J$67,IF(O54=Data!$E$8,Data!$J$68,IF(O54=Data!$E$9,Data!$J$69,IF(O54=Data!$E$10,Data!$I$70,IF(O54=Data!$E$11,Data!$J$71,IF(O54=Data!$E$12,Data!$J$72,IF(O54=Data!$E$13,Data!$J$73,IF(O54=Data!$E$14,Data!$J$74,IF(O54=Data!$E$15,Data!$J$75,IF(O54=Data!$E$16,Data!$J$76,IF(O54=Data!$E$17,Data!$J$77,IF(O54=Data!$E$18,Data!J$78,0))))))))))))))))))))*$AV$3</f>
        <v>0</v>
      </c>
      <c r="AJ54" s="23">
        <f>IF(AZ54="No",0,IF(O54="NA",0,IF(O54=Data!$E$2,Data!$K$62,IF(O54=Data!$E$3,Data!$K$63,IF(O54=Data!$E$4,Data!$K$64,IF(O54=Data!$E$5,Data!$K$65,IF(O54=Data!$E$6,Data!$K$66,IF(O54=Data!$E$7,Data!$K$67,IF(O54=Data!$E$8,Data!$K$68,IF(O54=Data!$E$9,Data!$K$69,IF(O54=Data!$E$10,Data!$K$70,IF(O54=Data!$E$11,Data!$K$71,IF(O54=Data!$E$12,Data!$K$72,IF(O54=Data!$E$13,Data!$K$73,IF(O54=Data!$E$14,Data!$K$74,IF(O54=Data!$E$15,Data!$K$75,IF(O54=Data!$E$16,Data!$K$76,IF(O54=Data!$E$17,Data!$K$77,IF(O54=Data!$E$18,Data!K$78,0)))))))))))))))))))*$AV$3</f>
        <v>0</v>
      </c>
      <c r="AK54" s="23">
        <f t="shared" si="7"/>
        <v>0</v>
      </c>
      <c r="AL54" s="22">
        <f t="shared" si="8"/>
        <v>0</v>
      </c>
      <c r="AM54" s="22">
        <f t="shared" si="9"/>
        <v>0</v>
      </c>
      <c r="AN54" s="23"/>
      <c r="AO54" s="120"/>
      <c r="AP54" s="25"/>
      <c r="AQ54" s="25"/>
      <c r="AR54" s="9"/>
      <c r="AS54" s="9"/>
      <c r="AT54" s="5"/>
      <c r="AX54" s="168"/>
      <c r="AY54" s="143" t="str">
        <f t="shared" si="10"/>
        <v>No</v>
      </c>
      <c r="AZ54" s="144" t="str">
        <f t="shared" si="3"/>
        <v>No</v>
      </c>
      <c r="BA54" s="150"/>
      <c r="BB54" s="146">
        <f>IF(Q54="NA",0,IF(N54="No",0,IF(O54=Data!$E$2,Data!$L$62,IF(O54=Data!$E$3,Data!$L$63,IF(O54=Data!$E$4,Data!$L$64,IF(O54=Data!$E$5,Data!$L$65,IF(O54=Data!$E$6,Data!$L$66,IF(O54=Data!$E$7,Data!$L$67,IF(O54=Data!$E$8,Data!$L$68,IF(O54=Data!$E$9,Data!$L$69,IF(O54=Data!$E$10,Data!$L$70,IF(O54=Data!$E$11,Data!$L$71,IF(O54=Data!$E$12,Data!$L$72,IF(O54=Data!$E$13,Data!$L$73,IF(O54=Data!$E$14,Data!$L$74,IF(O54=Data!$E$15,Data!$L$75,IF(O54=Data!$E$16,Data!$L$76,IF(O54=Data!$E$17,Data!$L$77,IF(O54=Data!$E$18,Data!L$78,0)))))))))))))))))))</f>
        <v>0</v>
      </c>
      <c r="BC54" s="147">
        <f>IF(Q54="NA",0,IF(AY54="No",0,IF(N54="Yes",0,IF(P54=Data!$E$2,Data!$L$62,IF(P54=Data!$E$3,Data!$L$63,IF(P54=Data!$E$4,Data!$L$64,IF(P54=Data!$E$5,Data!$L$65,IF(P54=Data!$E$6,Data!$L$66,IF(P54=Data!$E$7,Data!$L$67,IF(P54=Data!$E$8,Data!$L$68,IF(P54=Data!$E$9,Data!$L$69,IF(P54=Data!$E$10,Data!$L$70,IF(P54=Data!$E$11,Data!$L$71,IF(P54=Data!$E$12,Data!$L$72*(EXP(-29.6/R54)),IF(P54=Data!$E$13,Data!$L$73,IF(P54=Data!$E$14,Data!$L$74*(EXP(-29.6/R54)),IF(P54=Data!$E$15,Data!$L$75,IF(P54=Data!$E$16,Data!$L$76,IF(P54=Data!$E$17,Data!$L$77,IF(P54=Data!$E$18,Data!L$78,0))))))))))))))))))))</f>
        <v>0</v>
      </c>
      <c r="BD54" s="148"/>
      <c r="BE54" s="146"/>
      <c r="BF54" s="148">
        <f t="shared" si="4"/>
        <v>0</v>
      </c>
      <c r="BG54" s="148">
        <f t="shared" si="11"/>
        <v>1</v>
      </c>
      <c r="BH54" s="148">
        <f t="shared" si="12"/>
        <v>1</v>
      </c>
      <c r="BI54" s="148">
        <f>IF(S54=0,0,IF(AND(Q54=Data!$E$12,S54-$AV$3&gt;0),(((Data!$M$72*(EXP(-29.6/S54)))-(Data!$M$72*(EXP(-29.6/(S54-$AV$3)))))),IF(AND(Q54=Data!$E$12,S54-$AV$3&lt;0.5),(Data!$M$72*(EXP(-29.6/S54))),IF(AND(Q54=Data!$E$12,S54&lt;=1),((Data!$M$72*(EXP(-29.6/S54)))),IF(Q54=Data!$E$13,(Data!$M$73),IF(AND(Q54=Data!$E$14,S54-$AV$3&gt;0),(((Data!$M$74*(EXP(-29.6/S54)))-(Data!$M$74*(EXP(-29.6/(S54-$AV$3)))))),IF(AND(Q54=Data!$E$14,S54-$AV$3&lt;1),(Data!$M$74*(EXP(-29.6/S54))),IF(AND(Q54=Data!$E$14,S54&lt;=1),((Data!$M$74*(EXP(-29.6/S54)))),IF(Q54=Data!$E$15,Data!$M$75,IF(Q54=Data!$E$16,Data!$M$76,IF(Q54=Data!$E$17,Data!$M$77,IF(Q54=Data!$E$18,Data!$M$78,0))))))))))))</f>
        <v>0</v>
      </c>
      <c r="BJ54" s="148">
        <f>IF(Q54=Data!$E$12,BI54*0.32,IF(Q54=Data!$E$13,0,IF(Q54=Data!$E$14,BI54*0.32,IF(Q54=Data!$E$15,0,IF(Q54=Data!$E$16,0,IF(Q54=Data!$E$17,0,IF(Q54=Data!$E$18,0,0)))))))</f>
        <v>0</v>
      </c>
      <c r="BK54" s="148">
        <f>IF(Q54=Data!$E$12,Data!$P$72*$AV$3,IF(Q54=Data!$E$13,Data!$P$73*$AV$3,IF(Q54=Data!$E$14,Data!$P$74*$AV$3,IF(Q54=Data!$E$15,Data!$P$75*$AV$3,IF(Q54=Data!$E$16,Data!$P$76*$AV$3,IF(Q54=Data!$E$17,Data!$P$77*$AV$3,IF(Q54=Data!$E$18,Data!$P$78*$AV$3,0)))))))</f>
        <v>0</v>
      </c>
      <c r="BL54" s="147">
        <f>IF(O54=Data!$E$2,Data!$O$62,IF(O54=Data!$E$3,Data!$O$63,IF(O54=Data!$E$4,Data!$O$64,IF(O54=Data!$E$5,Data!$O$65,IF(O54=Data!$E$6,Data!$O$66,IF(O54=Data!$E$7,Data!$O$67,IF(O54=Data!$E$8,Data!$O$68,IF(O54=Data!$E$9,Data!$O$69,IF(O54=Data!$E$10,Data!$O$70,IF(O54=Data!$E$11,Data!$O$71,IF(O54=Data!$E$12,Data!$O$72,IF(O54=Data!$E$13,Data!$O$73,IF(O54=Data!$E$14,Data!$O$74,IF(O54=Data!$E$15,Data!$O$75,IF(O54=Data!$E$16,Data!$O$76,IF(O54=Data!$E$17,Data!$O$77,IF(O54=Data!$E$18,Data!$O$78,0)))))))))))))))))</f>
        <v>0</v>
      </c>
      <c r="BM54" s="169"/>
      <c r="BN54" s="169"/>
      <c r="BO54" s="169"/>
      <c r="BP54" s="169"/>
    </row>
    <row r="55" spans="10:68" x14ac:dyDescent="0.3">
      <c r="J55" s="36" t="s">
        <v>66</v>
      </c>
      <c r="K55" s="108"/>
      <c r="L55" s="108"/>
      <c r="M55" s="108" t="s">
        <v>3</v>
      </c>
      <c r="N55" s="108" t="s">
        <v>1</v>
      </c>
      <c r="O55" s="109" t="s">
        <v>124</v>
      </c>
      <c r="P55" s="109" t="s">
        <v>124</v>
      </c>
      <c r="Q55" s="110" t="s">
        <v>124</v>
      </c>
      <c r="R55" s="111"/>
      <c r="S55" s="111"/>
      <c r="T55" s="112"/>
      <c r="U55" s="20"/>
      <c r="V55" s="21">
        <f>IF(AZ55="No",0,IF(O55="NA",0,IF(O55=Data!$E$2,Data!$F$62,IF(O55=Data!$E$3,Data!$F$63,IF(O55=Data!$E$4,Data!$F$64,IF(O55=Data!$E$5,Data!$F$65,IF(O55=Data!$E$6,Data!$F$66,IF(O55=Data!$E$7,Data!$F$67,IF(O55=Data!$E$8,Data!$F$68,IF(O55=Data!$E$9,Data!$F$69,IF(O55=Data!$E$10,Data!$F$70,IF(O55=Data!$E$11,Data!$F$71,IF(O55=Data!E64,Data!$F$72,IF(O55=Data!E65,Data!$F$73,IF(O55=Data!E66,Data!$F$74,IF(O55=Data!E67,Data!$F$75,IF(O55=Data!E68,Data!$F$76,IF(O55=Data!E69,Data!$F$77,IF(O55=Data!E70,Data!F$78,0)))))))))))))))))))*K55*$AV$3</f>
        <v>0</v>
      </c>
      <c r="W55" s="23">
        <f>IF(AZ55="No",0,IF(O55="NA",0,IF(O55=Data!$E$2,Data!$G$62,IF(O55=Data!$E$3,Data!$G$63,IF(O55=Data!$E$4,Data!$G$64,IF(O55=Data!$E$5,Data!$G$65,IF(O55=Data!$E$6,Data!$G$66,IF(O55=Data!$E$7,Data!$G$67,IF(O55=Data!$E$8,Data!$G$68,IF(O55=Data!$E$9,Data!$G$69,IF(O55=Data!$E$10,Data!$G$70,IF(O55=Data!$E$11,Data!$G$71,IF(O55=Data!$E$12,Data!$G$72,IF(O55=Data!$E$13,Data!$G$73,IF(O55=Data!$E$14,Data!$G$74,IF(O55=Data!$E$15,Data!$G$75,IF(O55=Data!$E$16,Data!$G$76,IF(O55=Data!$E$17,Data!$G$77,IF(O55=Data!$E$18,Data!G$78,0)))))))))))))))))))*K55*$AV$3</f>
        <v>0</v>
      </c>
      <c r="X55" s="23">
        <f>IF(AZ55="No",0,IF(O55="NA",0,IF(O55=Data!$E$2,Data!$H$62,IF(O55=Data!$E$3,Data!$H$63,IF(O55=Data!$E$4,Data!$H$64,IF(O55=Data!$E$5,Data!$H$65,IF(O55=Data!$E$6,Data!$H$66,IF(O55=Data!$E$7,Data!$H$67,IF(O55=Data!$E$8,Data!$H$68,IF(O55=Data!$E$9,Data!$H$69,IF(O55=Data!$E$10,Data!$H$70,IF(O55=Data!$E$11,Data!$H$71,IF(O55=Data!$E$12,Data!$H$72,IF(O55=Data!$E$13,Data!$H$73,IF(O55=Data!$E$14,Data!$H$74,IF(O55=Data!$E$15,Data!$H$75,IF(O55=Data!$E$16,Data!$H$76,IF(O55=Data!$E$17,Data!$H$77,IF(O55=Data!$E$18,Data!H$78,0)))))))))))))))))))*K55*$AV$3</f>
        <v>0</v>
      </c>
      <c r="Y55" s="23">
        <f>IF(R55&lt;=1,0,IF(Q55=Data!$E$12,Data!$F$72,IF(Q55=Data!$E$13,Data!$F$73,IF(Q55=Data!$E$14,Data!$F$74,IF(Q55=Data!$E$15,Data!$F$75,IF(Q55=Data!$E$16,Data!$F$76,IF(Q55=Data!$E$17,Data!$F$77,IF(Q55=Data!$E$18,Data!$F$78,0))))))))*K55*IF(R55&lt;AV55,R55,$AV$3)</f>
        <v>0</v>
      </c>
      <c r="Z55" s="23">
        <f>IF(R55&lt;=1,0,IF(Q55=Data!$E$12,Data!$G$72,IF(Q55=Data!$E$13,Data!$G$73,IF(Q55=Data!$E$14,Data!$G$74,IF(Q55=Data!$E$15,Data!$G$75,IF(Q55=Data!$E$16,Data!$G$76,IF(Q55=Data!$E$17,Data!$G$77,IF(Q55=Data!$E$18,Data!$G$78,0))))))))*K55*IF(R55&lt;AV55,R55,$AV$3)</f>
        <v>0</v>
      </c>
      <c r="AA55" s="23">
        <f>IF(R55&lt;=1,0,IF(Q55=Data!$E$12,Data!$H$72,IF(Q55=Data!$E$13,Data!$H$73,IF(Q55=Data!$E$14,Data!$H$74,IF(Q55=Data!$E$15,Data!$H$75,IF(Q55=Data!$E$16,Data!$H$76,IF(Q55=Data!$E$17,Data!$H$77,IF(Q55=Data!$E$18,Data!$H$78,0))))))))*K55*IF(R55&lt;AV55,R55,$AV$3)</f>
        <v>0</v>
      </c>
      <c r="AB55" s="22">
        <f t="shared" si="5"/>
        <v>0</v>
      </c>
      <c r="AC55" s="50">
        <f t="shared" si="6"/>
        <v>0</v>
      </c>
      <c r="AD55" s="46"/>
      <c r="AE55" s="21">
        <f t="shared" si="0"/>
        <v>0</v>
      </c>
      <c r="AF55" s="22">
        <f t="shared" si="1"/>
        <v>0</v>
      </c>
      <c r="AG55" s="50">
        <f t="shared" si="2"/>
        <v>0</v>
      </c>
      <c r="AH55" s="46"/>
      <c r="AI55" s="21">
        <f>IF(AZ55="No",0,IF(O55="NA",0,IF(Q55=O55,0,IF(O55=Data!$E$2,Data!$J$62,IF(O55=Data!$E$3,Data!$J$63,IF(O55=Data!$E$4,Data!$J$64,IF(O55=Data!$E$5,Data!$J$65,IF(O55=Data!$E$6,Data!$J$66,IF(O55=Data!$E$7,Data!$J$67,IF(O55=Data!$E$8,Data!$J$68,IF(O55=Data!$E$9,Data!$J$69,IF(O55=Data!$E$10,Data!$I$70,IF(O55=Data!$E$11,Data!$J$71,IF(O55=Data!$E$12,Data!$J$72,IF(O55=Data!$E$13,Data!$J$73,IF(O55=Data!$E$14,Data!$J$74,IF(O55=Data!$E$15,Data!$J$75,IF(O55=Data!$E$16,Data!$J$76,IF(O55=Data!$E$17,Data!$J$77,IF(O55=Data!$E$18,Data!J$78,0))))))))))))))))))))*$AV$3</f>
        <v>0</v>
      </c>
      <c r="AJ55" s="23">
        <f>IF(AZ55="No",0,IF(O55="NA",0,IF(O55=Data!$E$2,Data!$K$62,IF(O55=Data!$E$3,Data!$K$63,IF(O55=Data!$E$4,Data!$K$64,IF(O55=Data!$E$5,Data!$K$65,IF(O55=Data!$E$6,Data!$K$66,IF(O55=Data!$E$7,Data!$K$67,IF(O55=Data!$E$8,Data!$K$68,IF(O55=Data!$E$9,Data!$K$69,IF(O55=Data!$E$10,Data!$K$70,IF(O55=Data!$E$11,Data!$K$71,IF(O55=Data!$E$12,Data!$K$72,IF(O55=Data!$E$13,Data!$K$73,IF(O55=Data!$E$14,Data!$K$74,IF(O55=Data!$E$15,Data!$K$75,IF(O55=Data!$E$16,Data!$K$76,IF(O55=Data!$E$17,Data!$K$77,IF(O55=Data!$E$18,Data!K$78,0)))))))))))))))))))*$AV$3</f>
        <v>0</v>
      </c>
      <c r="AK55" s="23">
        <f t="shared" si="7"/>
        <v>0</v>
      </c>
      <c r="AL55" s="22">
        <f t="shared" si="8"/>
        <v>0</v>
      </c>
      <c r="AM55" s="22">
        <f t="shared" si="9"/>
        <v>0</v>
      </c>
      <c r="AN55" s="23"/>
      <c r="AO55" s="120"/>
      <c r="AP55" s="25"/>
      <c r="AQ55" s="25"/>
      <c r="AR55" s="9"/>
      <c r="AS55" s="9"/>
      <c r="AT55" s="5"/>
      <c r="AX55" s="168"/>
      <c r="AY55" s="143" t="str">
        <f t="shared" si="10"/>
        <v>No</v>
      </c>
      <c r="AZ55" s="144" t="str">
        <f t="shared" si="3"/>
        <v>No</v>
      </c>
      <c r="BA55" s="150"/>
      <c r="BB55" s="146">
        <f>IF(Q55="NA",0,IF(N55="No",0,IF(O55=Data!$E$2,Data!$L$62,IF(O55=Data!$E$3,Data!$L$63,IF(O55=Data!$E$4,Data!$L$64,IF(O55=Data!$E$5,Data!$L$65,IF(O55=Data!$E$6,Data!$L$66,IF(O55=Data!$E$7,Data!$L$67,IF(O55=Data!$E$8,Data!$L$68,IF(O55=Data!$E$9,Data!$L$69,IF(O55=Data!$E$10,Data!$L$70,IF(O55=Data!$E$11,Data!$L$71,IF(O55=Data!$E$12,Data!$L$72,IF(O55=Data!$E$13,Data!$L$73,IF(O55=Data!$E$14,Data!$L$74,IF(O55=Data!$E$15,Data!$L$75,IF(O55=Data!$E$16,Data!$L$76,IF(O55=Data!$E$17,Data!$L$77,IF(O55=Data!$E$18,Data!L$78,0)))))))))))))))))))</f>
        <v>0</v>
      </c>
      <c r="BC55" s="147">
        <f>IF(Q55="NA",0,IF(AY55="No",0,IF(N55="Yes",0,IF(P55=Data!$E$2,Data!$L$62,IF(P55=Data!$E$3,Data!$L$63,IF(P55=Data!$E$4,Data!$L$64,IF(P55=Data!$E$5,Data!$L$65,IF(P55=Data!$E$6,Data!$L$66,IF(P55=Data!$E$7,Data!$L$67,IF(P55=Data!$E$8,Data!$L$68,IF(P55=Data!$E$9,Data!$L$69,IF(P55=Data!$E$10,Data!$L$70,IF(P55=Data!$E$11,Data!$L$71,IF(P55=Data!$E$12,Data!$L$72*(EXP(-29.6/R55)),IF(P55=Data!$E$13,Data!$L$73,IF(P55=Data!$E$14,Data!$L$74*(EXP(-29.6/R55)),IF(P55=Data!$E$15,Data!$L$75,IF(P55=Data!$E$16,Data!$L$76,IF(P55=Data!$E$17,Data!$L$77,IF(P55=Data!$E$18,Data!L$78,0))))))))))))))))))))</f>
        <v>0</v>
      </c>
      <c r="BD55" s="148"/>
      <c r="BE55" s="146"/>
      <c r="BF55" s="148">
        <f t="shared" si="4"/>
        <v>0</v>
      </c>
      <c r="BG55" s="148">
        <f t="shared" si="11"/>
        <v>1</v>
      </c>
      <c r="BH55" s="148">
        <f t="shared" si="12"/>
        <v>1</v>
      </c>
      <c r="BI55" s="148">
        <f>IF(S55=0,0,IF(AND(Q55=Data!$E$12,S55-$AV$3&gt;0),(((Data!$M$72*(EXP(-29.6/S55)))-(Data!$M$72*(EXP(-29.6/(S55-$AV$3)))))),IF(AND(Q55=Data!$E$12,S55-$AV$3&lt;0.5),(Data!$M$72*(EXP(-29.6/S55))),IF(AND(Q55=Data!$E$12,S55&lt;=1),((Data!$M$72*(EXP(-29.6/S55)))),IF(Q55=Data!$E$13,(Data!$M$73),IF(AND(Q55=Data!$E$14,S55-$AV$3&gt;0),(((Data!$M$74*(EXP(-29.6/S55)))-(Data!$M$74*(EXP(-29.6/(S55-$AV$3)))))),IF(AND(Q55=Data!$E$14,S55-$AV$3&lt;1),(Data!$M$74*(EXP(-29.6/S55))),IF(AND(Q55=Data!$E$14,S55&lt;=1),((Data!$M$74*(EXP(-29.6/S55)))),IF(Q55=Data!$E$15,Data!$M$75,IF(Q55=Data!$E$16,Data!$M$76,IF(Q55=Data!$E$17,Data!$M$77,IF(Q55=Data!$E$18,Data!$M$78,0))))))))))))</f>
        <v>0</v>
      </c>
      <c r="BJ55" s="148">
        <f>IF(Q55=Data!$E$12,BI55*0.32,IF(Q55=Data!$E$13,0,IF(Q55=Data!$E$14,BI55*0.32,IF(Q55=Data!$E$15,0,IF(Q55=Data!$E$16,0,IF(Q55=Data!$E$17,0,IF(Q55=Data!$E$18,0,0)))))))</f>
        <v>0</v>
      </c>
      <c r="BK55" s="148">
        <f>IF(Q55=Data!$E$12,Data!$P$72*$AV$3,IF(Q55=Data!$E$13,Data!$P$73*$AV$3,IF(Q55=Data!$E$14,Data!$P$74*$AV$3,IF(Q55=Data!$E$15,Data!$P$75*$AV$3,IF(Q55=Data!$E$16,Data!$P$76*$AV$3,IF(Q55=Data!$E$17,Data!$P$77*$AV$3,IF(Q55=Data!$E$18,Data!$P$78*$AV$3,0)))))))</f>
        <v>0</v>
      </c>
      <c r="BL55" s="147">
        <f>IF(O55=Data!$E$2,Data!$O$62,IF(O55=Data!$E$3,Data!$O$63,IF(O55=Data!$E$4,Data!$O$64,IF(O55=Data!$E$5,Data!$O$65,IF(O55=Data!$E$6,Data!$O$66,IF(O55=Data!$E$7,Data!$O$67,IF(O55=Data!$E$8,Data!$O$68,IF(O55=Data!$E$9,Data!$O$69,IF(O55=Data!$E$10,Data!$O$70,IF(O55=Data!$E$11,Data!$O$71,IF(O55=Data!$E$12,Data!$O$72,IF(O55=Data!$E$13,Data!$O$73,IF(O55=Data!$E$14,Data!$O$74,IF(O55=Data!$E$15,Data!$O$75,IF(O55=Data!$E$16,Data!$O$76,IF(O55=Data!$E$17,Data!$O$77,IF(O55=Data!$E$18,Data!$O$78,0)))))))))))))))))</f>
        <v>0</v>
      </c>
      <c r="BM55" s="169"/>
      <c r="BN55" s="169"/>
      <c r="BO55" s="169"/>
      <c r="BP55" s="169"/>
    </row>
    <row r="56" spans="10:68" x14ac:dyDescent="0.3">
      <c r="J56" s="36" t="s">
        <v>67</v>
      </c>
      <c r="K56" s="108"/>
      <c r="L56" s="108"/>
      <c r="M56" s="108" t="s">
        <v>3</v>
      </c>
      <c r="N56" s="108" t="s">
        <v>1</v>
      </c>
      <c r="O56" s="109" t="s">
        <v>124</v>
      </c>
      <c r="P56" s="109" t="s">
        <v>124</v>
      </c>
      <c r="Q56" s="110" t="s">
        <v>124</v>
      </c>
      <c r="R56" s="111"/>
      <c r="S56" s="111"/>
      <c r="T56" s="112"/>
      <c r="U56" s="20"/>
      <c r="V56" s="21">
        <f>IF(AZ56="No",0,IF(O56="NA",0,IF(O56=Data!$E$2,Data!$F$62,IF(O56=Data!$E$3,Data!$F$63,IF(O56=Data!$E$4,Data!$F$64,IF(O56=Data!$E$5,Data!$F$65,IF(O56=Data!$E$6,Data!$F$66,IF(O56=Data!$E$7,Data!$F$67,IF(O56=Data!$E$8,Data!$F$68,IF(O56=Data!$E$9,Data!$F$69,IF(O56=Data!$E$10,Data!$F$70,IF(O56=Data!$E$11,Data!$F$71,IF(O56=Data!E65,Data!$F$72,IF(O56=Data!E66,Data!$F$73,IF(O56=Data!E67,Data!$F$74,IF(O56=Data!E68,Data!$F$75,IF(O56=Data!E69,Data!$F$76,IF(O56=Data!E70,Data!$F$77,IF(O56=Data!E71,Data!F$78,0)))))))))))))))))))*K56*$AV$3</f>
        <v>0</v>
      </c>
      <c r="W56" s="23">
        <f>IF(AZ56="No",0,IF(O56="NA",0,IF(O56=Data!$E$2,Data!$G$62,IF(O56=Data!$E$3,Data!$G$63,IF(O56=Data!$E$4,Data!$G$64,IF(O56=Data!$E$5,Data!$G$65,IF(O56=Data!$E$6,Data!$G$66,IF(O56=Data!$E$7,Data!$G$67,IF(O56=Data!$E$8,Data!$G$68,IF(O56=Data!$E$9,Data!$G$69,IF(O56=Data!$E$10,Data!$G$70,IF(O56=Data!$E$11,Data!$G$71,IF(O56=Data!$E$12,Data!$G$72,IF(O56=Data!$E$13,Data!$G$73,IF(O56=Data!$E$14,Data!$G$74,IF(O56=Data!$E$15,Data!$G$75,IF(O56=Data!$E$16,Data!$G$76,IF(O56=Data!$E$17,Data!$G$77,IF(O56=Data!$E$18,Data!G$78,0)))))))))))))))))))*K56*$AV$3</f>
        <v>0</v>
      </c>
      <c r="X56" s="23">
        <f>IF(AZ56="No",0,IF(O56="NA",0,IF(O56=Data!$E$2,Data!$H$62,IF(O56=Data!$E$3,Data!$H$63,IF(O56=Data!$E$4,Data!$H$64,IF(O56=Data!$E$5,Data!$H$65,IF(O56=Data!$E$6,Data!$H$66,IF(O56=Data!$E$7,Data!$H$67,IF(O56=Data!$E$8,Data!$H$68,IF(O56=Data!$E$9,Data!$H$69,IF(O56=Data!$E$10,Data!$H$70,IF(O56=Data!$E$11,Data!$H$71,IF(O56=Data!$E$12,Data!$H$72,IF(O56=Data!$E$13,Data!$H$73,IF(O56=Data!$E$14,Data!$H$74,IF(O56=Data!$E$15,Data!$H$75,IF(O56=Data!$E$16,Data!$H$76,IF(O56=Data!$E$17,Data!$H$77,IF(O56=Data!$E$18,Data!H$78,0)))))))))))))))))))*K56*$AV$3</f>
        <v>0</v>
      </c>
      <c r="Y56" s="23">
        <f>IF(R56&lt;=1,0,IF(Q56=Data!$E$12,Data!$F$72,IF(Q56=Data!$E$13,Data!$F$73,IF(Q56=Data!$E$14,Data!$F$74,IF(Q56=Data!$E$15,Data!$F$75,IF(Q56=Data!$E$16,Data!$F$76,IF(Q56=Data!$E$17,Data!$F$77,IF(Q56=Data!$E$18,Data!$F$78,0))))))))*K56*IF(R56&lt;AV56,R56,$AV$3)</f>
        <v>0</v>
      </c>
      <c r="Z56" s="23">
        <f>IF(R56&lt;=1,0,IF(Q56=Data!$E$12,Data!$G$72,IF(Q56=Data!$E$13,Data!$G$73,IF(Q56=Data!$E$14,Data!$G$74,IF(Q56=Data!$E$15,Data!$G$75,IF(Q56=Data!$E$16,Data!$G$76,IF(Q56=Data!$E$17,Data!$G$77,IF(Q56=Data!$E$18,Data!$G$78,0))))))))*K56*IF(R56&lt;AV56,R56,$AV$3)</f>
        <v>0</v>
      </c>
      <c r="AA56" s="23">
        <f>IF(R56&lt;=1,0,IF(Q56=Data!$E$12,Data!$H$72,IF(Q56=Data!$E$13,Data!$H$73,IF(Q56=Data!$E$14,Data!$H$74,IF(Q56=Data!$E$15,Data!$H$75,IF(Q56=Data!$E$16,Data!$H$76,IF(Q56=Data!$E$17,Data!$H$77,IF(Q56=Data!$E$18,Data!$H$78,0))))))))*K56*IF(R56&lt;AV56,R56,$AV$3)</f>
        <v>0</v>
      </c>
      <c r="AB56" s="22">
        <f t="shared" si="5"/>
        <v>0</v>
      </c>
      <c r="AC56" s="50">
        <f t="shared" si="6"/>
        <v>0</v>
      </c>
      <c r="AD56" s="46"/>
      <c r="AE56" s="21">
        <f t="shared" si="0"/>
        <v>0</v>
      </c>
      <c r="AF56" s="22">
        <f t="shared" si="1"/>
        <v>0</v>
      </c>
      <c r="AG56" s="50">
        <f t="shared" si="2"/>
        <v>0</v>
      </c>
      <c r="AH56" s="46"/>
      <c r="AI56" s="21">
        <f>IF(AZ56="No",0,IF(O56="NA",0,IF(Q56=O56,0,IF(O56=Data!$E$2,Data!$J$62,IF(O56=Data!$E$3,Data!$J$63,IF(O56=Data!$E$4,Data!$J$64,IF(O56=Data!$E$5,Data!$J$65,IF(O56=Data!$E$6,Data!$J$66,IF(O56=Data!$E$7,Data!$J$67,IF(O56=Data!$E$8,Data!$J$68,IF(O56=Data!$E$9,Data!$J$69,IF(O56=Data!$E$10,Data!$I$70,IF(O56=Data!$E$11,Data!$J$71,IF(O56=Data!$E$12,Data!$J$72,IF(O56=Data!$E$13,Data!$J$73,IF(O56=Data!$E$14,Data!$J$74,IF(O56=Data!$E$15,Data!$J$75,IF(O56=Data!$E$16,Data!$J$76,IF(O56=Data!$E$17,Data!$J$77,IF(O56=Data!$E$18,Data!J$78,0))))))))))))))))))))*$AV$3</f>
        <v>0</v>
      </c>
      <c r="AJ56" s="23">
        <f>IF(AZ56="No",0,IF(O56="NA",0,IF(O56=Data!$E$2,Data!$K$62,IF(O56=Data!$E$3,Data!$K$63,IF(O56=Data!$E$4,Data!$K$64,IF(O56=Data!$E$5,Data!$K$65,IF(O56=Data!$E$6,Data!$K$66,IF(O56=Data!$E$7,Data!$K$67,IF(O56=Data!$E$8,Data!$K$68,IF(O56=Data!$E$9,Data!$K$69,IF(O56=Data!$E$10,Data!$K$70,IF(O56=Data!$E$11,Data!$K$71,IF(O56=Data!$E$12,Data!$K$72,IF(O56=Data!$E$13,Data!$K$73,IF(O56=Data!$E$14,Data!$K$74,IF(O56=Data!$E$15,Data!$K$75,IF(O56=Data!$E$16,Data!$K$76,IF(O56=Data!$E$17,Data!$K$77,IF(O56=Data!$E$18,Data!K$78,0)))))))))))))))))))*$AV$3</f>
        <v>0</v>
      </c>
      <c r="AK56" s="23">
        <f t="shared" si="7"/>
        <v>0</v>
      </c>
      <c r="AL56" s="22">
        <f t="shared" si="8"/>
        <v>0</v>
      </c>
      <c r="AM56" s="22">
        <f t="shared" si="9"/>
        <v>0</v>
      </c>
      <c r="AN56" s="23"/>
      <c r="AO56" s="120"/>
      <c r="AP56" s="25"/>
      <c r="AQ56" s="25"/>
      <c r="AR56" s="9"/>
      <c r="AS56" s="9"/>
      <c r="AT56" s="5"/>
      <c r="AX56" s="168"/>
      <c r="AY56" s="143" t="str">
        <f t="shared" si="10"/>
        <v>No</v>
      </c>
      <c r="AZ56" s="144" t="str">
        <f t="shared" si="3"/>
        <v>No</v>
      </c>
      <c r="BA56" s="150"/>
      <c r="BB56" s="146">
        <f>IF(Q56="NA",0,IF(N56="No",0,IF(O56=Data!$E$2,Data!$L$62,IF(O56=Data!$E$3,Data!$L$63,IF(O56=Data!$E$4,Data!$L$64,IF(O56=Data!$E$5,Data!$L$65,IF(O56=Data!$E$6,Data!$L$66,IF(O56=Data!$E$7,Data!$L$67,IF(O56=Data!$E$8,Data!$L$68,IF(O56=Data!$E$9,Data!$L$69,IF(O56=Data!$E$10,Data!$L$70,IF(O56=Data!$E$11,Data!$L$71,IF(O56=Data!$E$12,Data!$L$72,IF(O56=Data!$E$13,Data!$L$73,IF(O56=Data!$E$14,Data!$L$74,IF(O56=Data!$E$15,Data!$L$75,IF(O56=Data!$E$16,Data!$L$76,IF(O56=Data!$E$17,Data!$L$77,IF(O56=Data!$E$18,Data!L$78,0)))))))))))))))))))</f>
        <v>0</v>
      </c>
      <c r="BC56" s="147">
        <f>IF(Q56="NA",0,IF(AY56="No",0,IF(N56="Yes",0,IF(P56=Data!$E$2,Data!$L$62,IF(P56=Data!$E$3,Data!$L$63,IF(P56=Data!$E$4,Data!$L$64,IF(P56=Data!$E$5,Data!$L$65,IF(P56=Data!$E$6,Data!$L$66,IF(P56=Data!$E$7,Data!$L$67,IF(P56=Data!$E$8,Data!$L$68,IF(P56=Data!$E$9,Data!$L$69,IF(P56=Data!$E$10,Data!$L$70,IF(P56=Data!$E$11,Data!$L$71,IF(P56=Data!$E$12,Data!$L$72*(EXP(-29.6/R56)),IF(P56=Data!$E$13,Data!$L$73,IF(P56=Data!$E$14,Data!$L$74*(EXP(-29.6/R56)),IF(P56=Data!$E$15,Data!$L$75,IF(P56=Data!$E$16,Data!$L$76,IF(P56=Data!$E$17,Data!$L$77,IF(P56=Data!$E$18,Data!L$78,0))))))))))))))))))))</f>
        <v>0</v>
      </c>
      <c r="BD56" s="148"/>
      <c r="BE56" s="146"/>
      <c r="BF56" s="148">
        <f t="shared" si="4"/>
        <v>0</v>
      </c>
      <c r="BG56" s="148">
        <f t="shared" si="11"/>
        <v>1</v>
      </c>
      <c r="BH56" s="148">
        <f t="shared" si="12"/>
        <v>1</v>
      </c>
      <c r="BI56" s="148">
        <f>IF(S56=0,0,IF(AND(Q56=Data!$E$12,S56-$AV$3&gt;0),(((Data!$M$72*(EXP(-29.6/S56)))-(Data!$M$72*(EXP(-29.6/(S56-$AV$3)))))),IF(AND(Q56=Data!$E$12,S56-$AV$3&lt;0.5),(Data!$M$72*(EXP(-29.6/S56))),IF(AND(Q56=Data!$E$12,S56&lt;=1),((Data!$M$72*(EXP(-29.6/S56)))),IF(Q56=Data!$E$13,(Data!$M$73),IF(AND(Q56=Data!$E$14,S56-$AV$3&gt;0),(((Data!$M$74*(EXP(-29.6/S56)))-(Data!$M$74*(EXP(-29.6/(S56-$AV$3)))))),IF(AND(Q56=Data!$E$14,S56-$AV$3&lt;1),(Data!$M$74*(EXP(-29.6/S56))),IF(AND(Q56=Data!$E$14,S56&lt;=1),((Data!$M$74*(EXP(-29.6/S56)))),IF(Q56=Data!$E$15,Data!$M$75,IF(Q56=Data!$E$16,Data!$M$76,IF(Q56=Data!$E$17,Data!$M$77,IF(Q56=Data!$E$18,Data!$M$78,0))))))))))))</f>
        <v>0</v>
      </c>
      <c r="BJ56" s="148">
        <f>IF(Q56=Data!$E$12,BI56*0.32,IF(Q56=Data!$E$13,0,IF(Q56=Data!$E$14,BI56*0.32,IF(Q56=Data!$E$15,0,IF(Q56=Data!$E$16,0,IF(Q56=Data!$E$17,0,IF(Q56=Data!$E$18,0,0)))))))</f>
        <v>0</v>
      </c>
      <c r="BK56" s="148">
        <f>IF(Q56=Data!$E$12,Data!$P$72*$AV$3,IF(Q56=Data!$E$13,Data!$P$73*$AV$3,IF(Q56=Data!$E$14,Data!$P$74*$AV$3,IF(Q56=Data!$E$15,Data!$P$75*$AV$3,IF(Q56=Data!$E$16,Data!$P$76*$AV$3,IF(Q56=Data!$E$17,Data!$P$77*$AV$3,IF(Q56=Data!$E$18,Data!$P$78*$AV$3,0)))))))</f>
        <v>0</v>
      </c>
      <c r="BL56" s="147">
        <f>IF(O56=Data!$E$2,Data!$O$62,IF(O56=Data!$E$3,Data!$O$63,IF(O56=Data!$E$4,Data!$O$64,IF(O56=Data!$E$5,Data!$O$65,IF(O56=Data!$E$6,Data!$O$66,IF(O56=Data!$E$7,Data!$O$67,IF(O56=Data!$E$8,Data!$O$68,IF(O56=Data!$E$9,Data!$O$69,IF(O56=Data!$E$10,Data!$O$70,IF(O56=Data!$E$11,Data!$O$71,IF(O56=Data!$E$12,Data!$O$72,IF(O56=Data!$E$13,Data!$O$73,IF(O56=Data!$E$14,Data!$O$74,IF(O56=Data!$E$15,Data!$O$75,IF(O56=Data!$E$16,Data!$O$76,IF(O56=Data!$E$17,Data!$O$77,IF(O56=Data!$E$18,Data!$O$78,0)))))))))))))))))</f>
        <v>0</v>
      </c>
      <c r="BM56" s="169"/>
      <c r="BN56" s="169"/>
      <c r="BO56" s="169"/>
      <c r="BP56" s="169"/>
    </row>
    <row r="57" spans="10:68" x14ac:dyDescent="0.3">
      <c r="J57" s="36" t="s">
        <v>68</v>
      </c>
      <c r="K57" s="108"/>
      <c r="L57" s="108"/>
      <c r="M57" s="108" t="s">
        <v>3</v>
      </c>
      <c r="N57" s="108" t="s">
        <v>1</v>
      </c>
      <c r="O57" s="109" t="s">
        <v>124</v>
      </c>
      <c r="P57" s="109" t="s">
        <v>124</v>
      </c>
      <c r="Q57" s="110" t="s">
        <v>124</v>
      </c>
      <c r="R57" s="111"/>
      <c r="S57" s="111"/>
      <c r="T57" s="112"/>
      <c r="U57" s="20"/>
      <c r="V57" s="21">
        <f>IF(AZ57="No",0,IF(O57="NA",0,IF(O57=Data!$E$2,Data!$F$62,IF(O57=Data!$E$3,Data!$F$63,IF(O57=Data!$E$4,Data!$F$64,IF(O57=Data!$E$5,Data!$F$65,IF(O57=Data!$E$6,Data!$F$66,IF(O57=Data!$E$7,Data!$F$67,IF(O57=Data!$E$8,Data!$F$68,IF(O57=Data!$E$9,Data!$F$69,IF(O57=Data!$E$10,Data!$F$70,IF(O57=Data!$E$11,Data!$F$71,IF(O57=Data!E66,Data!$F$72,IF(O57=Data!E67,Data!$F$73,IF(O57=Data!E68,Data!$F$74,IF(O57=Data!E69,Data!$F$75,IF(O57=Data!E70,Data!$F$76,IF(O57=Data!E71,Data!$F$77,IF(O57=Data!E72,Data!F$78,0)))))))))))))))))))*K57*$AV$3</f>
        <v>0</v>
      </c>
      <c r="W57" s="23">
        <f>IF(AZ57="No",0,IF(O57="NA",0,IF(O57=Data!$E$2,Data!$G$62,IF(O57=Data!$E$3,Data!$G$63,IF(O57=Data!$E$4,Data!$G$64,IF(O57=Data!$E$5,Data!$G$65,IF(O57=Data!$E$6,Data!$G$66,IF(O57=Data!$E$7,Data!$G$67,IF(O57=Data!$E$8,Data!$G$68,IF(O57=Data!$E$9,Data!$G$69,IF(O57=Data!$E$10,Data!$G$70,IF(O57=Data!$E$11,Data!$G$71,IF(O57=Data!$E$12,Data!$G$72,IF(O57=Data!$E$13,Data!$G$73,IF(O57=Data!$E$14,Data!$G$74,IF(O57=Data!$E$15,Data!$G$75,IF(O57=Data!$E$16,Data!$G$76,IF(O57=Data!$E$17,Data!$G$77,IF(O57=Data!$E$18,Data!G$78,0)))))))))))))))))))*K57*$AV$3</f>
        <v>0</v>
      </c>
      <c r="X57" s="23">
        <f>IF(AZ57="No",0,IF(O57="NA",0,IF(O57=Data!$E$2,Data!$H$62,IF(O57=Data!$E$3,Data!$H$63,IF(O57=Data!$E$4,Data!$H$64,IF(O57=Data!$E$5,Data!$H$65,IF(O57=Data!$E$6,Data!$H$66,IF(O57=Data!$E$7,Data!$H$67,IF(O57=Data!$E$8,Data!$H$68,IF(O57=Data!$E$9,Data!$H$69,IF(O57=Data!$E$10,Data!$H$70,IF(O57=Data!$E$11,Data!$H$71,IF(O57=Data!$E$12,Data!$H$72,IF(O57=Data!$E$13,Data!$H$73,IF(O57=Data!$E$14,Data!$H$74,IF(O57=Data!$E$15,Data!$H$75,IF(O57=Data!$E$16,Data!$H$76,IF(O57=Data!$E$17,Data!$H$77,IF(O57=Data!$E$18,Data!H$78,0)))))))))))))))))))*K57*$AV$3</f>
        <v>0</v>
      </c>
      <c r="Y57" s="23">
        <f>IF(R57&lt;=1,0,IF(Q57=Data!$E$12,Data!$F$72,IF(Q57=Data!$E$13,Data!$F$73,IF(Q57=Data!$E$14,Data!$F$74,IF(Q57=Data!$E$15,Data!$F$75,IF(Q57=Data!$E$16,Data!$F$76,IF(Q57=Data!$E$17,Data!$F$77,IF(Q57=Data!$E$18,Data!$F$78,0))))))))*K57*IF(R57&lt;AV57,R57,$AV$3)</f>
        <v>0</v>
      </c>
      <c r="Z57" s="23">
        <f>IF(R57&lt;=1,0,IF(Q57=Data!$E$12,Data!$G$72,IF(Q57=Data!$E$13,Data!$G$73,IF(Q57=Data!$E$14,Data!$G$74,IF(Q57=Data!$E$15,Data!$G$75,IF(Q57=Data!$E$16,Data!$G$76,IF(Q57=Data!$E$17,Data!$G$77,IF(Q57=Data!$E$18,Data!$G$78,0))))))))*K57*IF(R57&lt;AV57,R57,$AV$3)</f>
        <v>0</v>
      </c>
      <c r="AA57" s="23">
        <f>IF(R57&lt;=1,0,IF(Q57=Data!$E$12,Data!$H$72,IF(Q57=Data!$E$13,Data!$H$73,IF(Q57=Data!$E$14,Data!$H$74,IF(Q57=Data!$E$15,Data!$H$75,IF(Q57=Data!$E$16,Data!$H$76,IF(Q57=Data!$E$17,Data!$H$77,IF(Q57=Data!$E$18,Data!$H$78,0))))))))*K57*IF(R57&lt;AV57,R57,$AV$3)</f>
        <v>0</v>
      </c>
      <c r="AB57" s="22">
        <f t="shared" si="5"/>
        <v>0</v>
      </c>
      <c r="AC57" s="50">
        <f t="shared" si="6"/>
        <v>0</v>
      </c>
      <c r="AD57" s="46"/>
      <c r="AE57" s="21">
        <f t="shared" si="0"/>
        <v>0</v>
      </c>
      <c r="AF57" s="22">
        <f t="shared" si="1"/>
        <v>0</v>
      </c>
      <c r="AG57" s="50">
        <f t="shared" si="2"/>
        <v>0</v>
      </c>
      <c r="AH57" s="46"/>
      <c r="AI57" s="21">
        <f>IF(AZ57="No",0,IF(O57="NA",0,IF(Q57=O57,0,IF(O57=Data!$E$2,Data!$J$62,IF(O57=Data!$E$3,Data!$J$63,IF(O57=Data!$E$4,Data!$J$64,IF(O57=Data!$E$5,Data!$J$65,IF(O57=Data!$E$6,Data!$J$66,IF(O57=Data!$E$7,Data!$J$67,IF(O57=Data!$E$8,Data!$J$68,IF(O57=Data!$E$9,Data!$J$69,IF(O57=Data!$E$10,Data!$I$70,IF(O57=Data!$E$11,Data!$J$71,IF(O57=Data!$E$12,Data!$J$72,IF(O57=Data!$E$13,Data!$J$73,IF(O57=Data!$E$14,Data!$J$74,IF(O57=Data!$E$15,Data!$J$75,IF(O57=Data!$E$16,Data!$J$76,IF(O57=Data!$E$17,Data!$J$77,IF(O57=Data!$E$18,Data!J$78,0))))))))))))))))))))*$AV$3</f>
        <v>0</v>
      </c>
      <c r="AJ57" s="23">
        <f>IF(AZ57="No",0,IF(O57="NA",0,IF(O57=Data!$E$2,Data!$K$62,IF(O57=Data!$E$3,Data!$K$63,IF(O57=Data!$E$4,Data!$K$64,IF(O57=Data!$E$5,Data!$K$65,IF(O57=Data!$E$6,Data!$K$66,IF(O57=Data!$E$7,Data!$K$67,IF(O57=Data!$E$8,Data!$K$68,IF(O57=Data!$E$9,Data!$K$69,IF(O57=Data!$E$10,Data!$K$70,IF(O57=Data!$E$11,Data!$K$71,IF(O57=Data!$E$12,Data!$K$72,IF(O57=Data!$E$13,Data!$K$73,IF(O57=Data!$E$14,Data!$K$74,IF(O57=Data!$E$15,Data!$K$75,IF(O57=Data!$E$16,Data!$K$76,IF(O57=Data!$E$17,Data!$K$77,IF(O57=Data!$E$18,Data!K$78,0)))))))))))))))))))*$AV$3</f>
        <v>0</v>
      </c>
      <c r="AK57" s="23">
        <f t="shared" si="7"/>
        <v>0</v>
      </c>
      <c r="AL57" s="22">
        <f t="shared" si="8"/>
        <v>0</v>
      </c>
      <c r="AM57" s="22">
        <f t="shared" si="9"/>
        <v>0</v>
      </c>
      <c r="AN57" s="23"/>
      <c r="AO57" s="120"/>
      <c r="AP57" s="25"/>
      <c r="AQ57" s="25"/>
      <c r="AR57" s="9"/>
      <c r="AS57" s="9"/>
      <c r="AT57" s="5"/>
      <c r="AX57" s="168"/>
      <c r="AY57" s="143" t="str">
        <f t="shared" si="10"/>
        <v>No</v>
      </c>
      <c r="AZ57" s="144" t="str">
        <f t="shared" si="3"/>
        <v>No</v>
      </c>
      <c r="BA57" s="150"/>
      <c r="BB57" s="146">
        <f>IF(Q57="NA",0,IF(N57="No",0,IF(O57=Data!$E$2,Data!$L$62,IF(O57=Data!$E$3,Data!$L$63,IF(O57=Data!$E$4,Data!$L$64,IF(O57=Data!$E$5,Data!$L$65,IF(O57=Data!$E$6,Data!$L$66,IF(O57=Data!$E$7,Data!$L$67,IF(O57=Data!$E$8,Data!$L$68,IF(O57=Data!$E$9,Data!$L$69,IF(O57=Data!$E$10,Data!$L$70,IF(O57=Data!$E$11,Data!$L$71,IF(O57=Data!$E$12,Data!$L$72,IF(O57=Data!$E$13,Data!$L$73,IF(O57=Data!$E$14,Data!$L$74,IF(O57=Data!$E$15,Data!$L$75,IF(O57=Data!$E$16,Data!$L$76,IF(O57=Data!$E$17,Data!$L$77,IF(O57=Data!$E$18,Data!L$78,0)))))))))))))))))))</f>
        <v>0</v>
      </c>
      <c r="BC57" s="147">
        <f>IF(Q57="NA",0,IF(AY57="No",0,IF(N57="Yes",0,IF(P57=Data!$E$2,Data!$L$62,IF(P57=Data!$E$3,Data!$L$63,IF(P57=Data!$E$4,Data!$L$64,IF(P57=Data!$E$5,Data!$L$65,IF(P57=Data!$E$6,Data!$L$66,IF(P57=Data!$E$7,Data!$L$67,IF(P57=Data!$E$8,Data!$L$68,IF(P57=Data!$E$9,Data!$L$69,IF(P57=Data!$E$10,Data!$L$70,IF(P57=Data!$E$11,Data!$L$71,IF(P57=Data!$E$12,Data!$L$72*(EXP(-29.6/R57)),IF(P57=Data!$E$13,Data!$L$73,IF(P57=Data!$E$14,Data!$L$74*(EXP(-29.6/R57)),IF(P57=Data!$E$15,Data!$L$75,IF(P57=Data!$E$16,Data!$L$76,IF(P57=Data!$E$17,Data!$L$77,IF(P57=Data!$E$18,Data!L$78,0))))))))))))))))))))</f>
        <v>0</v>
      </c>
      <c r="BD57" s="148"/>
      <c r="BE57" s="146"/>
      <c r="BF57" s="148">
        <f t="shared" si="4"/>
        <v>0</v>
      </c>
      <c r="BG57" s="148">
        <f t="shared" si="11"/>
        <v>1</v>
      </c>
      <c r="BH57" s="148">
        <f t="shared" si="12"/>
        <v>1</v>
      </c>
      <c r="BI57" s="148">
        <f>IF(S57=0,0,IF(AND(Q57=Data!$E$12,S57-$AV$3&gt;0),(((Data!$M$72*(EXP(-29.6/S57)))-(Data!$M$72*(EXP(-29.6/(S57-$AV$3)))))),IF(AND(Q57=Data!$E$12,S57-$AV$3&lt;0.5),(Data!$M$72*(EXP(-29.6/S57))),IF(AND(Q57=Data!$E$12,S57&lt;=1),((Data!$M$72*(EXP(-29.6/S57)))),IF(Q57=Data!$E$13,(Data!$M$73),IF(AND(Q57=Data!$E$14,S57-$AV$3&gt;0),(((Data!$M$74*(EXP(-29.6/S57)))-(Data!$M$74*(EXP(-29.6/(S57-$AV$3)))))),IF(AND(Q57=Data!$E$14,S57-$AV$3&lt;1),(Data!$M$74*(EXP(-29.6/S57))),IF(AND(Q57=Data!$E$14,S57&lt;=1),((Data!$M$74*(EXP(-29.6/S57)))),IF(Q57=Data!$E$15,Data!$M$75,IF(Q57=Data!$E$16,Data!$M$76,IF(Q57=Data!$E$17,Data!$M$77,IF(Q57=Data!$E$18,Data!$M$78,0))))))))))))</f>
        <v>0</v>
      </c>
      <c r="BJ57" s="148">
        <f>IF(Q57=Data!$E$12,BI57*0.32,IF(Q57=Data!$E$13,0,IF(Q57=Data!$E$14,BI57*0.32,IF(Q57=Data!$E$15,0,IF(Q57=Data!$E$16,0,IF(Q57=Data!$E$17,0,IF(Q57=Data!$E$18,0,0)))))))</f>
        <v>0</v>
      </c>
      <c r="BK57" s="148">
        <f>IF(Q57=Data!$E$12,Data!$P$72*$AV$3,IF(Q57=Data!$E$13,Data!$P$73*$AV$3,IF(Q57=Data!$E$14,Data!$P$74*$AV$3,IF(Q57=Data!$E$15,Data!$P$75*$AV$3,IF(Q57=Data!$E$16,Data!$P$76*$AV$3,IF(Q57=Data!$E$17,Data!$P$77*$AV$3,IF(Q57=Data!$E$18,Data!$P$78*$AV$3,0)))))))</f>
        <v>0</v>
      </c>
      <c r="BL57" s="147">
        <f>IF(O57=Data!$E$2,Data!$O$62,IF(O57=Data!$E$3,Data!$O$63,IF(O57=Data!$E$4,Data!$O$64,IF(O57=Data!$E$5,Data!$O$65,IF(O57=Data!$E$6,Data!$O$66,IF(O57=Data!$E$7,Data!$O$67,IF(O57=Data!$E$8,Data!$O$68,IF(O57=Data!$E$9,Data!$O$69,IF(O57=Data!$E$10,Data!$O$70,IF(O57=Data!$E$11,Data!$O$71,IF(O57=Data!$E$12,Data!$O$72,IF(O57=Data!$E$13,Data!$O$73,IF(O57=Data!$E$14,Data!$O$74,IF(O57=Data!$E$15,Data!$O$75,IF(O57=Data!$E$16,Data!$O$76,IF(O57=Data!$E$17,Data!$O$77,IF(O57=Data!$E$18,Data!$O$78,0)))))))))))))))))</f>
        <v>0</v>
      </c>
      <c r="BM57" s="169"/>
      <c r="BN57" s="169"/>
      <c r="BO57" s="169"/>
      <c r="BP57" s="169"/>
    </row>
    <row r="58" spans="10:68" x14ac:dyDescent="0.3">
      <c r="J58" s="36" t="s">
        <v>69</v>
      </c>
      <c r="K58" s="108"/>
      <c r="L58" s="108"/>
      <c r="M58" s="108" t="s">
        <v>3</v>
      </c>
      <c r="N58" s="108" t="s">
        <v>1</v>
      </c>
      <c r="O58" s="109" t="s">
        <v>124</v>
      </c>
      <c r="P58" s="109" t="s">
        <v>124</v>
      </c>
      <c r="Q58" s="110" t="s">
        <v>124</v>
      </c>
      <c r="R58" s="111"/>
      <c r="S58" s="111"/>
      <c r="T58" s="112"/>
      <c r="U58" s="20"/>
      <c r="V58" s="21">
        <f>IF(AZ58="No",0,IF(O58="NA",0,IF(O58=Data!$E$2,Data!$F$62,IF(O58=Data!$E$3,Data!$F$63,IF(O58=Data!$E$4,Data!$F$64,IF(O58=Data!$E$5,Data!$F$65,IF(O58=Data!$E$6,Data!$F$66,IF(O58=Data!$E$7,Data!$F$67,IF(O58=Data!$E$8,Data!$F$68,IF(O58=Data!$E$9,Data!$F$69,IF(O58=Data!$E$10,Data!$F$70,IF(O58=Data!$E$11,Data!$F$71,IF(O58=Data!E67,Data!$F$72,IF(O58=Data!E68,Data!$F$73,IF(O58=Data!E69,Data!$F$74,IF(O58=Data!E70,Data!$F$75,IF(O58=Data!E71,Data!$F$76,IF(O58=Data!E72,Data!$F$77,IF(O58=Data!E73,Data!F$78,0)))))))))))))))))))*K58*$AV$3</f>
        <v>0</v>
      </c>
      <c r="W58" s="23">
        <f>IF(AZ58="No",0,IF(O58="NA",0,IF(O58=Data!$E$2,Data!$G$62,IF(O58=Data!$E$3,Data!$G$63,IF(O58=Data!$E$4,Data!$G$64,IF(O58=Data!$E$5,Data!$G$65,IF(O58=Data!$E$6,Data!$G$66,IF(O58=Data!$E$7,Data!$G$67,IF(O58=Data!$E$8,Data!$G$68,IF(O58=Data!$E$9,Data!$G$69,IF(O58=Data!$E$10,Data!$G$70,IF(O58=Data!$E$11,Data!$G$71,IF(O58=Data!$E$12,Data!$G$72,IF(O58=Data!$E$13,Data!$G$73,IF(O58=Data!$E$14,Data!$G$74,IF(O58=Data!$E$15,Data!$G$75,IF(O58=Data!$E$16,Data!$G$76,IF(O58=Data!$E$17,Data!$G$77,IF(O58=Data!$E$18,Data!G$78,0)))))))))))))))))))*K58*$AV$3</f>
        <v>0</v>
      </c>
      <c r="X58" s="23">
        <f>IF(AZ58="No",0,IF(O58="NA",0,IF(O58=Data!$E$2,Data!$H$62,IF(O58=Data!$E$3,Data!$H$63,IF(O58=Data!$E$4,Data!$H$64,IF(O58=Data!$E$5,Data!$H$65,IF(O58=Data!$E$6,Data!$H$66,IF(O58=Data!$E$7,Data!$H$67,IF(O58=Data!$E$8,Data!$H$68,IF(O58=Data!$E$9,Data!$H$69,IF(O58=Data!$E$10,Data!$H$70,IF(O58=Data!$E$11,Data!$H$71,IF(O58=Data!$E$12,Data!$H$72,IF(O58=Data!$E$13,Data!$H$73,IF(O58=Data!$E$14,Data!$H$74,IF(O58=Data!$E$15,Data!$H$75,IF(O58=Data!$E$16,Data!$H$76,IF(O58=Data!$E$17,Data!$H$77,IF(O58=Data!$E$18,Data!H$78,0)))))))))))))))))))*K58*$AV$3</f>
        <v>0</v>
      </c>
      <c r="Y58" s="23">
        <f>IF(R58&lt;=1,0,IF(Q58=Data!$E$12,Data!$F$72,IF(Q58=Data!$E$13,Data!$F$73,IF(Q58=Data!$E$14,Data!$F$74,IF(Q58=Data!$E$15,Data!$F$75,IF(Q58=Data!$E$16,Data!$F$76,IF(Q58=Data!$E$17,Data!$F$77,IF(Q58=Data!$E$18,Data!$F$78,0))))))))*K58*IF(R58&lt;AV58,R58,$AV$3)</f>
        <v>0</v>
      </c>
      <c r="Z58" s="23">
        <f>IF(R58&lt;=1,0,IF(Q58=Data!$E$12,Data!$G$72,IF(Q58=Data!$E$13,Data!$G$73,IF(Q58=Data!$E$14,Data!$G$74,IF(Q58=Data!$E$15,Data!$G$75,IF(Q58=Data!$E$16,Data!$G$76,IF(Q58=Data!$E$17,Data!$G$77,IF(Q58=Data!$E$18,Data!$G$78,0))))))))*K58*IF(R58&lt;AV58,R58,$AV$3)</f>
        <v>0</v>
      </c>
      <c r="AA58" s="23">
        <f>IF(R58&lt;=1,0,IF(Q58=Data!$E$12,Data!$H$72,IF(Q58=Data!$E$13,Data!$H$73,IF(Q58=Data!$E$14,Data!$H$74,IF(Q58=Data!$E$15,Data!$H$75,IF(Q58=Data!$E$16,Data!$H$76,IF(Q58=Data!$E$17,Data!$H$77,IF(Q58=Data!$E$18,Data!$H$78,0))))))))*K58*IF(R58&lt;AV58,R58,$AV$3)</f>
        <v>0</v>
      </c>
      <c r="AB58" s="22">
        <f t="shared" si="5"/>
        <v>0</v>
      </c>
      <c r="AC58" s="50">
        <f t="shared" si="6"/>
        <v>0</v>
      </c>
      <c r="AD58" s="46"/>
      <c r="AE58" s="21">
        <f t="shared" si="0"/>
        <v>0</v>
      </c>
      <c r="AF58" s="22">
        <f t="shared" si="1"/>
        <v>0</v>
      </c>
      <c r="AG58" s="50">
        <f t="shared" si="2"/>
        <v>0</v>
      </c>
      <c r="AH58" s="46"/>
      <c r="AI58" s="21">
        <f>IF(AZ58="No",0,IF(O58="NA",0,IF(Q58=O58,0,IF(O58=Data!$E$2,Data!$J$62,IF(O58=Data!$E$3,Data!$J$63,IF(O58=Data!$E$4,Data!$J$64,IF(O58=Data!$E$5,Data!$J$65,IF(O58=Data!$E$6,Data!$J$66,IF(O58=Data!$E$7,Data!$J$67,IF(O58=Data!$E$8,Data!$J$68,IF(O58=Data!$E$9,Data!$J$69,IF(O58=Data!$E$10,Data!$I$70,IF(O58=Data!$E$11,Data!$J$71,IF(O58=Data!$E$12,Data!$J$72,IF(O58=Data!$E$13,Data!$J$73,IF(O58=Data!$E$14,Data!$J$74,IF(O58=Data!$E$15,Data!$J$75,IF(O58=Data!$E$16,Data!$J$76,IF(O58=Data!$E$17,Data!$J$77,IF(O58=Data!$E$18,Data!J$78,0))))))))))))))))))))*$AV$3</f>
        <v>0</v>
      </c>
      <c r="AJ58" s="23">
        <f>IF(AZ58="No",0,IF(O58="NA",0,IF(O58=Data!$E$2,Data!$K$62,IF(O58=Data!$E$3,Data!$K$63,IF(O58=Data!$E$4,Data!$K$64,IF(O58=Data!$E$5,Data!$K$65,IF(O58=Data!$E$6,Data!$K$66,IF(O58=Data!$E$7,Data!$K$67,IF(O58=Data!$E$8,Data!$K$68,IF(O58=Data!$E$9,Data!$K$69,IF(O58=Data!$E$10,Data!$K$70,IF(O58=Data!$E$11,Data!$K$71,IF(O58=Data!$E$12,Data!$K$72,IF(O58=Data!$E$13,Data!$K$73,IF(O58=Data!$E$14,Data!$K$74,IF(O58=Data!$E$15,Data!$K$75,IF(O58=Data!$E$16,Data!$K$76,IF(O58=Data!$E$17,Data!$K$77,IF(O58=Data!$E$18,Data!K$78,0)))))))))))))))))))*$AV$3</f>
        <v>0</v>
      </c>
      <c r="AK58" s="23">
        <f t="shared" si="7"/>
        <v>0</v>
      </c>
      <c r="AL58" s="22">
        <f t="shared" si="8"/>
        <v>0</v>
      </c>
      <c r="AM58" s="22">
        <f t="shared" si="9"/>
        <v>0</v>
      </c>
      <c r="AN58" s="23"/>
      <c r="AO58" s="120"/>
      <c r="AP58" s="25"/>
      <c r="AQ58" s="25"/>
      <c r="AR58" s="9"/>
      <c r="AS58" s="9"/>
      <c r="AT58" s="5"/>
      <c r="AX58" s="168"/>
      <c r="AY58" s="143" t="str">
        <f t="shared" si="10"/>
        <v>No</v>
      </c>
      <c r="AZ58" s="144" t="str">
        <f t="shared" si="3"/>
        <v>No</v>
      </c>
      <c r="BA58" s="150"/>
      <c r="BB58" s="146">
        <f>IF(Q58="NA",0,IF(N58="No",0,IF(O58=Data!$E$2,Data!$L$62,IF(O58=Data!$E$3,Data!$L$63,IF(O58=Data!$E$4,Data!$L$64,IF(O58=Data!$E$5,Data!$L$65,IF(O58=Data!$E$6,Data!$L$66,IF(O58=Data!$E$7,Data!$L$67,IF(O58=Data!$E$8,Data!$L$68,IF(O58=Data!$E$9,Data!$L$69,IF(O58=Data!$E$10,Data!$L$70,IF(O58=Data!$E$11,Data!$L$71,IF(O58=Data!$E$12,Data!$L$72,IF(O58=Data!$E$13,Data!$L$73,IF(O58=Data!$E$14,Data!$L$74,IF(O58=Data!$E$15,Data!$L$75,IF(O58=Data!$E$16,Data!$L$76,IF(O58=Data!$E$17,Data!$L$77,IF(O58=Data!$E$18,Data!L$78,0)))))))))))))))))))</f>
        <v>0</v>
      </c>
      <c r="BC58" s="147">
        <f>IF(Q58="NA",0,IF(AY58="No",0,IF(N58="Yes",0,IF(P58=Data!$E$2,Data!$L$62,IF(P58=Data!$E$3,Data!$L$63,IF(P58=Data!$E$4,Data!$L$64,IF(P58=Data!$E$5,Data!$L$65,IF(P58=Data!$E$6,Data!$L$66,IF(P58=Data!$E$7,Data!$L$67,IF(P58=Data!$E$8,Data!$L$68,IF(P58=Data!$E$9,Data!$L$69,IF(P58=Data!$E$10,Data!$L$70,IF(P58=Data!$E$11,Data!$L$71,IF(P58=Data!$E$12,Data!$L$72*(EXP(-29.6/R58)),IF(P58=Data!$E$13,Data!$L$73,IF(P58=Data!$E$14,Data!$L$74*(EXP(-29.6/R58)),IF(P58=Data!$E$15,Data!$L$75,IF(P58=Data!$E$16,Data!$L$76,IF(P58=Data!$E$17,Data!$L$77,IF(P58=Data!$E$18,Data!L$78,0))))))))))))))))))))</f>
        <v>0</v>
      </c>
      <c r="BD58" s="148"/>
      <c r="BE58" s="146"/>
      <c r="BF58" s="148">
        <f t="shared" si="4"/>
        <v>0</v>
      </c>
      <c r="BG58" s="148">
        <f t="shared" si="11"/>
        <v>1</v>
      </c>
      <c r="BH58" s="148">
        <f t="shared" si="12"/>
        <v>1</v>
      </c>
      <c r="BI58" s="148">
        <f>IF(S58=0,0,IF(AND(Q58=Data!$E$12,S58-$AV$3&gt;0),(((Data!$M$72*(EXP(-29.6/S58)))-(Data!$M$72*(EXP(-29.6/(S58-$AV$3)))))),IF(AND(Q58=Data!$E$12,S58-$AV$3&lt;0.5),(Data!$M$72*(EXP(-29.6/S58))),IF(AND(Q58=Data!$E$12,S58&lt;=1),((Data!$M$72*(EXP(-29.6/S58)))),IF(Q58=Data!$E$13,(Data!$M$73),IF(AND(Q58=Data!$E$14,S58-$AV$3&gt;0),(((Data!$M$74*(EXP(-29.6/S58)))-(Data!$M$74*(EXP(-29.6/(S58-$AV$3)))))),IF(AND(Q58=Data!$E$14,S58-$AV$3&lt;1),(Data!$M$74*(EXP(-29.6/S58))),IF(AND(Q58=Data!$E$14,S58&lt;=1),((Data!$M$74*(EXP(-29.6/S58)))),IF(Q58=Data!$E$15,Data!$M$75,IF(Q58=Data!$E$16,Data!$M$76,IF(Q58=Data!$E$17,Data!$M$77,IF(Q58=Data!$E$18,Data!$M$78,0))))))))))))</f>
        <v>0</v>
      </c>
      <c r="BJ58" s="148">
        <f>IF(Q58=Data!$E$12,BI58*0.32,IF(Q58=Data!$E$13,0,IF(Q58=Data!$E$14,BI58*0.32,IF(Q58=Data!$E$15,0,IF(Q58=Data!$E$16,0,IF(Q58=Data!$E$17,0,IF(Q58=Data!$E$18,0,0)))))))</f>
        <v>0</v>
      </c>
      <c r="BK58" s="148">
        <f>IF(Q58=Data!$E$12,Data!$P$72*$AV$3,IF(Q58=Data!$E$13,Data!$P$73*$AV$3,IF(Q58=Data!$E$14,Data!$P$74*$AV$3,IF(Q58=Data!$E$15,Data!$P$75*$AV$3,IF(Q58=Data!$E$16,Data!$P$76*$AV$3,IF(Q58=Data!$E$17,Data!$P$77*$AV$3,IF(Q58=Data!$E$18,Data!$P$78*$AV$3,0)))))))</f>
        <v>0</v>
      </c>
      <c r="BL58" s="147">
        <f>IF(O58=Data!$E$2,Data!$O$62,IF(O58=Data!$E$3,Data!$O$63,IF(O58=Data!$E$4,Data!$O$64,IF(O58=Data!$E$5,Data!$O$65,IF(O58=Data!$E$6,Data!$O$66,IF(O58=Data!$E$7,Data!$O$67,IF(O58=Data!$E$8,Data!$O$68,IF(O58=Data!$E$9,Data!$O$69,IF(O58=Data!$E$10,Data!$O$70,IF(O58=Data!$E$11,Data!$O$71,IF(O58=Data!$E$12,Data!$O$72,IF(O58=Data!$E$13,Data!$O$73,IF(O58=Data!$E$14,Data!$O$74,IF(O58=Data!$E$15,Data!$O$75,IF(O58=Data!$E$16,Data!$O$76,IF(O58=Data!$E$17,Data!$O$77,IF(O58=Data!$E$18,Data!$O$78,0)))))))))))))))))</f>
        <v>0</v>
      </c>
      <c r="BM58" s="169"/>
      <c r="BN58" s="169"/>
      <c r="BO58" s="169"/>
      <c r="BP58" s="169"/>
    </row>
    <row r="59" spans="10:68" x14ac:dyDescent="0.3">
      <c r="J59" s="36" t="s">
        <v>70</v>
      </c>
      <c r="K59" s="108"/>
      <c r="L59" s="108"/>
      <c r="M59" s="108" t="s">
        <v>3</v>
      </c>
      <c r="N59" s="108" t="s">
        <v>1</v>
      </c>
      <c r="O59" s="109" t="s">
        <v>124</v>
      </c>
      <c r="P59" s="109" t="s">
        <v>124</v>
      </c>
      <c r="Q59" s="110" t="s">
        <v>124</v>
      </c>
      <c r="R59" s="111"/>
      <c r="S59" s="111"/>
      <c r="T59" s="112"/>
      <c r="U59" s="20"/>
      <c r="V59" s="21">
        <f>IF(AZ59="No",0,IF(O59="NA",0,IF(O59=Data!$E$2,Data!$F$62,IF(O59=Data!$E$3,Data!$F$63,IF(O59=Data!$E$4,Data!$F$64,IF(O59=Data!$E$5,Data!$F$65,IF(O59=Data!$E$6,Data!$F$66,IF(O59=Data!$E$7,Data!$F$67,IF(O59=Data!$E$8,Data!$F$68,IF(O59=Data!$E$9,Data!$F$69,IF(O59=Data!$E$10,Data!$F$70,IF(O59=Data!$E$11,Data!$F$71,IF(O59=Data!E68,Data!$F$72,IF(O59=Data!E69,Data!$F$73,IF(O59=Data!E70,Data!$F$74,IF(O59=Data!E71,Data!$F$75,IF(O59=Data!E72,Data!$F$76,IF(O59=Data!E73,Data!$F$77,IF(O59=Data!E74,Data!F$78,0)))))))))))))))))))*K59*$AV$3</f>
        <v>0</v>
      </c>
      <c r="W59" s="23">
        <f>IF(AZ59="No",0,IF(O59="NA",0,IF(O59=Data!$E$2,Data!$G$62,IF(O59=Data!$E$3,Data!$G$63,IF(O59=Data!$E$4,Data!$G$64,IF(O59=Data!$E$5,Data!$G$65,IF(O59=Data!$E$6,Data!$G$66,IF(O59=Data!$E$7,Data!$G$67,IF(O59=Data!$E$8,Data!$G$68,IF(O59=Data!$E$9,Data!$G$69,IF(O59=Data!$E$10,Data!$G$70,IF(O59=Data!$E$11,Data!$G$71,IF(O59=Data!$E$12,Data!$G$72,IF(O59=Data!$E$13,Data!$G$73,IF(O59=Data!$E$14,Data!$G$74,IF(O59=Data!$E$15,Data!$G$75,IF(O59=Data!$E$16,Data!$G$76,IF(O59=Data!$E$17,Data!$G$77,IF(O59=Data!$E$18,Data!G$78,0)))))))))))))))))))*K59*$AV$3</f>
        <v>0</v>
      </c>
      <c r="X59" s="23">
        <f>IF(AZ59="No",0,IF(O59="NA",0,IF(O59=Data!$E$2,Data!$H$62,IF(O59=Data!$E$3,Data!$H$63,IF(O59=Data!$E$4,Data!$H$64,IF(O59=Data!$E$5,Data!$H$65,IF(O59=Data!$E$6,Data!$H$66,IF(O59=Data!$E$7,Data!$H$67,IF(O59=Data!$E$8,Data!$H$68,IF(O59=Data!$E$9,Data!$H$69,IF(O59=Data!$E$10,Data!$H$70,IF(O59=Data!$E$11,Data!$H$71,IF(O59=Data!$E$12,Data!$H$72,IF(O59=Data!$E$13,Data!$H$73,IF(O59=Data!$E$14,Data!$H$74,IF(O59=Data!$E$15,Data!$H$75,IF(O59=Data!$E$16,Data!$H$76,IF(O59=Data!$E$17,Data!$H$77,IF(O59=Data!$E$18,Data!H$78,0)))))))))))))))))))*K59*$AV$3</f>
        <v>0</v>
      </c>
      <c r="Y59" s="23">
        <f>IF(R59&lt;=1,0,IF(Q59=Data!$E$12,Data!$F$72,IF(Q59=Data!$E$13,Data!$F$73,IF(Q59=Data!$E$14,Data!$F$74,IF(Q59=Data!$E$15,Data!$F$75,IF(Q59=Data!$E$16,Data!$F$76,IF(Q59=Data!$E$17,Data!$F$77,IF(Q59=Data!$E$18,Data!$F$78,0))))))))*K59*IF(R59&lt;AV59,R59,$AV$3)</f>
        <v>0</v>
      </c>
      <c r="Z59" s="23">
        <f>IF(R59&lt;=1,0,IF(Q59=Data!$E$12,Data!$G$72,IF(Q59=Data!$E$13,Data!$G$73,IF(Q59=Data!$E$14,Data!$G$74,IF(Q59=Data!$E$15,Data!$G$75,IF(Q59=Data!$E$16,Data!$G$76,IF(Q59=Data!$E$17,Data!$G$77,IF(Q59=Data!$E$18,Data!$G$78,0))))))))*K59*IF(R59&lt;AV59,R59,$AV$3)</f>
        <v>0</v>
      </c>
      <c r="AA59" s="23">
        <f>IF(R59&lt;=1,0,IF(Q59=Data!$E$12,Data!$H$72,IF(Q59=Data!$E$13,Data!$H$73,IF(Q59=Data!$E$14,Data!$H$74,IF(Q59=Data!$E$15,Data!$H$75,IF(Q59=Data!$E$16,Data!$H$76,IF(Q59=Data!$E$17,Data!$H$77,IF(Q59=Data!$E$18,Data!$H$78,0))))))))*K59*IF(R59&lt;AV59,R59,$AV$3)</f>
        <v>0</v>
      </c>
      <c r="AB59" s="22">
        <f t="shared" si="5"/>
        <v>0</v>
      </c>
      <c r="AC59" s="50">
        <f t="shared" si="6"/>
        <v>0</v>
      </c>
      <c r="AD59" s="46"/>
      <c r="AE59" s="21">
        <f t="shared" si="0"/>
        <v>0</v>
      </c>
      <c r="AF59" s="22">
        <f t="shared" si="1"/>
        <v>0</v>
      </c>
      <c r="AG59" s="50">
        <f t="shared" si="2"/>
        <v>0</v>
      </c>
      <c r="AH59" s="46"/>
      <c r="AI59" s="21">
        <f>IF(AZ59="No",0,IF(O59="NA",0,IF(Q59=O59,0,IF(O59=Data!$E$2,Data!$J$62,IF(O59=Data!$E$3,Data!$J$63,IF(O59=Data!$E$4,Data!$J$64,IF(O59=Data!$E$5,Data!$J$65,IF(O59=Data!$E$6,Data!$J$66,IF(O59=Data!$E$7,Data!$J$67,IF(O59=Data!$E$8,Data!$J$68,IF(O59=Data!$E$9,Data!$J$69,IF(O59=Data!$E$10,Data!$I$70,IF(O59=Data!$E$11,Data!$J$71,IF(O59=Data!$E$12,Data!$J$72,IF(O59=Data!$E$13,Data!$J$73,IF(O59=Data!$E$14,Data!$J$74,IF(O59=Data!$E$15,Data!$J$75,IF(O59=Data!$E$16,Data!$J$76,IF(O59=Data!$E$17,Data!$J$77,IF(O59=Data!$E$18,Data!J$78,0))))))))))))))))))))*$AV$3</f>
        <v>0</v>
      </c>
      <c r="AJ59" s="23">
        <f>IF(AZ59="No",0,IF(O59="NA",0,IF(O59=Data!$E$2,Data!$K$62,IF(O59=Data!$E$3,Data!$K$63,IF(O59=Data!$E$4,Data!$K$64,IF(O59=Data!$E$5,Data!$K$65,IF(O59=Data!$E$6,Data!$K$66,IF(O59=Data!$E$7,Data!$K$67,IF(O59=Data!$E$8,Data!$K$68,IF(O59=Data!$E$9,Data!$K$69,IF(O59=Data!$E$10,Data!$K$70,IF(O59=Data!$E$11,Data!$K$71,IF(O59=Data!$E$12,Data!$K$72,IF(O59=Data!$E$13,Data!$K$73,IF(O59=Data!$E$14,Data!$K$74,IF(O59=Data!$E$15,Data!$K$75,IF(O59=Data!$E$16,Data!$K$76,IF(O59=Data!$E$17,Data!$K$77,IF(O59=Data!$E$18,Data!K$78,0)))))))))))))))))))*$AV$3</f>
        <v>0</v>
      </c>
      <c r="AK59" s="23">
        <f t="shared" si="7"/>
        <v>0</v>
      </c>
      <c r="AL59" s="22">
        <f t="shared" si="8"/>
        <v>0</v>
      </c>
      <c r="AM59" s="22">
        <f t="shared" si="9"/>
        <v>0</v>
      </c>
      <c r="AN59" s="23"/>
      <c r="AO59" s="120"/>
      <c r="AP59" s="25"/>
      <c r="AQ59" s="25"/>
      <c r="AR59" s="9"/>
      <c r="AS59" s="9"/>
      <c r="AT59" s="5"/>
      <c r="AX59" s="168"/>
      <c r="AY59" s="143" t="str">
        <f t="shared" si="10"/>
        <v>No</v>
      </c>
      <c r="AZ59" s="144" t="str">
        <f t="shared" si="3"/>
        <v>No</v>
      </c>
      <c r="BA59" s="150"/>
      <c r="BB59" s="146">
        <f>IF(Q59="NA",0,IF(N59="No",0,IF(O59=Data!$E$2,Data!$L$62,IF(O59=Data!$E$3,Data!$L$63,IF(O59=Data!$E$4,Data!$L$64,IF(O59=Data!$E$5,Data!$L$65,IF(O59=Data!$E$6,Data!$L$66,IF(O59=Data!$E$7,Data!$L$67,IF(O59=Data!$E$8,Data!$L$68,IF(O59=Data!$E$9,Data!$L$69,IF(O59=Data!$E$10,Data!$L$70,IF(O59=Data!$E$11,Data!$L$71,IF(O59=Data!$E$12,Data!$L$72,IF(O59=Data!$E$13,Data!$L$73,IF(O59=Data!$E$14,Data!$L$74,IF(O59=Data!$E$15,Data!$L$75,IF(O59=Data!$E$16,Data!$L$76,IF(O59=Data!$E$17,Data!$L$77,IF(O59=Data!$E$18,Data!L$78,0)))))))))))))))))))</f>
        <v>0</v>
      </c>
      <c r="BC59" s="147">
        <f>IF(Q59="NA",0,IF(AY59="No",0,IF(N59="Yes",0,IF(P59=Data!$E$2,Data!$L$62,IF(P59=Data!$E$3,Data!$L$63,IF(P59=Data!$E$4,Data!$L$64,IF(P59=Data!$E$5,Data!$L$65,IF(P59=Data!$E$6,Data!$L$66,IF(P59=Data!$E$7,Data!$L$67,IF(P59=Data!$E$8,Data!$L$68,IF(P59=Data!$E$9,Data!$L$69,IF(P59=Data!$E$10,Data!$L$70,IF(P59=Data!$E$11,Data!$L$71,IF(P59=Data!$E$12,Data!$L$72*(EXP(-29.6/R59)),IF(P59=Data!$E$13,Data!$L$73,IF(P59=Data!$E$14,Data!$L$74*(EXP(-29.6/R59)),IF(P59=Data!$E$15,Data!$L$75,IF(P59=Data!$E$16,Data!$L$76,IF(P59=Data!$E$17,Data!$L$77,IF(P59=Data!$E$18,Data!L$78,0))))))))))))))))))))</f>
        <v>0</v>
      </c>
      <c r="BD59" s="148"/>
      <c r="BE59" s="146"/>
      <c r="BF59" s="148">
        <f t="shared" si="4"/>
        <v>0</v>
      </c>
      <c r="BG59" s="148">
        <f t="shared" si="11"/>
        <v>1</v>
      </c>
      <c r="BH59" s="148">
        <f t="shared" si="12"/>
        <v>1</v>
      </c>
      <c r="BI59" s="148">
        <f>IF(S59=0,0,IF(AND(Q59=Data!$E$12,S59-$AV$3&gt;0),(((Data!$M$72*(EXP(-29.6/S59)))-(Data!$M$72*(EXP(-29.6/(S59-$AV$3)))))),IF(AND(Q59=Data!$E$12,S59-$AV$3&lt;0.5),(Data!$M$72*(EXP(-29.6/S59))),IF(AND(Q59=Data!$E$12,S59&lt;=1),((Data!$M$72*(EXP(-29.6/S59)))),IF(Q59=Data!$E$13,(Data!$M$73),IF(AND(Q59=Data!$E$14,S59-$AV$3&gt;0),(((Data!$M$74*(EXP(-29.6/S59)))-(Data!$M$74*(EXP(-29.6/(S59-$AV$3)))))),IF(AND(Q59=Data!$E$14,S59-$AV$3&lt;1),(Data!$M$74*(EXP(-29.6/S59))),IF(AND(Q59=Data!$E$14,S59&lt;=1),((Data!$M$74*(EXP(-29.6/S59)))),IF(Q59=Data!$E$15,Data!$M$75,IF(Q59=Data!$E$16,Data!$M$76,IF(Q59=Data!$E$17,Data!$M$77,IF(Q59=Data!$E$18,Data!$M$78,0))))))))))))</f>
        <v>0</v>
      </c>
      <c r="BJ59" s="148">
        <f>IF(Q59=Data!$E$12,BI59*0.32,IF(Q59=Data!$E$13,0,IF(Q59=Data!$E$14,BI59*0.32,IF(Q59=Data!$E$15,0,IF(Q59=Data!$E$16,0,IF(Q59=Data!$E$17,0,IF(Q59=Data!$E$18,0,0)))))))</f>
        <v>0</v>
      </c>
      <c r="BK59" s="148">
        <f>IF(Q59=Data!$E$12,Data!$P$72*$AV$3,IF(Q59=Data!$E$13,Data!$P$73*$AV$3,IF(Q59=Data!$E$14,Data!$P$74*$AV$3,IF(Q59=Data!$E$15,Data!$P$75*$AV$3,IF(Q59=Data!$E$16,Data!$P$76*$AV$3,IF(Q59=Data!$E$17,Data!$P$77*$AV$3,IF(Q59=Data!$E$18,Data!$P$78*$AV$3,0)))))))</f>
        <v>0</v>
      </c>
      <c r="BL59" s="147">
        <f>IF(O59=Data!$E$2,Data!$O$62,IF(O59=Data!$E$3,Data!$O$63,IF(O59=Data!$E$4,Data!$O$64,IF(O59=Data!$E$5,Data!$O$65,IF(O59=Data!$E$6,Data!$O$66,IF(O59=Data!$E$7,Data!$O$67,IF(O59=Data!$E$8,Data!$O$68,IF(O59=Data!$E$9,Data!$O$69,IF(O59=Data!$E$10,Data!$O$70,IF(O59=Data!$E$11,Data!$O$71,IF(O59=Data!$E$12,Data!$O$72,IF(O59=Data!$E$13,Data!$O$73,IF(O59=Data!$E$14,Data!$O$74,IF(O59=Data!$E$15,Data!$O$75,IF(O59=Data!$E$16,Data!$O$76,IF(O59=Data!$E$17,Data!$O$77,IF(O59=Data!$E$18,Data!$O$78,0)))))))))))))))))</f>
        <v>0</v>
      </c>
      <c r="BM59" s="169"/>
      <c r="BN59" s="169"/>
      <c r="BO59" s="169"/>
      <c r="BP59" s="169"/>
    </row>
    <row r="60" spans="10:68" x14ac:dyDescent="0.3">
      <c r="J60" s="36" t="s">
        <v>71</v>
      </c>
      <c r="K60" s="108"/>
      <c r="L60" s="108"/>
      <c r="M60" s="108" t="s">
        <v>3</v>
      </c>
      <c r="N60" s="108" t="s">
        <v>1</v>
      </c>
      <c r="O60" s="109" t="s">
        <v>124</v>
      </c>
      <c r="P60" s="109" t="s">
        <v>124</v>
      </c>
      <c r="Q60" s="110" t="s">
        <v>124</v>
      </c>
      <c r="R60" s="111"/>
      <c r="S60" s="111"/>
      <c r="T60" s="112"/>
      <c r="U60" s="20"/>
      <c r="V60" s="21">
        <f>IF(AZ60="No",0,IF(O60="NA",0,IF(O60=Data!$E$2,Data!$F$62,IF(O60=Data!$E$3,Data!$F$63,IF(O60=Data!$E$4,Data!$F$64,IF(O60=Data!$E$5,Data!$F$65,IF(O60=Data!$E$6,Data!$F$66,IF(O60=Data!$E$7,Data!$F$67,IF(O60=Data!$E$8,Data!$F$68,IF(O60=Data!$E$9,Data!$F$69,IF(O60=Data!$E$10,Data!$F$70,IF(O60=Data!$E$11,Data!$F$71,IF(O60=Data!E69,Data!$F$72,IF(O60=Data!E70,Data!$F$73,IF(O60=Data!E71,Data!$F$74,IF(O60=Data!E72,Data!$F$75,IF(O60=Data!E73,Data!$F$76,IF(O60=Data!E74,Data!$F$77,IF(O60=Data!E75,Data!F$78,0)))))))))))))))))))*K60*$AV$3</f>
        <v>0</v>
      </c>
      <c r="W60" s="23">
        <f>IF(AZ60="No",0,IF(O60="NA",0,IF(O60=Data!$E$2,Data!$G$62,IF(O60=Data!$E$3,Data!$G$63,IF(O60=Data!$E$4,Data!$G$64,IF(O60=Data!$E$5,Data!$G$65,IF(O60=Data!$E$6,Data!$G$66,IF(O60=Data!$E$7,Data!$G$67,IF(O60=Data!$E$8,Data!$G$68,IF(O60=Data!$E$9,Data!$G$69,IF(O60=Data!$E$10,Data!$G$70,IF(O60=Data!$E$11,Data!$G$71,IF(O60=Data!$E$12,Data!$G$72,IF(O60=Data!$E$13,Data!$G$73,IF(O60=Data!$E$14,Data!$G$74,IF(O60=Data!$E$15,Data!$G$75,IF(O60=Data!$E$16,Data!$G$76,IF(O60=Data!$E$17,Data!$G$77,IF(O60=Data!$E$18,Data!G$78,0)))))))))))))))))))*K60*$AV$3</f>
        <v>0</v>
      </c>
      <c r="X60" s="23">
        <f>IF(AZ60="No",0,IF(O60="NA",0,IF(O60=Data!$E$2,Data!$H$62,IF(O60=Data!$E$3,Data!$H$63,IF(O60=Data!$E$4,Data!$H$64,IF(O60=Data!$E$5,Data!$H$65,IF(O60=Data!$E$6,Data!$H$66,IF(O60=Data!$E$7,Data!$H$67,IF(O60=Data!$E$8,Data!$H$68,IF(O60=Data!$E$9,Data!$H$69,IF(O60=Data!$E$10,Data!$H$70,IF(O60=Data!$E$11,Data!$H$71,IF(O60=Data!$E$12,Data!$H$72,IF(O60=Data!$E$13,Data!$H$73,IF(O60=Data!$E$14,Data!$H$74,IF(O60=Data!$E$15,Data!$H$75,IF(O60=Data!$E$16,Data!$H$76,IF(O60=Data!$E$17,Data!$H$77,IF(O60=Data!$E$18,Data!H$78,0)))))))))))))))))))*K60*$AV$3</f>
        <v>0</v>
      </c>
      <c r="Y60" s="23">
        <f>IF(R60&lt;=1,0,IF(Q60=Data!$E$12,Data!$F$72,IF(Q60=Data!$E$13,Data!$F$73,IF(Q60=Data!$E$14,Data!$F$74,IF(Q60=Data!$E$15,Data!$F$75,IF(Q60=Data!$E$16,Data!$F$76,IF(Q60=Data!$E$17,Data!$F$77,IF(Q60=Data!$E$18,Data!$F$78,0))))))))*K60*IF(R60&lt;AV60,R60,$AV$3)</f>
        <v>0</v>
      </c>
      <c r="Z60" s="23">
        <f>IF(R60&lt;=1,0,IF(Q60=Data!$E$12,Data!$G$72,IF(Q60=Data!$E$13,Data!$G$73,IF(Q60=Data!$E$14,Data!$G$74,IF(Q60=Data!$E$15,Data!$G$75,IF(Q60=Data!$E$16,Data!$G$76,IF(Q60=Data!$E$17,Data!$G$77,IF(Q60=Data!$E$18,Data!$G$78,0))))))))*K60*IF(R60&lt;AV60,R60,$AV$3)</f>
        <v>0</v>
      </c>
      <c r="AA60" s="23">
        <f>IF(R60&lt;=1,0,IF(Q60=Data!$E$12,Data!$H$72,IF(Q60=Data!$E$13,Data!$H$73,IF(Q60=Data!$E$14,Data!$H$74,IF(Q60=Data!$E$15,Data!$H$75,IF(Q60=Data!$E$16,Data!$H$76,IF(Q60=Data!$E$17,Data!$H$77,IF(Q60=Data!$E$18,Data!$H$78,0))))))))*K60*IF(R60&lt;AV60,R60,$AV$3)</f>
        <v>0</v>
      </c>
      <c r="AB60" s="22">
        <f t="shared" si="5"/>
        <v>0</v>
      </c>
      <c r="AC60" s="50">
        <f t="shared" si="6"/>
        <v>0</v>
      </c>
      <c r="AD60" s="46"/>
      <c r="AE60" s="21">
        <f t="shared" si="0"/>
        <v>0</v>
      </c>
      <c r="AF60" s="22">
        <f t="shared" si="1"/>
        <v>0</v>
      </c>
      <c r="AG60" s="50">
        <f t="shared" si="2"/>
        <v>0</v>
      </c>
      <c r="AH60" s="46"/>
      <c r="AI60" s="21">
        <f>IF(AZ60="No",0,IF(O60="NA",0,IF(Q60=O60,0,IF(O60=Data!$E$2,Data!$J$62,IF(O60=Data!$E$3,Data!$J$63,IF(O60=Data!$E$4,Data!$J$64,IF(O60=Data!$E$5,Data!$J$65,IF(O60=Data!$E$6,Data!$J$66,IF(O60=Data!$E$7,Data!$J$67,IF(O60=Data!$E$8,Data!$J$68,IF(O60=Data!$E$9,Data!$J$69,IF(O60=Data!$E$10,Data!$I$70,IF(O60=Data!$E$11,Data!$J$71,IF(O60=Data!$E$12,Data!$J$72,IF(O60=Data!$E$13,Data!$J$73,IF(O60=Data!$E$14,Data!$J$74,IF(O60=Data!$E$15,Data!$J$75,IF(O60=Data!$E$16,Data!$J$76,IF(O60=Data!$E$17,Data!$J$77,IF(O60=Data!$E$18,Data!J$78,0))))))))))))))))))))*$AV$3</f>
        <v>0</v>
      </c>
      <c r="AJ60" s="23">
        <f>IF(AZ60="No",0,IF(O60="NA",0,IF(O60=Data!$E$2,Data!$K$62,IF(O60=Data!$E$3,Data!$K$63,IF(O60=Data!$E$4,Data!$K$64,IF(O60=Data!$E$5,Data!$K$65,IF(O60=Data!$E$6,Data!$K$66,IF(O60=Data!$E$7,Data!$K$67,IF(O60=Data!$E$8,Data!$K$68,IF(O60=Data!$E$9,Data!$K$69,IF(O60=Data!$E$10,Data!$K$70,IF(O60=Data!$E$11,Data!$K$71,IF(O60=Data!$E$12,Data!$K$72,IF(O60=Data!$E$13,Data!$K$73,IF(O60=Data!$E$14,Data!$K$74,IF(O60=Data!$E$15,Data!$K$75,IF(O60=Data!$E$16,Data!$K$76,IF(O60=Data!$E$17,Data!$K$77,IF(O60=Data!$E$18,Data!K$78,0)))))))))))))))))))*$AV$3</f>
        <v>0</v>
      </c>
      <c r="AK60" s="23">
        <f t="shared" si="7"/>
        <v>0</v>
      </c>
      <c r="AL60" s="22">
        <f t="shared" si="8"/>
        <v>0</v>
      </c>
      <c r="AM60" s="22">
        <f t="shared" si="9"/>
        <v>0</v>
      </c>
      <c r="AN60" s="23"/>
      <c r="AO60" s="120"/>
      <c r="AP60" s="25"/>
      <c r="AQ60" s="25"/>
      <c r="AR60" s="9"/>
      <c r="AS60" s="9"/>
      <c r="AT60" s="5"/>
      <c r="AX60" s="168"/>
      <c r="AY60" s="143" t="str">
        <f t="shared" si="10"/>
        <v>No</v>
      </c>
      <c r="AZ60" s="144" t="str">
        <f t="shared" si="3"/>
        <v>No</v>
      </c>
      <c r="BA60" s="150"/>
      <c r="BB60" s="146">
        <f>IF(Q60="NA",0,IF(N60="No",0,IF(O60=Data!$E$2,Data!$L$62,IF(O60=Data!$E$3,Data!$L$63,IF(O60=Data!$E$4,Data!$L$64,IF(O60=Data!$E$5,Data!$L$65,IF(O60=Data!$E$6,Data!$L$66,IF(O60=Data!$E$7,Data!$L$67,IF(O60=Data!$E$8,Data!$L$68,IF(O60=Data!$E$9,Data!$L$69,IF(O60=Data!$E$10,Data!$L$70,IF(O60=Data!$E$11,Data!$L$71,IF(O60=Data!$E$12,Data!$L$72,IF(O60=Data!$E$13,Data!$L$73,IF(O60=Data!$E$14,Data!$L$74,IF(O60=Data!$E$15,Data!$L$75,IF(O60=Data!$E$16,Data!$L$76,IF(O60=Data!$E$17,Data!$L$77,IF(O60=Data!$E$18,Data!L$78,0)))))))))))))))))))</f>
        <v>0</v>
      </c>
      <c r="BC60" s="147">
        <f>IF(Q60="NA",0,IF(AY60="No",0,IF(N60="Yes",0,IF(P60=Data!$E$2,Data!$L$62,IF(P60=Data!$E$3,Data!$L$63,IF(P60=Data!$E$4,Data!$L$64,IF(P60=Data!$E$5,Data!$L$65,IF(P60=Data!$E$6,Data!$L$66,IF(P60=Data!$E$7,Data!$L$67,IF(P60=Data!$E$8,Data!$L$68,IF(P60=Data!$E$9,Data!$L$69,IF(P60=Data!$E$10,Data!$L$70,IF(P60=Data!$E$11,Data!$L$71,IF(P60=Data!$E$12,Data!$L$72*(EXP(-29.6/R60)),IF(P60=Data!$E$13,Data!$L$73,IF(P60=Data!$E$14,Data!$L$74*(EXP(-29.6/R60)),IF(P60=Data!$E$15,Data!$L$75,IF(P60=Data!$E$16,Data!$L$76,IF(P60=Data!$E$17,Data!$L$77,IF(P60=Data!$E$18,Data!L$78,0))))))))))))))))))))</f>
        <v>0</v>
      </c>
      <c r="BD60" s="148"/>
      <c r="BE60" s="146"/>
      <c r="BF60" s="148">
        <f t="shared" si="4"/>
        <v>0</v>
      </c>
      <c r="BG60" s="148">
        <f t="shared" si="11"/>
        <v>1</v>
      </c>
      <c r="BH60" s="148">
        <f t="shared" si="12"/>
        <v>1</v>
      </c>
      <c r="BI60" s="148">
        <f>IF(S60=0,0,IF(AND(Q60=Data!$E$12,S60-$AV$3&gt;0),(((Data!$M$72*(EXP(-29.6/S60)))-(Data!$M$72*(EXP(-29.6/(S60-$AV$3)))))),IF(AND(Q60=Data!$E$12,S60-$AV$3&lt;0.5),(Data!$M$72*(EXP(-29.6/S60))),IF(AND(Q60=Data!$E$12,S60&lt;=1),((Data!$M$72*(EXP(-29.6/S60)))),IF(Q60=Data!$E$13,(Data!$M$73),IF(AND(Q60=Data!$E$14,S60-$AV$3&gt;0),(((Data!$M$74*(EXP(-29.6/S60)))-(Data!$M$74*(EXP(-29.6/(S60-$AV$3)))))),IF(AND(Q60=Data!$E$14,S60-$AV$3&lt;1),(Data!$M$74*(EXP(-29.6/S60))),IF(AND(Q60=Data!$E$14,S60&lt;=1),((Data!$M$74*(EXP(-29.6/S60)))),IF(Q60=Data!$E$15,Data!$M$75,IF(Q60=Data!$E$16,Data!$M$76,IF(Q60=Data!$E$17,Data!$M$77,IF(Q60=Data!$E$18,Data!$M$78,0))))))))))))</f>
        <v>0</v>
      </c>
      <c r="BJ60" s="148">
        <f>IF(Q60=Data!$E$12,BI60*0.32,IF(Q60=Data!$E$13,0,IF(Q60=Data!$E$14,BI60*0.32,IF(Q60=Data!$E$15,0,IF(Q60=Data!$E$16,0,IF(Q60=Data!$E$17,0,IF(Q60=Data!$E$18,0,0)))))))</f>
        <v>0</v>
      </c>
      <c r="BK60" s="148">
        <f>IF(Q60=Data!$E$12,Data!$P$72*$AV$3,IF(Q60=Data!$E$13,Data!$P$73*$AV$3,IF(Q60=Data!$E$14,Data!$P$74*$AV$3,IF(Q60=Data!$E$15,Data!$P$75*$AV$3,IF(Q60=Data!$E$16,Data!$P$76*$AV$3,IF(Q60=Data!$E$17,Data!$P$77*$AV$3,IF(Q60=Data!$E$18,Data!$P$78*$AV$3,0)))))))</f>
        <v>0</v>
      </c>
      <c r="BL60" s="147">
        <f>IF(O60=Data!$E$2,Data!$O$62,IF(O60=Data!$E$3,Data!$O$63,IF(O60=Data!$E$4,Data!$O$64,IF(O60=Data!$E$5,Data!$O$65,IF(O60=Data!$E$6,Data!$O$66,IF(O60=Data!$E$7,Data!$O$67,IF(O60=Data!$E$8,Data!$O$68,IF(O60=Data!$E$9,Data!$O$69,IF(O60=Data!$E$10,Data!$O$70,IF(O60=Data!$E$11,Data!$O$71,IF(O60=Data!$E$12,Data!$O$72,IF(O60=Data!$E$13,Data!$O$73,IF(O60=Data!$E$14,Data!$O$74,IF(O60=Data!$E$15,Data!$O$75,IF(O60=Data!$E$16,Data!$O$76,IF(O60=Data!$E$17,Data!$O$77,IF(O60=Data!$E$18,Data!$O$78,0)))))))))))))))))</f>
        <v>0</v>
      </c>
      <c r="BM60" s="169"/>
      <c r="BN60" s="169"/>
      <c r="BO60" s="169"/>
      <c r="BP60" s="169"/>
    </row>
    <row r="61" spans="10:68" x14ac:dyDescent="0.3">
      <c r="J61" s="36" t="s">
        <v>72</v>
      </c>
      <c r="K61" s="108"/>
      <c r="L61" s="108"/>
      <c r="M61" s="108" t="s">
        <v>3</v>
      </c>
      <c r="N61" s="108" t="s">
        <v>1</v>
      </c>
      <c r="O61" s="109" t="s">
        <v>124</v>
      </c>
      <c r="P61" s="109" t="s">
        <v>124</v>
      </c>
      <c r="Q61" s="110" t="s">
        <v>124</v>
      </c>
      <c r="R61" s="111"/>
      <c r="S61" s="111"/>
      <c r="T61" s="112"/>
      <c r="U61" s="20"/>
      <c r="V61" s="21">
        <f>IF(AZ61="No",0,IF(O61="NA",0,IF(O61=Data!$E$2,Data!$F$62,IF(O61=Data!$E$3,Data!$F$63,IF(O61=Data!$E$4,Data!$F$64,IF(O61=Data!$E$5,Data!$F$65,IF(O61=Data!$E$6,Data!$F$66,IF(O61=Data!$E$7,Data!$F$67,IF(O61=Data!$E$8,Data!$F$68,IF(O61=Data!$E$9,Data!$F$69,IF(O61=Data!$E$10,Data!$F$70,IF(O61=Data!$E$11,Data!$F$71,IF(O61=Data!E70,Data!$F$72,IF(O61=Data!E71,Data!$F$73,IF(O61=Data!E72,Data!$F$74,IF(O61=Data!E73,Data!$F$75,IF(O61=Data!E74,Data!$F$76,IF(O61=Data!E75,Data!$F$77,IF(O61=Data!E76,Data!F$78,0)))))))))))))))))))*K61*$AV$3</f>
        <v>0</v>
      </c>
      <c r="W61" s="23">
        <f>IF(AZ61="No",0,IF(O61="NA",0,IF(O61=Data!$E$2,Data!$G$62,IF(O61=Data!$E$3,Data!$G$63,IF(O61=Data!$E$4,Data!$G$64,IF(O61=Data!$E$5,Data!$G$65,IF(O61=Data!$E$6,Data!$G$66,IF(O61=Data!$E$7,Data!$G$67,IF(O61=Data!$E$8,Data!$G$68,IF(O61=Data!$E$9,Data!$G$69,IF(O61=Data!$E$10,Data!$G$70,IF(O61=Data!$E$11,Data!$G$71,IF(O61=Data!$E$12,Data!$G$72,IF(O61=Data!$E$13,Data!$G$73,IF(O61=Data!$E$14,Data!$G$74,IF(O61=Data!$E$15,Data!$G$75,IF(O61=Data!$E$16,Data!$G$76,IF(O61=Data!$E$17,Data!$G$77,IF(O61=Data!$E$18,Data!G$78,0)))))))))))))))))))*K61*$AV$3</f>
        <v>0</v>
      </c>
      <c r="X61" s="23">
        <f>IF(AZ61="No",0,IF(O61="NA",0,IF(O61=Data!$E$2,Data!$H$62,IF(O61=Data!$E$3,Data!$H$63,IF(O61=Data!$E$4,Data!$H$64,IF(O61=Data!$E$5,Data!$H$65,IF(O61=Data!$E$6,Data!$H$66,IF(O61=Data!$E$7,Data!$H$67,IF(O61=Data!$E$8,Data!$H$68,IF(O61=Data!$E$9,Data!$H$69,IF(O61=Data!$E$10,Data!$H$70,IF(O61=Data!$E$11,Data!$H$71,IF(O61=Data!$E$12,Data!$H$72,IF(O61=Data!$E$13,Data!$H$73,IF(O61=Data!$E$14,Data!$H$74,IF(O61=Data!$E$15,Data!$H$75,IF(O61=Data!$E$16,Data!$H$76,IF(O61=Data!$E$17,Data!$H$77,IF(O61=Data!$E$18,Data!H$78,0)))))))))))))))))))*K61*$AV$3</f>
        <v>0</v>
      </c>
      <c r="Y61" s="23">
        <f>IF(R61&lt;=1,0,IF(Q61=Data!$E$12,Data!$F$72,IF(Q61=Data!$E$13,Data!$F$73,IF(Q61=Data!$E$14,Data!$F$74,IF(Q61=Data!$E$15,Data!$F$75,IF(Q61=Data!$E$16,Data!$F$76,IF(Q61=Data!$E$17,Data!$F$77,IF(Q61=Data!$E$18,Data!$F$78,0))))))))*K61*IF(R61&lt;AV61,R61,$AV$3)</f>
        <v>0</v>
      </c>
      <c r="Z61" s="23">
        <f>IF(R61&lt;=1,0,IF(Q61=Data!$E$12,Data!$G$72,IF(Q61=Data!$E$13,Data!$G$73,IF(Q61=Data!$E$14,Data!$G$74,IF(Q61=Data!$E$15,Data!$G$75,IF(Q61=Data!$E$16,Data!$G$76,IF(Q61=Data!$E$17,Data!$G$77,IF(Q61=Data!$E$18,Data!$G$78,0))))))))*K61*IF(R61&lt;AV61,R61,$AV$3)</f>
        <v>0</v>
      </c>
      <c r="AA61" s="23">
        <f>IF(R61&lt;=1,0,IF(Q61=Data!$E$12,Data!$H$72,IF(Q61=Data!$E$13,Data!$H$73,IF(Q61=Data!$E$14,Data!$H$74,IF(Q61=Data!$E$15,Data!$H$75,IF(Q61=Data!$E$16,Data!$H$76,IF(Q61=Data!$E$17,Data!$H$77,IF(Q61=Data!$E$18,Data!$H$78,0))))))))*K61*IF(R61&lt;AV61,R61,$AV$3)</f>
        <v>0</v>
      </c>
      <c r="AB61" s="22">
        <f t="shared" si="5"/>
        <v>0</v>
      </c>
      <c r="AC61" s="50">
        <f t="shared" si="6"/>
        <v>0</v>
      </c>
      <c r="AD61" s="46"/>
      <c r="AE61" s="21">
        <f t="shared" si="0"/>
        <v>0</v>
      </c>
      <c r="AF61" s="22">
        <f t="shared" si="1"/>
        <v>0</v>
      </c>
      <c r="AG61" s="50">
        <f t="shared" si="2"/>
        <v>0</v>
      </c>
      <c r="AH61" s="46"/>
      <c r="AI61" s="21">
        <f>IF(AZ61="No",0,IF(O61="NA",0,IF(Q61=O61,0,IF(O61=Data!$E$2,Data!$J$62,IF(O61=Data!$E$3,Data!$J$63,IF(O61=Data!$E$4,Data!$J$64,IF(O61=Data!$E$5,Data!$J$65,IF(O61=Data!$E$6,Data!$J$66,IF(O61=Data!$E$7,Data!$J$67,IF(O61=Data!$E$8,Data!$J$68,IF(O61=Data!$E$9,Data!$J$69,IF(O61=Data!$E$10,Data!$I$70,IF(O61=Data!$E$11,Data!$J$71,IF(O61=Data!$E$12,Data!$J$72,IF(O61=Data!$E$13,Data!$J$73,IF(O61=Data!$E$14,Data!$J$74,IF(O61=Data!$E$15,Data!$J$75,IF(O61=Data!$E$16,Data!$J$76,IF(O61=Data!$E$17,Data!$J$77,IF(O61=Data!$E$18,Data!J$78,0))))))))))))))))))))*$AV$3</f>
        <v>0</v>
      </c>
      <c r="AJ61" s="23">
        <f>IF(AZ61="No",0,IF(O61="NA",0,IF(O61=Data!$E$2,Data!$K$62,IF(O61=Data!$E$3,Data!$K$63,IF(O61=Data!$E$4,Data!$K$64,IF(O61=Data!$E$5,Data!$K$65,IF(O61=Data!$E$6,Data!$K$66,IF(O61=Data!$E$7,Data!$K$67,IF(O61=Data!$E$8,Data!$K$68,IF(O61=Data!$E$9,Data!$K$69,IF(O61=Data!$E$10,Data!$K$70,IF(O61=Data!$E$11,Data!$K$71,IF(O61=Data!$E$12,Data!$K$72,IF(O61=Data!$E$13,Data!$K$73,IF(O61=Data!$E$14,Data!$K$74,IF(O61=Data!$E$15,Data!$K$75,IF(O61=Data!$E$16,Data!$K$76,IF(O61=Data!$E$17,Data!$K$77,IF(O61=Data!$E$18,Data!K$78,0)))))))))))))))))))*$AV$3</f>
        <v>0</v>
      </c>
      <c r="AK61" s="23">
        <f t="shared" si="7"/>
        <v>0</v>
      </c>
      <c r="AL61" s="22">
        <f t="shared" si="8"/>
        <v>0</v>
      </c>
      <c r="AM61" s="22">
        <f t="shared" si="9"/>
        <v>0</v>
      </c>
      <c r="AN61" s="23"/>
      <c r="AO61" s="120"/>
      <c r="AP61" s="25"/>
      <c r="AQ61" s="25"/>
      <c r="AR61" s="9"/>
      <c r="AS61" s="9"/>
      <c r="AT61" s="5"/>
      <c r="AX61" s="168"/>
      <c r="AY61" s="143" t="str">
        <f t="shared" si="10"/>
        <v>No</v>
      </c>
      <c r="AZ61" s="144" t="str">
        <f t="shared" si="3"/>
        <v>No</v>
      </c>
      <c r="BA61" s="150"/>
      <c r="BB61" s="146">
        <f>IF(Q61="NA",0,IF(N61="No",0,IF(O61=Data!$E$2,Data!$L$62,IF(O61=Data!$E$3,Data!$L$63,IF(O61=Data!$E$4,Data!$L$64,IF(O61=Data!$E$5,Data!$L$65,IF(O61=Data!$E$6,Data!$L$66,IF(O61=Data!$E$7,Data!$L$67,IF(O61=Data!$E$8,Data!$L$68,IF(O61=Data!$E$9,Data!$L$69,IF(O61=Data!$E$10,Data!$L$70,IF(O61=Data!$E$11,Data!$L$71,IF(O61=Data!$E$12,Data!$L$72,IF(O61=Data!$E$13,Data!$L$73,IF(O61=Data!$E$14,Data!$L$74,IF(O61=Data!$E$15,Data!$L$75,IF(O61=Data!$E$16,Data!$L$76,IF(O61=Data!$E$17,Data!$L$77,IF(O61=Data!$E$18,Data!L$78,0)))))))))))))))))))</f>
        <v>0</v>
      </c>
      <c r="BC61" s="147">
        <f>IF(Q61="NA",0,IF(AY61="No",0,IF(N61="Yes",0,IF(P61=Data!$E$2,Data!$L$62,IF(P61=Data!$E$3,Data!$L$63,IF(P61=Data!$E$4,Data!$L$64,IF(P61=Data!$E$5,Data!$L$65,IF(P61=Data!$E$6,Data!$L$66,IF(P61=Data!$E$7,Data!$L$67,IF(P61=Data!$E$8,Data!$L$68,IF(P61=Data!$E$9,Data!$L$69,IF(P61=Data!$E$10,Data!$L$70,IF(P61=Data!$E$11,Data!$L$71,IF(P61=Data!$E$12,Data!$L$72*(EXP(-29.6/R61)),IF(P61=Data!$E$13,Data!$L$73,IF(P61=Data!$E$14,Data!$L$74*(EXP(-29.6/R61)),IF(P61=Data!$E$15,Data!$L$75,IF(P61=Data!$E$16,Data!$L$76,IF(P61=Data!$E$17,Data!$L$77,IF(P61=Data!$E$18,Data!L$78,0))))))))))))))))))))</f>
        <v>0</v>
      </c>
      <c r="BD61" s="148"/>
      <c r="BE61" s="146"/>
      <c r="BF61" s="148">
        <f t="shared" si="4"/>
        <v>0</v>
      </c>
      <c r="BG61" s="148">
        <f t="shared" si="11"/>
        <v>1</v>
      </c>
      <c r="BH61" s="148">
        <f t="shared" si="12"/>
        <v>1</v>
      </c>
      <c r="BI61" s="148">
        <f>IF(S61=0,0,IF(AND(Q61=Data!$E$12,S61-$AV$3&gt;0),(((Data!$M$72*(EXP(-29.6/S61)))-(Data!$M$72*(EXP(-29.6/(S61-$AV$3)))))),IF(AND(Q61=Data!$E$12,S61-$AV$3&lt;0.5),(Data!$M$72*(EXP(-29.6/S61))),IF(AND(Q61=Data!$E$12,S61&lt;=1),((Data!$M$72*(EXP(-29.6/S61)))),IF(Q61=Data!$E$13,(Data!$M$73),IF(AND(Q61=Data!$E$14,S61-$AV$3&gt;0),(((Data!$M$74*(EXP(-29.6/S61)))-(Data!$M$74*(EXP(-29.6/(S61-$AV$3)))))),IF(AND(Q61=Data!$E$14,S61-$AV$3&lt;1),(Data!$M$74*(EXP(-29.6/S61))),IF(AND(Q61=Data!$E$14,S61&lt;=1),((Data!$M$74*(EXP(-29.6/S61)))),IF(Q61=Data!$E$15,Data!$M$75,IF(Q61=Data!$E$16,Data!$M$76,IF(Q61=Data!$E$17,Data!$M$77,IF(Q61=Data!$E$18,Data!$M$78,0))))))))))))</f>
        <v>0</v>
      </c>
      <c r="BJ61" s="148">
        <f>IF(Q61=Data!$E$12,BI61*0.32,IF(Q61=Data!$E$13,0,IF(Q61=Data!$E$14,BI61*0.32,IF(Q61=Data!$E$15,0,IF(Q61=Data!$E$16,0,IF(Q61=Data!$E$17,0,IF(Q61=Data!$E$18,0,0)))))))</f>
        <v>0</v>
      </c>
      <c r="BK61" s="148">
        <f>IF(Q61=Data!$E$12,Data!$P$72*$AV$3,IF(Q61=Data!$E$13,Data!$P$73*$AV$3,IF(Q61=Data!$E$14,Data!$P$74*$AV$3,IF(Q61=Data!$E$15,Data!$P$75*$AV$3,IF(Q61=Data!$E$16,Data!$P$76*$AV$3,IF(Q61=Data!$E$17,Data!$P$77*$AV$3,IF(Q61=Data!$E$18,Data!$P$78*$AV$3,0)))))))</f>
        <v>0</v>
      </c>
      <c r="BL61" s="147">
        <f>IF(O61=Data!$E$2,Data!$O$62,IF(O61=Data!$E$3,Data!$O$63,IF(O61=Data!$E$4,Data!$O$64,IF(O61=Data!$E$5,Data!$O$65,IF(O61=Data!$E$6,Data!$O$66,IF(O61=Data!$E$7,Data!$O$67,IF(O61=Data!$E$8,Data!$O$68,IF(O61=Data!$E$9,Data!$O$69,IF(O61=Data!$E$10,Data!$O$70,IF(O61=Data!$E$11,Data!$O$71,IF(O61=Data!$E$12,Data!$O$72,IF(O61=Data!$E$13,Data!$O$73,IF(O61=Data!$E$14,Data!$O$74,IF(O61=Data!$E$15,Data!$O$75,IF(O61=Data!$E$16,Data!$O$76,IF(O61=Data!$E$17,Data!$O$77,IF(O61=Data!$E$18,Data!$O$78,0)))))))))))))))))</f>
        <v>0</v>
      </c>
      <c r="BM61" s="169"/>
      <c r="BN61" s="169"/>
      <c r="BO61" s="169"/>
      <c r="BP61" s="169"/>
    </row>
    <row r="62" spans="10:68" x14ac:dyDescent="0.3">
      <c r="J62" s="36" t="s">
        <v>73</v>
      </c>
      <c r="K62" s="108"/>
      <c r="L62" s="108"/>
      <c r="M62" s="108" t="s">
        <v>3</v>
      </c>
      <c r="N62" s="108" t="s">
        <v>1</v>
      </c>
      <c r="O62" s="109" t="s">
        <v>124</v>
      </c>
      <c r="P62" s="109" t="s">
        <v>124</v>
      </c>
      <c r="Q62" s="110" t="s">
        <v>124</v>
      </c>
      <c r="R62" s="111"/>
      <c r="S62" s="111"/>
      <c r="T62" s="112"/>
      <c r="U62" s="20"/>
      <c r="V62" s="21">
        <f>IF(AZ62="No",0,IF(O62="NA",0,IF(O62=Data!$E$2,Data!$F$62,IF(O62=Data!$E$3,Data!$F$63,IF(O62=Data!$E$4,Data!$F$64,IF(O62=Data!$E$5,Data!$F$65,IF(O62=Data!$E$6,Data!$F$66,IF(O62=Data!$E$7,Data!$F$67,IF(O62=Data!$E$8,Data!$F$68,IF(O62=Data!$E$9,Data!$F$69,IF(O62=Data!$E$10,Data!$F$70,IF(O62=Data!$E$11,Data!$F$71,IF(O62=Data!E71,Data!$F$72,IF(O62=Data!E72,Data!$F$73,IF(O62=Data!E73,Data!$F$74,IF(O62=Data!E74,Data!$F$75,IF(O62=Data!E75,Data!$F$76,IF(O62=Data!E76,Data!$F$77,IF(O62=Data!E77,Data!F$78,0)))))))))))))))))))*K62*$AV$3</f>
        <v>0</v>
      </c>
      <c r="W62" s="23">
        <f>IF(AZ62="No",0,IF(O62="NA",0,IF(O62=Data!$E$2,Data!$G$62,IF(O62=Data!$E$3,Data!$G$63,IF(O62=Data!$E$4,Data!$G$64,IF(O62=Data!$E$5,Data!$G$65,IF(O62=Data!$E$6,Data!$G$66,IF(O62=Data!$E$7,Data!$G$67,IF(O62=Data!$E$8,Data!$G$68,IF(O62=Data!$E$9,Data!$G$69,IF(O62=Data!$E$10,Data!$G$70,IF(O62=Data!$E$11,Data!$G$71,IF(O62=Data!$E$12,Data!$G$72,IF(O62=Data!$E$13,Data!$G$73,IF(O62=Data!$E$14,Data!$G$74,IF(O62=Data!$E$15,Data!$G$75,IF(O62=Data!$E$16,Data!$G$76,IF(O62=Data!$E$17,Data!$G$77,IF(O62=Data!$E$18,Data!G$78,0)))))))))))))))))))*K62*$AV$3</f>
        <v>0</v>
      </c>
      <c r="X62" s="23">
        <f>IF(AZ62="No",0,IF(O62="NA",0,IF(O62=Data!$E$2,Data!$H$62,IF(O62=Data!$E$3,Data!$H$63,IF(O62=Data!$E$4,Data!$H$64,IF(O62=Data!$E$5,Data!$H$65,IF(O62=Data!$E$6,Data!$H$66,IF(O62=Data!$E$7,Data!$H$67,IF(O62=Data!$E$8,Data!$H$68,IF(O62=Data!$E$9,Data!$H$69,IF(O62=Data!$E$10,Data!$H$70,IF(O62=Data!$E$11,Data!$H$71,IF(O62=Data!$E$12,Data!$H$72,IF(O62=Data!$E$13,Data!$H$73,IF(O62=Data!$E$14,Data!$H$74,IF(O62=Data!$E$15,Data!$H$75,IF(O62=Data!$E$16,Data!$H$76,IF(O62=Data!$E$17,Data!$H$77,IF(O62=Data!$E$18,Data!H$78,0)))))))))))))))))))*K62*$AV$3</f>
        <v>0</v>
      </c>
      <c r="Y62" s="23">
        <f>IF(R62&lt;=1,0,IF(Q62=Data!$E$12,Data!$F$72,IF(Q62=Data!$E$13,Data!$F$73,IF(Q62=Data!$E$14,Data!$F$74,IF(Q62=Data!$E$15,Data!$F$75,IF(Q62=Data!$E$16,Data!$F$76,IF(Q62=Data!$E$17,Data!$F$77,IF(Q62=Data!$E$18,Data!$F$78,0))))))))*K62*IF(R62&lt;AV62,R62,$AV$3)</f>
        <v>0</v>
      </c>
      <c r="Z62" s="23">
        <f>IF(R62&lt;=1,0,IF(Q62=Data!$E$12,Data!$G$72,IF(Q62=Data!$E$13,Data!$G$73,IF(Q62=Data!$E$14,Data!$G$74,IF(Q62=Data!$E$15,Data!$G$75,IF(Q62=Data!$E$16,Data!$G$76,IF(Q62=Data!$E$17,Data!$G$77,IF(Q62=Data!$E$18,Data!$G$78,0))))))))*K62*IF(R62&lt;AV62,R62,$AV$3)</f>
        <v>0</v>
      </c>
      <c r="AA62" s="23">
        <f>IF(R62&lt;=1,0,IF(Q62=Data!$E$12,Data!$H$72,IF(Q62=Data!$E$13,Data!$H$73,IF(Q62=Data!$E$14,Data!$H$74,IF(Q62=Data!$E$15,Data!$H$75,IF(Q62=Data!$E$16,Data!$H$76,IF(Q62=Data!$E$17,Data!$H$77,IF(Q62=Data!$E$18,Data!$H$78,0))))))))*K62*IF(R62&lt;AV62,R62,$AV$3)</f>
        <v>0</v>
      </c>
      <c r="AB62" s="22">
        <f t="shared" si="5"/>
        <v>0</v>
      </c>
      <c r="AC62" s="50">
        <f t="shared" si="6"/>
        <v>0</v>
      </c>
      <c r="AD62" s="46"/>
      <c r="AE62" s="21">
        <f t="shared" si="0"/>
        <v>0</v>
      </c>
      <c r="AF62" s="22">
        <f t="shared" si="1"/>
        <v>0</v>
      </c>
      <c r="AG62" s="50">
        <f t="shared" si="2"/>
        <v>0</v>
      </c>
      <c r="AH62" s="46"/>
      <c r="AI62" s="21">
        <f>IF(AZ62="No",0,IF(O62="NA",0,IF(Q62=O62,0,IF(O62=Data!$E$2,Data!$J$62,IF(O62=Data!$E$3,Data!$J$63,IF(O62=Data!$E$4,Data!$J$64,IF(O62=Data!$E$5,Data!$J$65,IF(O62=Data!$E$6,Data!$J$66,IF(O62=Data!$E$7,Data!$J$67,IF(O62=Data!$E$8,Data!$J$68,IF(O62=Data!$E$9,Data!$J$69,IF(O62=Data!$E$10,Data!$I$70,IF(O62=Data!$E$11,Data!$J$71,IF(O62=Data!$E$12,Data!$J$72,IF(O62=Data!$E$13,Data!$J$73,IF(O62=Data!$E$14,Data!$J$74,IF(O62=Data!$E$15,Data!$J$75,IF(O62=Data!$E$16,Data!$J$76,IF(O62=Data!$E$17,Data!$J$77,IF(O62=Data!$E$18,Data!J$78,0))))))))))))))))))))*$AV$3</f>
        <v>0</v>
      </c>
      <c r="AJ62" s="23">
        <f>IF(AZ62="No",0,IF(O62="NA",0,IF(O62=Data!$E$2,Data!$K$62,IF(O62=Data!$E$3,Data!$K$63,IF(O62=Data!$E$4,Data!$K$64,IF(O62=Data!$E$5,Data!$K$65,IF(O62=Data!$E$6,Data!$K$66,IF(O62=Data!$E$7,Data!$K$67,IF(O62=Data!$E$8,Data!$K$68,IF(O62=Data!$E$9,Data!$K$69,IF(O62=Data!$E$10,Data!$K$70,IF(O62=Data!$E$11,Data!$K$71,IF(O62=Data!$E$12,Data!$K$72,IF(O62=Data!$E$13,Data!$K$73,IF(O62=Data!$E$14,Data!$K$74,IF(O62=Data!$E$15,Data!$K$75,IF(O62=Data!$E$16,Data!$K$76,IF(O62=Data!$E$17,Data!$K$77,IF(O62=Data!$E$18,Data!K$78,0)))))))))))))))))))*$AV$3</f>
        <v>0</v>
      </c>
      <c r="AK62" s="23">
        <f t="shared" si="7"/>
        <v>0</v>
      </c>
      <c r="AL62" s="22">
        <f t="shared" si="8"/>
        <v>0</v>
      </c>
      <c r="AM62" s="22">
        <f t="shared" si="9"/>
        <v>0</v>
      </c>
      <c r="AN62" s="23"/>
      <c r="AO62" s="120"/>
      <c r="AP62" s="25"/>
      <c r="AQ62" s="25"/>
      <c r="AR62" s="9"/>
      <c r="AS62" s="9"/>
      <c r="AT62" s="5"/>
      <c r="AX62" s="168"/>
      <c r="AY62" s="143" t="str">
        <f t="shared" si="10"/>
        <v>No</v>
      </c>
      <c r="AZ62" s="144" t="str">
        <f t="shared" si="3"/>
        <v>No</v>
      </c>
      <c r="BA62" s="150"/>
      <c r="BB62" s="146">
        <f>IF(Q62="NA",0,IF(N62="No",0,IF(O62=Data!$E$2,Data!$L$62,IF(O62=Data!$E$3,Data!$L$63,IF(O62=Data!$E$4,Data!$L$64,IF(O62=Data!$E$5,Data!$L$65,IF(O62=Data!$E$6,Data!$L$66,IF(O62=Data!$E$7,Data!$L$67,IF(O62=Data!$E$8,Data!$L$68,IF(O62=Data!$E$9,Data!$L$69,IF(O62=Data!$E$10,Data!$L$70,IF(O62=Data!$E$11,Data!$L$71,IF(O62=Data!$E$12,Data!$L$72,IF(O62=Data!$E$13,Data!$L$73,IF(O62=Data!$E$14,Data!$L$74,IF(O62=Data!$E$15,Data!$L$75,IF(O62=Data!$E$16,Data!$L$76,IF(O62=Data!$E$17,Data!$L$77,IF(O62=Data!$E$18,Data!L$78,0)))))))))))))))))))</f>
        <v>0</v>
      </c>
      <c r="BC62" s="147">
        <f>IF(Q62="NA",0,IF(AY62="No",0,IF(N62="Yes",0,IF(P62=Data!$E$2,Data!$L$62,IF(P62=Data!$E$3,Data!$L$63,IF(P62=Data!$E$4,Data!$L$64,IF(P62=Data!$E$5,Data!$L$65,IF(P62=Data!$E$6,Data!$L$66,IF(P62=Data!$E$7,Data!$L$67,IF(P62=Data!$E$8,Data!$L$68,IF(P62=Data!$E$9,Data!$L$69,IF(P62=Data!$E$10,Data!$L$70,IF(P62=Data!$E$11,Data!$L$71,IF(P62=Data!$E$12,Data!$L$72*(EXP(-29.6/R62)),IF(P62=Data!$E$13,Data!$L$73,IF(P62=Data!$E$14,Data!$L$74*(EXP(-29.6/R62)),IF(P62=Data!$E$15,Data!$L$75,IF(P62=Data!$E$16,Data!$L$76,IF(P62=Data!$E$17,Data!$L$77,IF(P62=Data!$E$18,Data!L$78,0))))))))))))))))))))</f>
        <v>0</v>
      </c>
      <c r="BD62" s="148"/>
      <c r="BE62" s="146"/>
      <c r="BF62" s="148">
        <f t="shared" si="4"/>
        <v>0</v>
      </c>
      <c r="BG62" s="148">
        <f t="shared" si="11"/>
        <v>1</v>
      </c>
      <c r="BH62" s="148">
        <f t="shared" si="12"/>
        <v>1</v>
      </c>
      <c r="BI62" s="148">
        <f>IF(S62=0,0,IF(AND(Q62=Data!$E$12,S62-$AV$3&gt;0),(((Data!$M$72*(EXP(-29.6/S62)))-(Data!$M$72*(EXP(-29.6/(S62-$AV$3)))))),IF(AND(Q62=Data!$E$12,S62-$AV$3&lt;0.5),(Data!$M$72*(EXP(-29.6/S62))),IF(AND(Q62=Data!$E$12,S62&lt;=1),((Data!$M$72*(EXP(-29.6/S62)))),IF(Q62=Data!$E$13,(Data!$M$73),IF(AND(Q62=Data!$E$14,S62-$AV$3&gt;0),(((Data!$M$74*(EXP(-29.6/S62)))-(Data!$M$74*(EXP(-29.6/(S62-$AV$3)))))),IF(AND(Q62=Data!$E$14,S62-$AV$3&lt;1),(Data!$M$74*(EXP(-29.6/S62))),IF(AND(Q62=Data!$E$14,S62&lt;=1),((Data!$M$74*(EXP(-29.6/S62)))),IF(Q62=Data!$E$15,Data!$M$75,IF(Q62=Data!$E$16,Data!$M$76,IF(Q62=Data!$E$17,Data!$M$77,IF(Q62=Data!$E$18,Data!$M$78,0))))))))))))</f>
        <v>0</v>
      </c>
      <c r="BJ62" s="148">
        <f>IF(Q62=Data!$E$12,BI62*0.32,IF(Q62=Data!$E$13,0,IF(Q62=Data!$E$14,BI62*0.32,IF(Q62=Data!$E$15,0,IF(Q62=Data!$E$16,0,IF(Q62=Data!$E$17,0,IF(Q62=Data!$E$18,0,0)))))))</f>
        <v>0</v>
      </c>
      <c r="BK62" s="148">
        <f>IF(Q62=Data!$E$12,Data!$P$72*$AV$3,IF(Q62=Data!$E$13,Data!$P$73*$AV$3,IF(Q62=Data!$E$14,Data!$P$74*$AV$3,IF(Q62=Data!$E$15,Data!$P$75*$AV$3,IF(Q62=Data!$E$16,Data!$P$76*$AV$3,IF(Q62=Data!$E$17,Data!$P$77*$AV$3,IF(Q62=Data!$E$18,Data!$P$78*$AV$3,0)))))))</f>
        <v>0</v>
      </c>
      <c r="BL62" s="147">
        <f>IF(O62=Data!$E$2,Data!$O$62,IF(O62=Data!$E$3,Data!$O$63,IF(O62=Data!$E$4,Data!$O$64,IF(O62=Data!$E$5,Data!$O$65,IF(O62=Data!$E$6,Data!$O$66,IF(O62=Data!$E$7,Data!$O$67,IF(O62=Data!$E$8,Data!$O$68,IF(O62=Data!$E$9,Data!$O$69,IF(O62=Data!$E$10,Data!$O$70,IF(O62=Data!$E$11,Data!$O$71,IF(O62=Data!$E$12,Data!$O$72,IF(O62=Data!$E$13,Data!$O$73,IF(O62=Data!$E$14,Data!$O$74,IF(O62=Data!$E$15,Data!$O$75,IF(O62=Data!$E$16,Data!$O$76,IF(O62=Data!$E$17,Data!$O$77,IF(O62=Data!$E$18,Data!$O$78,0)))))))))))))))))</f>
        <v>0</v>
      </c>
      <c r="BM62" s="169"/>
      <c r="BN62" s="169"/>
      <c r="BO62" s="169"/>
      <c r="BP62" s="169"/>
    </row>
    <row r="63" spans="10:68" x14ac:dyDescent="0.3">
      <c r="J63" s="36" t="s">
        <v>74</v>
      </c>
      <c r="K63" s="108"/>
      <c r="L63" s="108"/>
      <c r="M63" s="108" t="s">
        <v>3</v>
      </c>
      <c r="N63" s="108" t="s">
        <v>1</v>
      </c>
      <c r="O63" s="109" t="s">
        <v>124</v>
      </c>
      <c r="P63" s="109" t="s">
        <v>124</v>
      </c>
      <c r="Q63" s="110" t="s">
        <v>124</v>
      </c>
      <c r="R63" s="111"/>
      <c r="S63" s="111"/>
      <c r="T63" s="112"/>
      <c r="U63" s="20"/>
      <c r="V63" s="21">
        <f>IF(AZ63="No",0,IF(O63="NA",0,IF(O63=Data!$E$2,Data!$F$62,IF(O63=Data!$E$3,Data!$F$63,IF(O63=Data!$E$4,Data!$F$64,IF(O63=Data!$E$5,Data!$F$65,IF(O63=Data!$E$6,Data!$F$66,IF(O63=Data!$E$7,Data!$F$67,IF(O63=Data!$E$8,Data!$F$68,IF(O63=Data!$E$9,Data!$F$69,IF(O63=Data!$E$10,Data!$F$70,IF(O63=Data!$E$11,Data!$F$71,IF(O63=Data!E72,Data!$F$72,IF(O63=Data!E73,Data!$F$73,IF(O63=Data!E74,Data!$F$74,IF(O63=Data!E75,Data!$F$75,IF(O63=Data!E76,Data!$F$76,IF(O63=Data!E77,Data!$F$77,IF(O63=Data!E78,Data!F$78,0)))))))))))))))))))*K63*$AV$3</f>
        <v>0</v>
      </c>
      <c r="W63" s="23">
        <f>IF(AZ63="No",0,IF(O63="NA",0,IF(O63=Data!$E$2,Data!$G$62,IF(O63=Data!$E$3,Data!$G$63,IF(O63=Data!$E$4,Data!$G$64,IF(O63=Data!$E$5,Data!$G$65,IF(O63=Data!$E$6,Data!$G$66,IF(O63=Data!$E$7,Data!$G$67,IF(O63=Data!$E$8,Data!$G$68,IF(O63=Data!$E$9,Data!$G$69,IF(O63=Data!$E$10,Data!$G$70,IF(O63=Data!$E$11,Data!$G$71,IF(O63=Data!$E$12,Data!$G$72,IF(O63=Data!$E$13,Data!$G$73,IF(O63=Data!$E$14,Data!$G$74,IF(O63=Data!$E$15,Data!$G$75,IF(O63=Data!$E$16,Data!$G$76,IF(O63=Data!$E$17,Data!$G$77,IF(O63=Data!$E$18,Data!G$78,0)))))))))))))))))))*K63*$AV$3</f>
        <v>0</v>
      </c>
      <c r="X63" s="23">
        <f>IF(AZ63="No",0,IF(O63="NA",0,IF(O63=Data!$E$2,Data!$H$62,IF(O63=Data!$E$3,Data!$H$63,IF(O63=Data!$E$4,Data!$H$64,IF(O63=Data!$E$5,Data!$H$65,IF(O63=Data!$E$6,Data!$H$66,IF(O63=Data!$E$7,Data!$H$67,IF(O63=Data!$E$8,Data!$H$68,IF(O63=Data!$E$9,Data!$H$69,IF(O63=Data!$E$10,Data!$H$70,IF(O63=Data!$E$11,Data!$H$71,IF(O63=Data!$E$12,Data!$H$72,IF(O63=Data!$E$13,Data!$H$73,IF(O63=Data!$E$14,Data!$H$74,IF(O63=Data!$E$15,Data!$H$75,IF(O63=Data!$E$16,Data!$H$76,IF(O63=Data!$E$17,Data!$H$77,IF(O63=Data!$E$18,Data!H$78,0)))))))))))))))))))*K63*$AV$3</f>
        <v>0</v>
      </c>
      <c r="Y63" s="23">
        <f>IF(R63&lt;=1,0,IF(Q63=Data!$E$12,Data!$F$72,IF(Q63=Data!$E$13,Data!$F$73,IF(Q63=Data!$E$14,Data!$F$74,IF(Q63=Data!$E$15,Data!$F$75,IF(Q63=Data!$E$16,Data!$F$76,IF(Q63=Data!$E$17,Data!$F$77,IF(Q63=Data!$E$18,Data!$F$78,0))))))))*K63*IF(R63&lt;AV63,R63,$AV$3)</f>
        <v>0</v>
      </c>
      <c r="Z63" s="23">
        <f>IF(R63&lt;=1,0,IF(Q63=Data!$E$12,Data!$G$72,IF(Q63=Data!$E$13,Data!$G$73,IF(Q63=Data!$E$14,Data!$G$74,IF(Q63=Data!$E$15,Data!$G$75,IF(Q63=Data!$E$16,Data!$G$76,IF(Q63=Data!$E$17,Data!$G$77,IF(Q63=Data!$E$18,Data!$G$78,0))))))))*K63*IF(R63&lt;AV63,R63,$AV$3)</f>
        <v>0</v>
      </c>
      <c r="AA63" s="23">
        <f>IF(R63&lt;=1,0,IF(Q63=Data!$E$12,Data!$H$72,IF(Q63=Data!$E$13,Data!$H$73,IF(Q63=Data!$E$14,Data!$H$74,IF(Q63=Data!$E$15,Data!$H$75,IF(Q63=Data!$E$16,Data!$H$76,IF(Q63=Data!$E$17,Data!$H$77,IF(Q63=Data!$E$18,Data!$H$78,0))))))))*K63*IF(R63&lt;AV63,R63,$AV$3)</f>
        <v>0</v>
      </c>
      <c r="AB63" s="22">
        <f t="shared" si="5"/>
        <v>0</v>
      </c>
      <c r="AC63" s="50">
        <f t="shared" si="6"/>
        <v>0</v>
      </c>
      <c r="AD63" s="46"/>
      <c r="AE63" s="21">
        <f t="shared" si="0"/>
        <v>0</v>
      </c>
      <c r="AF63" s="22">
        <f t="shared" si="1"/>
        <v>0</v>
      </c>
      <c r="AG63" s="50">
        <f t="shared" si="2"/>
        <v>0</v>
      </c>
      <c r="AH63" s="46"/>
      <c r="AI63" s="21">
        <f>IF(AZ63="No",0,IF(O63="NA",0,IF(Q63=O63,0,IF(O63=Data!$E$2,Data!$J$62,IF(O63=Data!$E$3,Data!$J$63,IF(O63=Data!$E$4,Data!$J$64,IF(O63=Data!$E$5,Data!$J$65,IF(O63=Data!$E$6,Data!$J$66,IF(O63=Data!$E$7,Data!$J$67,IF(O63=Data!$E$8,Data!$J$68,IF(O63=Data!$E$9,Data!$J$69,IF(O63=Data!$E$10,Data!$I$70,IF(O63=Data!$E$11,Data!$J$71,IF(O63=Data!$E$12,Data!$J$72,IF(O63=Data!$E$13,Data!$J$73,IF(O63=Data!$E$14,Data!$J$74,IF(O63=Data!$E$15,Data!$J$75,IF(O63=Data!$E$16,Data!$J$76,IF(O63=Data!$E$17,Data!$J$77,IF(O63=Data!$E$18,Data!J$78,0))))))))))))))))))))*$AV$3</f>
        <v>0</v>
      </c>
      <c r="AJ63" s="23">
        <f>IF(AZ63="No",0,IF(O63="NA",0,IF(O63=Data!$E$2,Data!$K$62,IF(O63=Data!$E$3,Data!$K$63,IF(O63=Data!$E$4,Data!$K$64,IF(O63=Data!$E$5,Data!$K$65,IF(O63=Data!$E$6,Data!$K$66,IF(O63=Data!$E$7,Data!$K$67,IF(O63=Data!$E$8,Data!$K$68,IF(O63=Data!$E$9,Data!$K$69,IF(O63=Data!$E$10,Data!$K$70,IF(O63=Data!$E$11,Data!$K$71,IF(O63=Data!$E$12,Data!$K$72,IF(O63=Data!$E$13,Data!$K$73,IF(O63=Data!$E$14,Data!$K$74,IF(O63=Data!$E$15,Data!$K$75,IF(O63=Data!$E$16,Data!$K$76,IF(O63=Data!$E$17,Data!$K$77,IF(O63=Data!$E$18,Data!K$78,0)))))))))))))))))))*$AV$3</f>
        <v>0</v>
      </c>
      <c r="AK63" s="23">
        <f t="shared" si="7"/>
        <v>0</v>
      </c>
      <c r="AL63" s="22">
        <f t="shared" si="8"/>
        <v>0</v>
      </c>
      <c r="AM63" s="22">
        <f t="shared" si="9"/>
        <v>0</v>
      </c>
      <c r="AN63" s="23"/>
      <c r="AO63" s="120"/>
      <c r="AP63" s="25"/>
      <c r="AQ63" s="25"/>
      <c r="AR63" s="9"/>
      <c r="AS63" s="9"/>
      <c r="AT63" s="5"/>
      <c r="AX63" s="168"/>
      <c r="AY63" s="143" t="str">
        <f t="shared" si="10"/>
        <v>No</v>
      </c>
      <c r="AZ63" s="144" t="str">
        <f t="shared" si="3"/>
        <v>No</v>
      </c>
      <c r="BA63" s="150"/>
      <c r="BB63" s="146">
        <f>IF(Q63="NA",0,IF(N63="No",0,IF(O63=Data!$E$2,Data!$L$62,IF(O63=Data!$E$3,Data!$L$63,IF(O63=Data!$E$4,Data!$L$64,IF(O63=Data!$E$5,Data!$L$65,IF(O63=Data!$E$6,Data!$L$66,IF(O63=Data!$E$7,Data!$L$67,IF(O63=Data!$E$8,Data!$L$68,IF(O63=Data!$E$9,Data!$L$69,IF(O63=Data!$E$10,Data!$L$70,IF(O63=Data!$E$11,Data!$L$71,IF(O63=Data!$E$12,Data!$L$72,IF(O63=Data!$E$13,Data!$L$73,IF(O63=Data!$E$14,Data!$L$74,IF(O63=Data!$E$15,Data!$L$75,IF(O63=Data!$E$16,Data!$L$76,IF(O63=Data!$E$17,Data!$L$77,IF(O63=Data!$E$18,Data!L$78,0)))))))))))))))))))</f>
        <v>0</v>
      </c>
      <c r="BC63" s="147">
        <f>IF(Q63="NA",0,IF(AY63="No",0,IF(N63="Yes",0,IF(P63=Data!$E$2,Data!$L$62,IF(P63=Data!$E$3,Data!$L$63,IF(P63=Data!$E$4,Data!$L$64,IF(P63=Data!$E$5,Data!$L$65,IF(P63=Data!$E$6,Data!$L$66,IF(P63=Data!$E$7,Data!$L$67,IF(P63=Data!$E$8,Data!$L$68,IF(P63=Data!$E$9,Data!$L$69,IF(P63=Data!$E$10,Data!$L$70,IF(P63=Data!$E$11,Data!$L$71,IF(P63=Data!$E$12,Data!$L$72*(EXP(-29.6/R63)),IF(P63=Data!$E$13,Data!$L$73,IF(P63=Data!$E$14,Data!$L$74*(EXP(-29.6/R63)),IF(P63=Data!$E$15,Data!$L$75,IF(P63=Data!$E$16,Data!$L$76,IF(P63=Data!$E$17,Data!$L$77,IF(P63=Data!$E$18,Data!L$78,0))))))))))))))))))))</f>
        <v>0</v>
      </c>
      <c r="BD63" s="148"/>
      <c r="BE63" s="146"/>
      <c r="BF63" s="148">
        <f t="shared" si="4"/>
        <v>0</v>
      </c>
      <c r="BG63" s="148">
        <f t="shared" si="11"/>
        <v>1</v>
      </c>
      <c r="BH63" s="148">
        <f t="shared" si="12"/>
        <v>1</v>
      </c>
      <c r="BI63" s="148">
        <f>IF(S63=0,0,IF(AND(Q63=Data!$E$12,S63-$AV$3&gt;0),(((Data!$M$72*(EXP(-29.6/S63)))-(Data!$M$72*(EXP(-29.6/(S63-$AV$3)))))),IF(AND(Q63=Data!$E$12,S63-$AV$3&lt;0.5),(Data!$M$72*(EXP(-29.6/S63))),IF(AND(Q63=Data!$E$12,S63&lt;=1),((Data!$M$72*(EXP(-29.6/S63)))),IF(Q63=Data!$E$13,(Data!$M$73),IF(AND(Q63=Data!$E$14,S63-$AV$3&gt;0),(((Data!$M$74*(EXP(-29.6/S63)))-(Data!$M$74*(EXP(-29.6/(S63-$AV$3)))))),IF(AND(Q63=Data!$E$14,S63-$AV$3&lt;1),(Data!$M$74*(EXP(-29.6/S63))),IF(AND(Q63=Data!$E$14,S63&lt;=1),((Data!$M$74*(EXP(-29.6/S63)))),IF(Q63=Data!$E$15,Data!$M$75,IF(Q63=Data!$E$16,Data!$M$76,IF(Q63=Data!$E$17,Data!$M$77,IF(Q63=Data!$E$18,Data!$M$78,0))))))))))))</f>
        <v>0</v>
      </c>
      <c r="BJ63" s="148">
        <f>IF(Q63=Data!$E$12,BI63*0.32,IF(Q63=Data!$E$13,0,IF(Q63=Data!$E$14,BI63*0.32,IF(Q63=Data!$E$15,0,IF(Q63=Data!$E$16,0,IF(Q63=Data!$E$17,0,IF(Q63=Data!$E$18,0,0)))))))</f>
        <v>0</v>
      </c>
      <c r="BK63" s="148">
        <f>IF(Q63=Data!$E$12,Data!$P$72*$AV$3,IF(Q63=Data!$E$13,Data!$P$73*$AV$3,IF(Q63=Data!$E$14,Data!$P$74*$AV$3,IF(Q63=Data!$E$15,Data!$P$75*$AV$3,IF(Q63=Data!$E$16,Data!$P$76*$AV$3,IF(Q63=Data!$E$17,Data!$P$77*$AV$3,IF(Q63=Data!$E$18,Data!$P$78*$AV$3,0)))))))</f>
        <v>0</v>
      </c>
      <c r="BL63" s="147">
        <f>IF(O63=Data!$E$2,Data!$O$62,IF(O63=Data!$E$3,Data!$O$63,IF(O63=Data!$E$4,Data!$O$64,IF(O63=Data!$E$5,Data!$O$65,IF(O63=Data!$E$6,Data!$O$66,IF(O63=Data!$E$7,Data!$O$67,IF(O63=Data!$E$8,Data!$O$68,IF(O63=Data!$E$9,Data!$O$69,IF(O63=Data!$E$10,Data!$O$70,IF(O63=Data!$E$11,Data!$O$71,IF(O63=Data!$E$12,Data!$O$72,IF(O63=Data!$E$13,Data!$O$73,IF(O63=Data!$E$14,Data!$O$74,IF(O63=Data!$E$15,Data!$O$75,IF(O63=Data!$E$16,Data!$O$76,IF(O63=Data!$E$17,Data!$O$77,IF(O63=Data!$E$18,Data!$O$78,0)))))))))))))))))</f>
        <v>0</v>
      </c>
      <c r="BM63" s="169"/>
      <c r="BN63" s="169"/>
      <c r="BO63" s="169"/>
      <c r="BP63" s="169"/>
    </row>
    <row r="64" spans="10:68" x14ac:dyDescent="0.3">
      <c r="J64" s="36" t="s">
        <v>75</v>
      </c>
      <c r="K64" s="108"/>
      <c r="L64" s="108"/>
      <c r="M64" s="108" t="s">
        <v>3</v>
      </c>
      <c r="N64" s="108" t="s">
        <v>1</v>
      </c>
      <c r="O64" s="109" t="s">
        <v>124</v>
      </c>
      <c r="P64" s="109" t="s">
        <v>124</v>
      </c>
      <c r="Q64" s="110" t="s">
        <v>124</v>
      </c>
      <c r="R64" s="111"/>
      <c r="S64" s="111"/>
      <c r="T64" s="112"/>
      <c r="U64" s="20"/>
      <c r="V64" s="21">
        <f>IF(AZ64="No",0,IF(O64="NA",0,IF(O64=Data!$E$2,Data!$F$62,IF(O64=Data!$E$3,Data!$F$63,IF(O64=Data!$E$4,Data!$F$64,IF(O64=Data!$E$5,Data!$F$65,IF(O64=Data!$E$6,Data!$F$66,IF(O64=Data!$E$7,Data!$F$67,IF(O64=Data!$E$8,Data!$F$68,IF(O64=Data!$E$9,Data!$F$69,IF(O64=Data!$E$10,Data!$F$70,IF(O64=Data!$E$11,Data!$F$71,IF(O64=Data!E73,Data!$F$72,IF(O64=Data!E74,Data!$F$73,IF(O64=Data!E75,Data!$F$74,IF(O64=Data!E76,Data!$F$75,IF(O64=Data!E77,Data!$F$76,IF(O64=Data!E78,Data!$F$77,IF(O64=Data!E79,Data!F$78,0)))))))))))))))))))*K64*$AV$3</f>
        <v>0</v>
      </c>
      <c r="W64" s="23">
        <f>IF(AZ64="No",0,IF(O64="NA",0,IF(O64=Data!$E$2,Data!$G$62,IF(O64=Data!$E$3,Data!$G$63,IF(O64=Data!$E$4,Data!$G$64,IF(O64=Data!$E$5,Data!$G$65,IF(O64=Data!$E$6,Data!$G$66,IF(O64=Data!$E$7,Data!$G$67,IF(O64=Data!$E$8,Data!$G$68,IF(O64=Data!$E$9,Data!$G$69,IF(O64=Data!$E$10,Data!$G$70,IF(O64=Data!$E$11,Data!$G$71,IF(O64=Data!$E$12,Data!$G$72,IF(O64=Data!$E$13,Data!$G$73,IF(O64=Data!$E$14,Data!$G$74,IF(O64=Data!$E$15,Data!$G$75,IF(O64=Data!$E$16,Data!$G$76,IF(O64=Data!$E$17,Data!$G$77,IF(O64=Data!$E$18,Data!G$78,0)))))))))))))))))))*K64*$AV$3</f>
        <v>0</v>
      </c>
      <c r="X64" s="23">
        <f>IF(AZ64="No",0,IF(O64="NA",0,IF(O64=Data!$E$2,Data!$H$62,IF(O64=Data!$E$3,Data!$H$63,IF(O64=Data!$E$4,Data!$H$64,IF(O64=Data!$E$5,Data!$H$65,IF(O64=Data!$E$6,Data!$H$66,IF(O64=Data!$E$7,Data!$H$67,IF(O64=Data!$E$8,Data!$H$68,IF(O64=Data!$E$9,Data!$H$69,IF(O64=Data!$E$10,Data!$H$70,IF(O64=Data!$E$11,Data!$H$71,IF(O64=Data!$E$12,Data!$H$72,IF(O64=Data!$E$13,Data!$H$73,IF(O64=Data!$E$14,Data!$H$74,IF(O64=Data!$E$15,Data!$H$75,IF(O64=Data!$E$16,Data!$H$76,IF(O64=Data!$E$17,Data!$H$77,IF(O64=Data!$E$18,Data!H$78,0)))))))))))))))))))*K64*$AV$3</f>
        <v>0</v>
      </c>
      <c r="Y64" s="23">
        <f>IF(R64&lt;=1,0,IF(Q64=Data!$E$12,Data!$F$72,IF(Q64=Data!$E$13,Data!$F$73,IF(Q64=Data!$E$14,Data!$F$74,IF(Q64=Data!$E$15,Data!$F$75,IF(Q64=Data!$E$16,Data!$F$76,IF(Q64=Data!$E$17,Data!$F$77,IF(Q64=Data!$E$18,Data!$F$78,0))))))))*K64*IF(R64&lt;AV64,R64,$AV$3)</f>
        <v>0</v>
      </c>
      <c r="Z64" s="23">
        <f>IF(R64&lt;=1,0,IF(Q64=Data!$E$12,Data!$G$72,IF(Q64=Data!$E$13,Data!$G$73,IF(Q64=Data!$E$14,Data!$G$74,IF(Q64=Data!$E$15,Data!$G$75,IF(Q64=Data!$E$16,Data!$G$76,IF(Q64=Data!$E$17,Data!$G$77,IF(Q64=Data!$E$18,Data!$G$78,0))))))))*K64*IF(R64&lt;AV64,R64,$AV$3)</f>
        <v>0</v>
      </c>
      <c r="AA64" s="23">
        <f>IF(R64&lt;=1,0,IF(Q64=Data!$E$12,Data!$H$72,IF(Q64=Data!$E$13,Data!$H$73,IF(Q64=Data!$E$14,Data!$H$74,IF(Q64=Data!$E$15,Data!$H$75,IF(Q64=Data!$E$16,Data!$H$76,IF(Q64=Data!$E$17,Data!$H$77,IF(Q64=Data!$E$18,Data!$H$78,0))))))))*K64*IF(R64&lt;AV64,R64,$AV$3)</f>
        <v>0</v>
      </c>
      <c r="AB64" s="22">
        <f t="shared" si="5"/>
        <v>0</v>
      </c>
      <c r="AC64" s="50">
        <f t="shared" si="6"/>
        <v>0</v>
      </c>
      <c r="AD64" s="46"/>
      <c r="AE64" s="21">
        <f t="shared" si="0"/>
        <v>0</v>
      </c>
      <c r="AF64" s="22">
        <f t="shared" si="1"/>
        <v>0</v>
      </c>
      <c r="AG64" s="50">
        <f t="shared" si="2"/>
        <v>0</v>
      </c>
      <c r="AH64" s="46"/>
      <c r="AI64" s="21">
        <f>IF(AZ64="No",0,IF(O64="NA",0,IF(Q64=O64,0,IF(O64=Data!$E$2,Data!$J$62,IF(O64=Data!$E$3,Data!$J$63,IF(O64=Data!$E$4,Data!$J$64,IF(O64=Data!$E$5,Data!$J$65,IF(O64=Data!$E$6,Data!$J$66,IF(O64=Data!$E$7,Data!$J$67,IF(O64=Data!$E$8,Data!$J$68,IF(O64=Data!$E$9,Data!$J$69,IF(O64=Data!$E$10,Data!$I$70,IF(O64=Data!$E$11,Data!$J$71,IF(O64=Data!$E$12,Data!$J$72,IF(O64=Data!$E$13,Data!$J$73,IF(O64=Data!$E$14,Data!$J$74,IF(O64=Data!$E$15,Data!$J$75,IF(O64=Data!$E$16,Data!$J$76,IF(O64=Data!$E$17,Data!$J$77,IF(O64=Data!$E$18,Data!J$78,0))))))))))))))))))))*$AV$3</f>
        <v>0</v>
      </c>
      <c r="AJ64" s="23">
        <f>IF(AZ64="No",0,IF(O64="NA",0,IF(O64=Data!$E$2,Data!$K$62,IF(O64=Data!$E$3,Data!$K$63,IF(O64=Data!$E$4,Data!$K$64,IF(O64=Data!$E$5,Data!$K$65,IF(O64=Data!$E$6,Data!$K$66,IF(O64=Data!$E$7,Data!$K$67,IF(O64=Data!$E$8,Data!$K$68,IF(O64=Data!$E$9,Data!$K$69,IF(O64=Data!$E$10,Data!$K$70,IF(O64=Data!$E$11,Data!$K$71,IF(O64=Data!$E$12,Data!$K$72,IF(O64=Data!$E$13,Data!$K$73,IF(O64=Data!$E$14,Data!$K$74,IF(O64=Data!$E$15,Data!$K$75,IF(O64=Data!$E$16,Data!$K$76,IF(O64=Data!$E$17,Data!$K$77,IF(O64=Data!$E$18,Data!K$78,0)))))))))))))))))))*$AV$3</f>
        <v>0</v>
      </c>
      <c r="AK64" s="23">
        <f t="shared" si="7"/>
        <v>0</v>
      </c>
      <c r="AL64" s="22">
        <f t="shared" si="8"/>
        <v>0</v>
      </c>
      <c r="AM64" s="22">
        <f t="shared" si="9"/>
        <v>0</v>
      </c>
      <c r="AN64" s="23"/>
      <c r="AO64" s="120"/>
      <c r="AP64" s="25"/>
      <c r="AQ64" s="25"/>
      <c r="AR64" s="9"/>
      <c r="AS64" s="9"/>
      <c r="AT64" s="5"/>
      <c r="AX64" s="168"/>
      <c r="AY64" s="143" t="str">
        <f t="shared" si="10"/>
        <v>No</v>
      </c>
      <c r="AZ64" s="144" t="str">
        <f t="shared" si="3"/>
        <v>No</v>
      </c>
      <c r="BA64" s="150"/>
      <c r="BB64" s="146">
        <f>IF(Q64="NA",0,IF(N64="No",0,IF(O64=Data!$E$2,Data!$L$62,IF(O64=Data!$E$3,Data!$L$63,IF(O64=Data!$E$4,Data!$L$64,IF(O64=Data!$E$5,Data!$L$65,IF(O64=Data!$E$6,Data!$L$66,IF(O64=Data!$E$7,Data!$L$67,IF(O64=Data!$E$8,Data!$L$68,IF(O64=Data!$E$9,Data!$L$69,IF(O64=Data!$E$10,Data!$L$70,IF(O64=Data!$E$11,Data!$L$71,IF(O64=Data!$E$12,Data!$L$72,IF(O64=Data!$E$13,Data!$L$73,IF(O64=Data!$E$14,Data!$L$74,IF(O64=Data!$E$15,Data!$L$75,IF(O64=Data!$E$16,Data!$L$76,IF(O64=Data!$E$17,Data!$L$77,IF(O64=Data!$E$18,Data!L$78,0)))))))))))))))))))</f>
        <v>0</v>
      </c>
      <c r="BC64" s="147">
        <f>IF(Q64="NA",0,IF(AY64="No",0,IF(N64="Yes",0,IF(P64=Data!$E$2,Data!$L$62,IF(P64=Data!$E$3,Data!$L$63,IF(P64=Data!$E$4,Data!$L$64,IF(P64=Data!$E$5,Data!$L$65,IF(P64=Data!$E$6,Data!$L$66,IF(P64=Data!$E$7,Data!$L$67,IF(P64=Data!$E$8,Data!$L$68,IF(P64=Data!$E$9,Data!$L$69,IF(P64=Data!$E$10,Data!$L$70,IF(P64=Data!$E$11,Data!$L$71,IF(P64=Data!$E$12,Data!$L$72*(EXP(-29.6/R64)),IF(P64=Data!$E$13,Data!$L$73,IF(P64=Data!$E$14,Data!$L$74*(EXP(-29.6/R64)),IF(P64=Data!$E$15,Data!$L$75,IF(P64=Data!$E$16,Data!$L$76,IF(P64=Data!$E$17,Data!$L$77,IF(P64=Data!$E$18,Data!L$78,0))))))))))))))))))))</f>
        <v>0</v>
      </c>
      <c r="BD64" s="148"/>
      <c r="BE64" s="146"/>
      <c r="BF64" s="148">
        <f t="shared" si="4"/>
        <v>0</v>
      </c>
      <c r="BG64" s="148">
        <f t="shared" si="11"/>
        <v>1</v>
      </c>
      <c r="BH64" s="148">
        <f t="shared" si="12"/>
        <v>1</v>
      </c>
      <c r="BI64" s="148">
        <f>IF(S64=0,0,IF(AND(Q64=Data!$E$12,S64-$AV$3&gt;0),(((Data!$M$72*(EXP(-29.6/S64)))-(Data!$M$72*(EXP(-29.6/(S64-$AV$3)))))),IF(AND(Q64=Data!$E$12,S64-$AV$3&lt;0.5),(Data!$M$72*(EXP(-29.6/S64))),IF(AND(Q64=Data!$E$12,S64&lt;=1),((Data!$M$72*(EXP(-29.6/S64)))),IF(Q64=Data!$E$13,(Data!$M$73),IF(AND(Q64=Data!$E$14,S64-$AV$3&gt;0),(((Data!$M$74*(EXP(-29.6/S64)))-(Data!$M$74*(EXP(-29.6/(S64-$AV$3)))))),IF(AND(Q64=Data!$E$14,S64-$AV$3&lt;1),(Data!$M$74*(EXP(-29.6/S64))),IF(AND(Q64=Data!$E$14,S64&lt;=1),((Data!$M$74*(EXP(-29.6/S64)))),IF(Q64=Data!$E$15,Data!$M$75,IF(Q64=Data!$E$16,Data!$M$76,IF(Q64=Data!$E$17,Data!$M$77,IF(Q64=Data!$E$18,Data!$M$78,0))))))))))))</f>
        <v>0</v>
      </c>
      <c r="BJ64" s="148">
        <f>IF(Q64=Data!$E$12,BI64*0.32,IF(Q64=Data!$E$13,0,IF(Q64=Data!$E$14,BI64*0.32,IF(Q64=Data!$E$15,0,IF(Q64=Data!$E$16,0,IF(Q64=Data!$E$17,0,IF(Q64=Data!$E$18,0,0)))))))</f>
        <v>0</v>
      </c>
      <c r="BK64" s="148">
        <f>IF(Q64=Data!$E$12,Data!$P$72*$AV$3,IF(Q64=Data!$E$13,Data!$P$73*$AV$3,IF(Q64=Data!$E$14,Data!$P$74*$AV$3,IF(Q64=Data!$E$15,Data!$P$75*$AV$3,IF(Q64=Data!$E$16,Data!$P$76*$AV$3,IF(Q64=Data!$E$17,Data!$P$77*$AV$3,IF(Q64=Data!$E$18,Data!$P$78*$AV$3,0)))))))</f>
        <v>0</v>
      </c>
      <c r="BL64" s="147">
        <f>IF(O64=Data!$E$2,Data!$O$62,IF(O64=Data!$E$3,Data!$O$63,IF(O64=Data!$E$4,Data!$O$64,IF(O64=Data!$E$5,Data!$O$65,IF(O64=Data!$E$6,Data!$O$66,IF(O64=Data!$E$7,Data!$O$67,IF(O64=Data!$E$8,Data!$O$68,IF(O64=Data!$E$9,Data!$O$69,IF(O64=Data!$E$10,Data!$O$70,IF(O64=Data!$E$11,Data!$O$71,IF(O64=Data!$E$12,Data!$O$72,IF(O64=Data!$E$13,Data!$O$73,IF(O64=Data!$E$14,Data!$O$74,IF(O64=Data!$E$15,Data!$O$75,IF(O64=Data!$E$16,Data!$O$76,IF(O64=Data!$E$17,Data!$O$77,IF(O64=Data!$E$18,Data!$O$78,0)))))))))))))))))</f>
        <v>0</v>
      </c>
      <c r="BM64" s="169"/>
      <c r="BN64" s="169"/>
      <c r="BO64" s="169"/>
      <c r="BP64" s="169"/>
    </row>
    <row r="65" spans="10:68" x14ac:dyDescent="0.3">
      <c r="J65" s="36" t="s">
        <v>76</v>
      </c>
      <c r="K65" s="108"/>
      <c r="L65" s="108"/>
      <c r="M65" s="108" t="s">
        <v>3</v>
      </c>
      <c r="N65" s="108" t="s">
        <v>1</v>
      </c>
      <c r="O65" s="109" t="s">
        <v>124</v>
      </c>
      <c r="P65" s="109" t="s">
        <v>124</v>
      </c>
      <c r="Q65" s="110" t="s">
        <v>124</v>
      </c>
      <c r="R65" s="111"/>
      <c r="S65" s="111"/>
      <c r="T65" s="112"/>
      <c r="U65" s="20"/>
      <c r="V65" s="21">
        <f>IF(AZ65="No",0,IF(O65="NA",0,IF(O65=Data!$E$2,Data!$F$62,IF(O65=Data!$E$3,Data!$F$63,IF(O65=Data!$E$4,Data!$F$64,IF(O65=Data!$E$5,Data!$F$65,IF(O65=Data!$E$6,Data!$F$66,IF(O65=Data!$E$7,Data!$F$67,IF(O65=Data!$E$8,Data!$F$68,IF(O65=Data!$E$9,Data!$F$69,IF(O65=Data!$E$10,Data!$F$70,IF(O65=Data!$E$11,Data!$F$71,IF(O65=Data!E74,Data!$F$72,IF(O65=Data!E75,Data!$F$73,IF(O65=Data!E76,Data!$F$74,IF(O65=Data!E77,Data!$F$75,IF(O65=Data!E78,Data!$F$76,IF(O65=Data!E79,Data!$F$77,IF(O65=Data!E80,Data!F$78,0)))))))))))))))))))*K65*$AV$3</f>
        <v>0</v>
      </c>
      <c r="W65" s="23">
        <f>IF(AZ65="No",0,IF(O65="NA",0,IF(O65=Data!$E$2,Data!$G$62,IF(O65=Data!$E$3,Data!$G$63,IF(O65=Data!$E$4,Data!$G$64,IF(O65=Data!$E$5,Data!$G$65,IF(O65=Data!$E$6,Data!$G$66,IF(O65=Data!$E$7,Data!$G$67,IF(O65=Data!$E$8,Data!$G$68,IF(O65=Data!$E$9,Data!$G$69,IF(O65=Data!$E$10,Data!$G$70,IF(O65=Data!$E$11,Data!$G$71,IF(O65=Data!$E$12,Data!$G$72,IF(O65=Data!$E$13,Data!$G$73,IF(O65=Data!$E$14,Data!$G$74,IF(O65=Data!$E$15,Data!$G$75,IF(O65=Data!$E$16,Data!$G$76,IF(O65=Data!$E$17,Data!$G$77,IF(O65=Data!$E$18,Data!G$78,0)))))))))))))))))))*K65*$AV$3</f>
        <v>0</v>
      </c>
      <c r="X65" s="23">
        <f>IF(AZ65="No",0,IF(O65="NA",0,IF(O65=Data!$E$2,Data!$H$62,IF(O65=Data!$E$3,Data!$H$63,IF(O65=Data!$E$4,Data!$H$64,IF(O65=Data!$E$5,Data!$H$65,IF(O65=Data!$E$6,Data!$H$66,IF(O65=Data!$E$7,Data!$H$67,IF(O65=Data!$E$8,Data!$H$68,IF(O65=Data!$E$9,Data!$H$69,IF(O65=Data!$E$10,Data!$H$70,IF(O65=Data!$E$11,Data!$H$71,IF(O65=Data!$E$12,Data!$H$72,IF(O65=Data!$E$13,Data!$H$73,IF(O65=Data!$E$14,Data!$H$74,IF(O65=Data!$E$15,Data!$H$75,IF(O65=Data!$E$16,Data!$H$76,IF(O65=Data!$E$17,Data!$H$77,IF(O65=Data!$E$18,Data!H$78,0)))))))))))))))))))*K65*$AV$3</f>
        <v>0</v>
      </c>
      <c r="Y65" s="23">
        <f>IF(R65&lt;=1,0,IF(Q65=Data!$E$12,Data!$F$72,IF(Q65=Data!$E$13,Data!$F$73,IF(Q65=Data!$E$14,Data!$F$74,IF(Q65=Data!$E$15,Data!$F$75,IF(Q65=Data!$E$16,Data!$F$76,IF(Q65=Data!$E$17,Data!$F$77,IF(Q65=Data!$E$18,Data!$F$78,0))))))))*K65*IF(R65&lt;AV65,R65,$AV$3)</f>
        <v>0</v>
      </c>
      <c r="Z65" s="23">
        <f>IF(R65&lt;=1,0,IF(Q65=Data!$E$12,Data!$G$72,IF(Q65=Data!$E$13,Data!$G$73,IF(Q65=Data!$E$14,Data!$G$74,IF(Q65=Data!$E$15,Data!$G$75,IF(Q65=Data!$E$16,Data!$G$76,IF(Q65=Data!$E$17,Data!$G$77,IF(Q65=Data!$E$18,Data!$G$78,0))))))))*K65*IF(R65&lt;AV65,R65,$AV$3)</f>
        <v>0</v>
      </c>
      <c r="AA65" s="23">
        <f>IF(R65&lt;=1,0,IF(Q65=Data!$E$12,Data!$H$72,IF(Q65=Data!$E$13,Data!$H$73,IF(Q65=Data!$E$14,Data!$H$74,IF(Q65=Data!$E$15,Data!$H$75,IF(Q65=Data!$E$16,Data!$H$76,IF(Q65=Data!$E$17,Data!$H$77,IF(Q65=Data!$E$18,Data!$H$78,0))))))))*K65*IF(R65&lt;AV65,R65,$AV$3)</f>
        <v>0</v>
      </c>
      <c r="AB65" s="22">
        <f t="shared" si="5"/>
        <v>0</v>
      </c>
      <c r="AC65" s="50">
        <f t="shared" si="6"/>
        <v>0</v>
      </c>
      <c r="AD65" s="46"/>
      <c r="AE65" s="21">
        <f t="shared" si="0"/>
        <v>0</v>
      </c>
      <c r="AF65" s="22">
        <f t="shared" si="1"/>
        <v>0</v>
      </c>
      <c r="AG65" s="50">
        <f t="shared" si="2"/>
        <v>0</v>
      </c>
      <c r="AH65" s="46"/>
      <c r="AI65" s="21">
        <f>IF(AZ65="No",0,IF(O65="NA",0,IF(Q65=O65,0,IF(O65=Data!$E$2,Data!$J$62,IF(O65=Data!$E$3,Data!$J$63,IF(O65=Data!$E$4,Data!$J$64,IF(O65=Data!$E$5,Data!$J$65,IF(O65=Data!$E$6,Data!$J$66,IF(O65=Data!$E$7,Data!$J$67,IF(O65=Data!$E$8,Data!$J$68,IF(O65=Data!$E$9,Data!$J$69,IF(O65=Data!$E$10,Data!$I$70,IF(O65=Data!$E$11,Data!$J$71,IF(O65=Data!$E$12,Data!$J$72,IF(O65=Data!$E$13,Data!$J$73,IF(O65=Data!$E$14,Data!$J$74,IF(O65=Data!$E$15,Data!$J$75,IF(O65=Data!$E$16,Data!$J$76,IF(O65=Data!$E$17,Data!$J$77,IF(O65=Data!$E$18,Data!J$78,0))))))))))))))))))))*$AV$3</f>
        <v>0</v>
      </c>
      <c r="AJ65" s="23">
        <f>IF(AZ65="No",0,IF(O65="NA",0,IF(O65=Data!$E$2,Data!$K$62,IF(O65=Data!$E$3,Data!$K$63,IF(O65=Data!$E$4,Data!$K$64,IF(O65=Data!$E$5,Data!$K$65,IF(O65=Data!$E$6,Data!$K$66,IF(O65=Data!$E$7,Data!$K$67,IF(O65=Data!$E$8,Data!$K$68,IF(O65=Data!$E$9,Data!$K$69,IF(O65=Data!$E$10,Data!$K$70,IF(O65=Data!$E$11,Data!$K$71,IF(O65=Data!$E$12,Data!$K$72,IF(O65=Data!$E$13,Data!$K$73,IF(O65=Data!$E$14,Data!$K$74,IF(O65=Data!$E$15,Data!$K$75,IF(O65=Data!$E$16,Data!$K$76,IF(O65=Data!$E$17,Data!$K$77,IF(O65=Data!$E$18,Data!K$78,0)))))))))))))))))))*$AV$3</f>
        <v>0</v>
      </c>
      <c r="AK65" s="23">
        <f t="shared" si="7"/>
        <v>0</v>
      </c>
      <c r="AL65" s="22">
        <f t="shared" si="8"/>
        <v>0</v>
      </c>
      <c r="AM65" s="22">
        <f t="shared" si="9"/>
        <v>0</v>
      </c>
      <c r="AN65" s="23"/>
      <c r="AO65" s="120"/>
      <c r="AP65" s="25"/>
      <c r="AQ65" s="25"/>
      <c r="AR65" s="9"/>
      <c r="AS65" s="9"/>
      <c r="AT65" s="5"/>
      <c r="AX65" s="168"/>
      <c r="AY65" s="143" t="str">
        <f t="shared" si="10"/>
        <v>No</v>
      </c>
      <c r="AZ65" s="144" t="str">
        <f t="shared" si="3"/>
        <v>No</v>
      </c>
      <c r="BA65" s="150"/>
      <c r="BB65" s="146">
        <f>IF(Q65="NA",0,IF(N65="No",0,IF(O65=Data!$E$2,Data!$L$62,IF(O65=Data!$E$3,Data!$L$63,IF(O65=Data!$E$4,Data!$L$64,IF(O65=Data!$E$5,Data!$L$65,IF(O65=Data!$E$6,Data!$L$66,IF(O65=Data!$E$7,Data!$L$67,IF(O65=Data!$E$8,Data!$L$68,IF(O65=Data!$E$9,Data!$L$69,IF(O65=Data!$E$10,Data!$L$70,IF(O65=Data!$E$11,Data!$L$71,IF(O65=Data!$E$12,Data!$L$72,IF(O65=Data!$E$13,Data!$L$73,IF(O65=Data!$E$14,Data!$L$74,IF(O65=Data!$E$15,Data!$L$75,IF(O65=Data!$E$16,Data!$L$76,IF(O65=Data!$E$17,Data!$L$77,IF(O65=Data!$E$18,Data!L$78,0)))))))))))))))))))</f>
        <v>0</v>
      </c>
      <c r="BC65" s="147">
        <f>IF(Q65="NA",0,IF(AY65="No",0,IF(N65="Yes",0,IF(P65=Data!$E$2,Data!$L$62,IF(P65=Data!$E$3,Data!$L$63,IF(P65=Data!$E$4,Data!$L$64,IF(P65=Data!$E$5,Data!$L$65,IF(P65=Data!$E$6,Data!$L$66,IF(P65=Data!$E$7,Data!$L$67,IF(P65=Data!$E$8,Data!$L$68,IF(P65=Data!$E$9,Data!$L$69,IF(P65=Data!$E$10,Data!$L$70,IF(P65=Data!$E$11,Data!$L$71,IF(P65=Data!$E$12,Data!$L$72*(EXP(-29.6/R65)),IF(P65=Data!$E$13,Data!$L$73,IF(P65=Data!$E$14,Data!$L$74*(EXP(-29.6/R65)),IF(P65=Data!$E$15,Data!$L$75,IF(P65=Data!$E$16,Data!$L$76,IF(P65=Data!$E$17,Data!$L$77,IF(P65=Data!$E$18,Data!L$78,0))))))))))))))))))))</f>
        <v>0</v>
      </c>
      <c r="BD65" s="148"/>
      <c r="BE65" s="146"/>
      <c r="BF65" s="148">
        <f t="shared" si="4"/>
        <v>0</v>
      </c>
      <c r="BG65" s="148">
        <f t="shared" si="11"/>
        <v>1</v>
      </c>
      <c r="BH65" s="148">
        <f t="shared" si="12"/>
        <v>1</v>
      </c>
      <c r="BI65" s="148">
        <f>IF(S65=0,0,IF(AND(Q65=Data!$E$12,S65-$AV$3&gt;0),(((Data!$M$72*(EXP(-29.6/S65)))-(Data!$M$72*(EXP(-29.6/(S65-$AV$3)))))),IF(AND(Q65=Data!$E$12,S65-$AV$3&lt;0.5),(Data!$M$72*(EXP(-29.6/S65))),IF(AND(Q65=Data!$E$12,S65&lt;=1),((Data!$M$72*(EXP(-29.6/S65)))),IF(Q65=Data!$E$13,(Data!$M$73),IF(AND(Q65=Data!$E$14,S65-$AV$3&gt;0),(((Data!$M$74*(EXP(-29.6/S65)))-(Data!$M$74*(EXP(-29.6/(S65-$AV$3)))))),IF(AND(Q65=Data!$E$14,S65-$AV$3&lt;1),(Data!$M$74*(EXP(-29.6/S65))),IF(AND(Q65=Data!$E$14,S65&lt;=1),((Data!$M$74*(EXP(-29.6/S65)))),IF(Q65=Data!$E$15,Data!$M$75,IF(Q65=Data!$E$16,Data!$M$76,IF(Q65=Data!$E$17,Data!$M$77,IF(Q65=Data!$E$18,Data!$M$78,0))))))))))))</f>
        <v>0</v>
      </c>
      <c r="BJ65" s="148">
        <f>IF(Q65=Data!$E$12,BI65*0.32,IF(Q65=Data!$E$13,0,IF(Q65=Data!$E$14,BI65*0.32,IF(Q65=Data!$E$15,0,IF(Q65=Data!$E$16,0,IF(Q65=Data!$E$17,0,IF(Q65=Data!$E$18,0,0)))))))</f>
        <v>0</v>
      </c>
      <c r="BK65" s="148">
        <f>IF(Q65=Data!$E$12,Data!$P$72*$AV$3,IF(Q65=Data!$E$13,Data!$P$73*$AV$3,IF(Q65=Data!$E$14,Data!$P$74*$AV$3,IF(Q65=Data!$E$15,Data!$P$75*$AV$3,IF(Q65=Data!$E$16,Data!$P$76*$AV$3,IF(Q65=Data!$E$17,Data!$P$77*$AV$3,IF(Q65=Data!$E$18,Data!$P$78*$AV$3,0)))))))</f>
        <v>0</v>
      </c>
      <c r="BL65" s="147">
        <f>IF(O65=Data!$E$2,Data!$O$62,IF(O65=Data!$E$3,Data!$O$63,IF(O65=Data!$E$4,Data!$O$64,IF(O65=Data!$E$5,Data!$O$65,IF(O65=Data!$E$6,Data!$O$66,IF(O65=Data!$E$7,Data!$O$67,IF(O65=Data!$E$8,Data!$O$68,IF(O65=Data!$E$9,Data!$O$69,IF(O65=Data!$E$10,Data!$O$70,IF(O65=Data!$E$11,Data!$O$71,IF(O65=Data!$E$12,Data!$O$72,IF(O65=Data!$E$13,Data!$O$73,IF(O65=Data!$E$14,Data!$O$74,IF(O65=Data!$E$15,Data!$O$75,IF(O65=Data!$E$16,Data!$O$76,IF(O65=Data!$E$17,Data!$O$77,IF(O65=Data!$E$18,Data!$O$78,0)))))))))))))))))</f>
        <v>0</v>
      </c>
      <c r="BM65" s="169"/>
      <c r="BN65" s="169"/>
      <c r="BO65" s="169"/>
      <c r="BP65" s="169"/>
    </row>
    <row r="66" spans="10:68" x14ac:dyDescent="0.3">
      <c r="J66" s="36" t="s">
        <v>77</v>
      </c>
      <c r="K66" s="108"/>
      <c r="L66" s="108"/>
      <c r="M66" s="108" t="s">
        <v>3</v>
      </c>
      <c r="N66" s="108" t="s">
        <v>1</v>
      </c>
      <c r="O66" s="109" t="s">
        <v>124</v>
      </c>
      <c r="P66" s="109" t="s">
        <v>124</v>
      </c>
      <c r="Q66" s="110" t="s">
        <v>124</v>
      </c>
      <c r="R66" s="111"/>
      <c r="S66" s="111"/>
      <c r="T66" s="112"/>
      <c r="U66" s="20"/>
      <c r="V66" s="21">
        <f>IF(AZ66="No",0,IF(O66="NA",0,IF(O66=Data!$E$2,Data!$F$62,IF(O66=Data!$E$3,Data!$F$63,IF(O66=Data!$E$4,Data!$F$64,IF(O66=Data!$E$5,Data!$F$65,IF(O66=Data!$E$6,Data!$F$66,IF(O66=Data!$E$7,Data!$F$67,IF(O66=Data!$E$8,Data!$F$68,IF(O66=Data!$E$9,Data!$F$69,IF(O66=Data!$E$10,Data!$F$70,IF(O66=Data!$E$11,Data!$F$71,IF(O66=Data!E75,Data!$F$72,IF(O66=Data!E76,Data!$F$73,IF(O66=Data!E77,Data!$F$74,IF(O66=Data!E78,Data!$F$75,IF(O66=Data!E79,Data!$F$76,IF(O66=Data!E80,Data!$F$77,IF(O66=Data!E81,Data!F$78,0)))))))))))))))))))*K66*$AV$3</f>
        <v>0</v>
      </c>
      <c r="W66" s="23">
        <f>IF(AZ66="No",0,IF(O66="NA",0,IF(O66=Data!$E$2,Data!$G$62,IF(O66=Data!$E$3,Data!$G$63,IF(O66=Data!$E$4,Data!$G$64,IF(O66=Data!$E$5,Data!$G$65,IF(O66=Data!$E$6,Data!$G$66,IF(O66=Data!$E$7,Data!$G$67,IF(O66=Data!$E$8,Data!$G$68,IF(O66=Data!$E$9,Data!$G$69,IF(O66=Data!$E$10,Data!$G$70,IF(O66=Data!$E$11,Data!$G$71,IF(O66=Data!$E$12,Data!$G$72,IF(O66=Data!$E$13,Data!$G$73,IF(O66=Data!$E$14,Data!$G$74,IF(O66=Data!$E$15,Data!$G$75,IF(O66=Data!$E$16,Data!$G$76,IF(O66=Data!$E$17,Data!$G$77,IF(O66=Data!$E$18,Data!G$78,0)))))))))))))))))))*K66*$AV$3</f>
        <v>0</v>
      </c>
      <c r="X66" s="23">
        <f>IF(AZ66="No",0,IF(O66="NA",0,IF(O66=Data!$E$2,Data!$H$62,IF(O66=Data!$E$3,Data!$H$63,IF(O66=Data!$E$4,Data!$H$64,IF(O66=Data!$E$5,Data!$H$65,IF(O66=Data!$E$6,Data!$H$66,IF(O66=Data!$E$7,Data!$H$67,IF(O66=Data!$E$8,Data!$H$68,IF(O66=Data!$E$9,Data!$H$69,IF(O66=Data!$E$10,Data!$H$70,IF(O66=Data!$E$11,Data!$H$71,IF(O66=Data!$E$12,Data!$H$72,IF(O66=Data!$E$13,Data!$H$73,IF(O66=Data!$E$14,Data!$H$74,IF(O66=Data!$E$15,Data!$H$75,IF(O66=Data!$E$16,Data!$H$76,IF(O66=Data!$E$17,Data!$H$77,IF(O66=Data!$E$18,Data!H$78,0)))))))))))))))))))*K66*$AV$3</f>
        <v>0</v>
      </c>
      <c r="Y66" s="23">
        <f>IF(R66&lt;=1,0,IF(Q66=Data!$E$12,Data!$F$72,IF(Q66=Data!$E$13,Data!$F$73,IF(Q66=Data!$E$14,Data!$F$74,IF(Q66=Data!$E$15,Data!$F$75,IF(Q66=Data!$E$16,Data!$F$76,IF(Q66=Data!$E$17,Data!$F$77,IF(Q66=Data!$E$18,Data!$F$78,0))))))))*K66*IF(R66&lt;AV66,R66,$AV$3)</f>
        <v>0</v>
      </c>
      <c r="Z66" s="23">
        <f>IF(R66&lt;=1,0,IF(Q66=Data!$E$12,Data!$G$72,IF(Q66=Data!$E$13,Data!$G$73,IF(Q66=Data!$E$14,Data!$G$74,IF(Q66=Data!$E$15,Data!$G$75,IF(Q66=Data!$E$16,Data!$G$76,IF(Q66=Data!$E$17,Data!$G$77,IF(Q66=Data!$E$18,Data!$G$78,0))))))))*K66*IF(R66&lt;AV66,R66,$AV$3)</f>
        <v>0</v>
      </c>
      <c r="AA66" s="23">
        <f>IF(R66&lt;=1,0,IF(Q66=Data!$E$12,Data!$H$72,IF(Q66=Data!$E$13,Data!$H$73,IF(Q66=Data!$E$14,Data!$H$74,IF(Q66=Data!$E$15,Data!$H$75,IF(Q66=Data!$E$16,Data!$H$76,IF(Q66=Data!$E$17,Data!$H$77,IF(Q66=Data!$E$18,Data!$H$78,0))))))))*K66*IF(R66&lt;AV66,R66,$AV$3)</f>
        <v>0</v>
      </c>
      <c r="AB66" s="22">
        <f t="shared" si="5"/>
        <v>0</v>
      </c>
      <c r="AC66" s="50">
        <f t="shared" si="6"/>
        <v>0</v>
      </c>
      <c r="AD66" s="46"/>
      <c r="AE66" s="21">
        <f t="shared" si="0"/>
        <v>0</v>
      </c>
      <c r="AF66" s="22">
        <f t="shared" si="1"/>
        <v>0</v>
      </c>
      <c r="AG66" s="50">
        <f t="shared" si="2"/>
        <v>0</v>
      </c>
      <c r="AH66" s="46"/>
      <c r="AI66" s="21">
        <f>IF(AZ66="No",0,IF(O66="NA",0,IF(Q66=O66,0,IF(O66=Data!$E$2,Data!$J$62,IF(O66=Data!$E$3,Data!$J$63,IF(O66=Data!$E$4,Data!$J$64,IF(O66=Data!$E$5,Data!$J$65,IF(O66=Data!$E$6,Data!$J$66,IF(O66=Data!$E$7,Data!$J$67,IF(O66=Data!$E$8,Data!$J$68,IF(O66=Data!$E$9,Data!$J$69,IF(O66=Data!$E$10,Data!$I$70,IF(O66=Data!$E$11,Data!$J$71,IF(O66=Data!$E$12,Data!$J$72,IF(O66=Data!$E$13,Data!$J$73,IF(O66=Data!$E$14,Data!$J$74,IF(O66=Data!$E$15,Data!$J$75,IF(O66=Data!$E$16,Data!$J$76,IF(O66=Data!$E$17,Data!$J$77,IF(O66=Data!$E$18,Data!J$78,0))))))))))))))))))))*$AV$3</f>
        <v>0</v>
      </c>
      <c r="AJ66" s="23">
        <f>IF(AZ66="No",0,IF(O66="NA",0,IF(O66=Data!$E$2,Data!$K$62,IF(O66=Data!$E$3,Data!$K$63,IF(O66=Data!$E$4,Data!$K$64,IF(O66=Data!$E$5,Data!$K$65,IF(O66=Data!$E$6,Data!$K$66,IF(O66=Data!$E$7,Data!$K$67,IF(O66=Data!$E$8,Data!$K$68,IF(O66=Data!$E$9,Data!$K$69,IF(O66=Data!$E$10,Data!$K$70,IF(O66=Data!$E$11,Data!$K$71,IF(O66=Data!$E$12,Data!$K$72,IF(O66=Data!$E$13,Data!$K$73,IF(O66=Data!$E$14,Data!$K$74,IF(O66=Data!$E$15,Data!$K$75,IF(O66=Data!$E$16,Data!$K$76,IF(O66=Data!$E$17,Data!$K$77,IF(O66=Data!$E$18,Data!K$78,0)))))))))))))))))))*$AV$3</f>
        <v>0</v>
      </c>
      <c r="AK66" s="23">
        <f t="shared" si="7"/>
        <v>0</v>
      </c>
      <c r="AL66" s="22">
        <f t="shared" si="8"/>
        <v>0</v>
      </c>
      <c r="AM66" s="22">
        <f t="shared" si="9"/>
        <v>0</v>
      </c>
      <c r="AN66" s="23"/>
      <c r="AO66" s="120"/>
      <c r="AP66" s="25"/>
      <c r="AQ66" s="25"/>
      <c r="AR66" s="9"/>
      <c r="AS66" s="9"/>
      <c r="AT66" s="5"/>
      <c r="AX66" s="168"/>
      <c r="AY66" s="143" t="str">
        <f t="shared" si="10"/>
        <v>No</v>
      </c>
      <c r="AZ66" s="144" t="str">
        <f t="shared" si="3"/>
        <v>No</v>
      </c>
      <c r="BA66" s="150"/>
      <c r="BB66" s="146">
        <f>IF(Q66="NA",0,IF(N66="No",0,IF(O66=Data!$E$2,Data!$L$62,IF(O66=Data!$E$3,Data!$L$63,IF(O66=Data!$E$4,Data!$L$64,IF(O66=Data!$E$5,Data!$L$65,IF(O66=Data!$E$6,Data!$L$66,IF(O66=Data!$E$7,Data!$L$67,IF(O66=Data!$E$8,Data!$L$68,IF(O66=Data!$E$9,Data!$L$69,IF(O66=Data!$E$10,Data!$L$70,IF(O66=Data!$E$11,Data!$L$71,IF(O66=Data!$E$12,Data!$L$72,IF(O66=Data!$E$13,Data!$L$73,IF(O66=Data!$E$14,Data!$L$74,IF(O66=Data!$E$15,Data!$L$75,IF(O66=Data!$E$16,Data!$L$76,IF(O66=Data!$E$17,Data!$L$77,IF(O66=Data!$E$18,Data!L$78,0)))))))))))))))))))</f>
        <v>0</v>
      </c>
      <c r="BC66" s="147">
        <f>IF(Q66="NA",0,IF(AY66="No",0,IF(N66="Yes",0,IF(P66=Data!$E$2,Data!$L$62,IF(P66=Data!$E$3,Data!$L$63,IF(P66=Data!$E$4,Data!$L$64,IF(P66=Data!$E$5,Data!$L$65,IF(P66=Data!$E$6,Data!$L$66,IF(P66=Data!$E$7,Data!$L$67,IF(P66=Data!$E$8,Data!$L$68,IF(P66=Data!$E$9,Data!$L$69,IF(P66=Data!$E$10,Data!$L$70,IF(P66=Data!$E$11,Data!$L$71,IF(P66=Data!$E$12,Data!$L$72*(EXP(-29.6/R66)),IF(P66=Data!$E$13,Data!$L$73,IF(P66=Data!$E$14,Data!$L$74*(EXP(-29.6/R66)),IF(P66=Data!$E$15,Data!$L$75,IF(P66=Data!$E$16,Data!$L$76,IF(P66=Data!$E$17,Data!$L$77,IF(P66=Data!$E$18,Data!L$78,0))))))))))))))))))))</f>
        <v>0</v>
      </c>
      <c r="BD66" s="148"/>
      <c r="BE66" s="146"/>
      <c r="BF66" s="148">
        <f t="shared" si="4"/>
        <v>0</v>
      </c>
      <c r="BG66" s="148">
        <f t="shared" si="11"/>
        <v>1</v>
      </c>
      <c r="BH66" s="148">
        <f t="shared" si="12"/>
        <v>1</v>
      </c>
      <c r="BI66" s="148">
        <f>IF(S66=0,0,IF(AND(Q66=Data!$E$12,S66-$AV$3&gt;0),(((Data!$M$72*(EXP(-29.6/S66)))-(Data!$M$72*(EXP(-29.6/(S66-$AV$3)))))),IF(AND(Q66=Data!$E$12,S66-$AV$3&lt;0.5),(Data!$M$72*(EXP(-29.6/S66))),IF(AND(Q66=Data!$E$12,S66&lt;=1),((Data!$M$72*(EXP(-29.6/S66)))),IF(Q66=Data!$E$13,(Data!$M$73),IF(AND(Q66=Data!$E$14,S66-$AV$3&gt;0),(((Data!$M$74*(EXP(-29.6/S66)))-(Data!$M$74*(EXP(-29.6/(S66-$AV$3)))))),IF(AND(Q66=Data!$E$14,S66-$AV$3&lt;1),(Data!$M$74*(EXP(-29.6/S66))),IF(AND(Q66=Data!$E$14,S66&lt;=1),((Data!$M$74*(EXP(-29.6/S66)))),IF(Q66=Data!$E$15,Data!$M$75,IF(Q66=Data!$E$16,Data!$M$76,IF(Q66=Data!$E$17,Data!$M$77,IF(Q66=Data!$E$18,Data!$M$78,0))))))))))))</f>
        <v>0</v>
      </c>
      <c r="BJ66" s="148">
        <f>IF(Q66=Data!$E$12,BI66*0.32,IF(Q66=Data!$E$13,0,IF(Q66=Data!$E$14,BI66*0.32,IF(Q66=Data!$E$15,0,IF(Q66=Data!$E$16,0,IF(Q66=Data!$E$17,0,IF(Q66=Data!$E$18,0,0)))))))</f>
        <v>0</v>
      </c>
      <c r="BK66" s="148">
        <f>IF(Q66=Data!$E$12,Data!$P$72*$AV$3,IF(Q66=Data!$E$13,Data!$P$73*$AV$3,IF(Q66=Data!$E$14,Data!$P$74*$AV$3,IF(Q66=Data!$E$15,Data!$P$75*$AV$3,IF(Q66=Data!$E$16,Data!$P$76*$AV$3,IF(Q66=Data!$E$17,Data!$P$77*$AV$3,IF(Q66=Data!$E$18,Data!$P$78*$AV$3,0)))))))</f>
        <v>0</v>
      </c>
      <c r="BL66" s="147">
        <f>IF(O66=Data!$E$2,Data!$O$62,IF(O66=Data!$E$3,Data!$O$63,IF(O66=Data!$E$4,Data!$O$64,IF(O66=Data!$E$5,Data!$O$65,IF(O66=Data!$E$6,Data!$O$66,IF(O66=Data!$E$7,Data!$O$67,IF(O66=Data!$E$8,Data!$O$68,IF(O66=Data!$E$9,Data!$O$69,IF(O66=Data!$E$10,Data!$O$70,IF(O66=Data!$E$11,Data!$O$71,IF(O66=Data!$E$12,Data!$O$72,IF(O66=Data!$E$13,Data!$O$73,IF(O66=Data!$E$14,Data!$O$74,IF(O66=Data!$E$15,Data!$O$75,IF(O66=Data!$E$16,Data!$O$76,IF(O66=Data!$E$17,Data!$O$77,IF(O66=Data!$E$18,Data!$O$78,0)))))))))))))))))</f>
        <v>0</v>
      </c>
      <c r="BM66" s="169"/>
      <c r="BN66" s="169"/>
      <c r="BO66" s="169"/>
      <c r="BP66" s="169"/>
    </row>
    <row r="67" spans="10:68" x14ac:dyDescent="0.3">
      <c r="J67" s="36" t="s">
        <v>78</v>
      </c>
      <c r="K67" s="108"/>
      <c r="L67" s="108"/>
      <c r="M67" s="108" t="s">
        <v>3</v>
      </c>
      <c r="N67" s="108" t="s">
        <v>1</v>
      </c>
      <c r="O67" s="109" t="s">
        <v>124</v>
      </c>
      <c r="P67" s="109" t="s">
        <v>124</v>
      </c>
      <c r="Q67" s="110" t="s">
        <v>124</v>
      </c>
      <c r="R67" s="111"/>
      <c r="S67" s="111"/>
      <c r="T67" s="112"/>
      <c r="U67" s="20"/>
      <c r="V67" s="21">
        <f>IF(AZ67="No",0,IF(O67="NA",0,IF(O67=Data!$E$2,Data!$F$62,IF(O67=Data!$E$3,Data!$F$63,IF(O67=Data!$E$4,Data!$F$64,IF(O67=Data!$E$5,Data!$F$65,IF(O67=Data!$E$6,Data!$F$66,IF(O67=Data!$E$7,Data!$F$67,IF(O67=Data!$E$8,Data!$F$68,IF(O67=Data!$E$9,Data!$F$69,IF(O67=Data!$E$10,Data!$F$70,IF(O67=Data!$E$11,Data!$F$71,IF(O67=Data!E76,Data!$F$72,IF(O67=Data!E77,Data!$F$73,IF(O67=Data!E78,Data!$F$74,IF(O67=Data!E79,Data!$F$75,IF(O67=Data!E80,Data!$F$76,IF(O67=Data!E81,Data!$F$77,IF(O67=Data!E82,Data!F$78,0)))))))))))))))))))*K67*$AV$3</f>
        <v>0</v>
      </c>
      <c r="W67" s="23">
        <f>IF(AZ67="No",0,IF(O67="NA",0,IF(O67=Data!$E$2,Data!$G$62,IF(O67=Data!$E$3,Data!$G$63,IF(O67=Data!$E$4,Data!$G$64,IF(O67=Data!$E$5,Data!$G$65,IF(O67=Data!$E$6,Data!$G$66,IF(O67=Data!$E$7,Data!$G$67,IF(O67=Data!$E$8,Data!$G$68,IF(O67=Data!$E$9,Data!$G$69,IF(O67=Data!$E$10,Data!$G$70,IF(O67=Data!$E$11,Data!$G$71,IF(O67=Data!$E$12,Data!$G$72,IF(O67=Data!$E$13,Data!$G$73,IF(O67=Data!$E$14,Data!$G$74,IF(O67=Data!$E$15,Data!$G$75,IF(O67=Data!$E$16,Data!$G$76,IF(O67=Data!$E$17,Data!$G$77,IF(O67=Data!$E$18,Data!G$78,0)))))))))))))))))))*K67*$AV$3</f>
        <v>0</v>
      </c>
      <c r="X67" s="23">
        <f>IF(AZ67="No",0,IF(O67="NA",0,IF(O67=Data!$E$2,Data!$H$62,IF(O67=Data!$E$3,Data!$H$63,IF(O67=Data!$E$4,Data!$H$64,IF(O67=Data!$E$5,Data!$H$65,IF(O67=Data!$E$6,Data!$H$66,IF(O67=Data!$E$7,Data!$H$67,IF(O67=Data!$E$8,Data!$H$68,IF(O67=Data!$E$9,Data!$H$69,IF(O67=Data!$E$10,Data!$H$70,IF(O67=Data!$E$11,Data!$H$71,IF(O67=Data!$E$12,Data!$H$72,IF(O67=Data!$E$13,Data!$H$73,IF(O67=Data!$E$14,Data!$H$74,IF(O67=Data!$E$15,Data!$H$75,IF(O67=Data!$E$16,Data!$H$76,IF(O67=Data!$E$17,Data!$H$77,IF(O67=Data!$E$18,Data!H$78,0)))))))))))))))))))*K67*$AV$3</f>
        <v>0</v>
      </c>
      <c r="Y67" s="23">
        <f>IF(R67&lt;=1,0,IF(Q67=Data!$E$12,Data!$F$72,IF(Q67=Data!$E$13,Data!$F$73,IF(Q67=Data!$E$14,Data!$F$74,IF(Q67=Data!$E$15,Data!$F$75,IF(Q67=Data!$E$16,Data!$F$76,IF(Q67=Data!$E$17,Data!$F$77,IF(Q67=Data!$E$18,Data!$F$78,0))))))))*K67*IF(R67&lt;AV67,R67,$AV$3)</f>
        <v>0</v>
      </c>
      <c r="Z67" s="23">
        <f>IF(R67&lt;=1,0,IF(Q67=Data!$E$12,Data!$G$72,IF(Q67=Data!$E$13,Data!$G$73,IF(Q67=Data!$E$14,Data!$G$74,IF(Q67=Data!$E$15,Data!$G$75,IF(Q67=Data!$E$16,Data!$G$76,IF(Q67=Data!$E$17,Data!$G$77,IF(Q67=Data!$E$18,Data!$G$78,0))))))))*K67*IF(R67&lt;AV67,R67,$AV$3)</f>
        <v>0</v>
      </c>
      <c r="AA67" s="23">
        <f>IF(R67&lt;=1,0,IF(Q67=Data!$E$12,Data!$H$72,IF(Q67=Data!$E$13,Data!$H$73,IF(Q67=Data!$E$14,Data!$H$74,IF(Q67=Data!$E$15,Data!$H$75,IF(Q67=Data!$E$16,Data!$H$76,IF(Q67=Data!$E$17,Data!$H$77,IF(Q67=Data!$E$18,Data!$H$78,0))))))))*K67*IF(R67&lt;AV67,R67,$AV$3)</f>
        <v>0</v>
      </c>
      <c r="AB67" s="22">
        <f t="shared" si="5"/>
        <v>0</v>
      </c>
      <c r="AC67" s="50">
        <f t="shared" si="6"/>
        <v>0</v>
      </c>
      <c r="AD67" s="46"/>
      <c r="AE67" s="21">
        <f t="shared" ref="AE67:AE102" si="13">BI67*BG67*K67</f>
        <v>0</v>
      </c>
      <c r="AF67" s="22">
        <f t="shared" ref="AF67:AF102" si="14">BJ67*BG67*K67</f>
        <v>0</v>
      </c>
      <c r="AG67" s="50">
        <f t="shared" ref="AG67:AG102" si="15">AE67+AF67</f>
        <v>0</v>
      </c>
      <c r="AH67" s="46"/>
      <c r="AI67" s="21">
        <f>IF(AZ67="No",0,IF(O67="NA",0,IF(Q67=O67,0,IF(O67=Data!$E$2,Data!$J$62,IF(O67=Data!$E$3,Data!$J$63,IF(O67=Data!$E$4,Data!$J$64,IF(O67=Data!$E$5,Data!$J$65,IF(O67=Data!$E$6,Data!$J$66,IF(O67=Data!$E$7,Data!$J$67,IF(O67=Data!$E$8,Data!$J$68,IF(O67=Data!$E$9,Data!$J$69,IF(O67=Data!$E$10,Data!$I$70,IF(O67=Data!$E$11,Data!$J$71,IF(O67=Data!$E$12,Data!$J$72,IF(O67=Data!$E$13,Data!$J$73,IF(O67=Data!$E$14,Data!$J$74,IF(O67=Data!$E$15,Data!$J$75,IF(O67=Data!$E$16,Data!$J$76,IF(O67=Data!$E$17,Data!$J$77,IF(O67=Data!$E$18,Data!J$78,0))))))))))))))))))))*$AV$3</f>
        <v>0</v>
      </c>
      <c r="AJ67" s="23">
        <f>IF(AZ67="No",0,IF(O67="NA",0,IF(O67=Data!$E$2,Data!$K$62,IF(O67=Data!$E$3,Data!$K$63,IF(O67=Data!$E$4,Data!$K$64,IF(O67=Data!$E$5,Data!$K$65,IF(O67=Data!$E$6,Data!$K$66,IF(O67=Data!$E$7,Data!$K$67,IF(O67=Data!$E$8,Data!$K$68,IF(O67=Data!$E$9,Data!$K$69,IF(O67=Data!$E$10,Data!$K$70,IF(O67=Data!$E$11,Data!$K$71,IF(O67=Data!$E$12,Data!$K$72,IF(O67=Data!$E$13,Data!$K$73,IF(O67=Data!$E$14,Data!$K$74,IF(O67=Data!$E$15,Data!$K$75,IF(O67=Data!$E$16,Data!$K$76,IF(O67=Data!$E$17,Data!$K$77,IF(O67=Data!$E$18,Data!K$78,0)))))))))))))))))))*$AV$3</f>
        <v>0</v>
      </c>
      <c r="AK67" s="23">
        <f t="shared" si="7"/>
        <v>0</v>
      </c>
      <c r="AL67" s="22">
        <f t="shared" si="8"/>
        <v>0</v>
      </c>
      <c r="AM67" s="22">
        <f t="shared" si="9"/>
        <v>0</v>
      </c>
      <c r="AN67" s="23"/>
      <c r="AO67" s="120"/>
      <c r="AP67" s="25"/>
      <c r="AQ67" s="25"/>
      <c r="AR67" s="9"/>
      <c r="AS67" s="9"/>
      <c r="AT67" s="5"/>
      <c r="AX67" s="168"/>
      <c r="AY67" s="143" t="str">
        <f t="shared" si="10"/>
        <v>No</v>
      </c>
      <c r="AZ67" s="144" t="str">
        <f t="shared" ref="AZ67:AZ102" si="16">M67</f>
        <v>No</v>
      </c>
      <c r="BA67" s="150"/>
      <c r="BB67" s="146">
        <f>IF(Q67="NA",0,IF(N67="No",0,IF(O67=Data!$E$2,Data!$L$62,IF(O67=Data!$E$3,Data!$L$63,IF(O67=Data!$E$4,Data!$L$64,IF(O67=Data!$E$5,Data!$L$65,IF(O67=Data!$E$6,Data!$L$66,IF(O67=Data!$E$7,Data!$L$67,IF(O67=Data!$E$8,Data!$L$68,IF(O67=Data!$E$9,Data!$L$69,IF(O67=Data!$E$10,Data!$L$70,IF(O67=Data!$E$11,Data!$L$71,IF(O67=Data!$E$12,Data!$L$72,IF(O67=Data!$E$13,Data!$L$73,IF(O67=Data!$E$14,Data!$L$74,IF(O67=Data!$E$15,Data!$L$75,IF(O67=Data!$E$16,Data!$L$76,IF(O67=Data!$E$17,Data!$L$77,IF(O67=Data!$E$18,Data!L$78,0)))))))))))))))))))</f>
        <v>0</v>
      </c>
      <c r="BC67" s="147">
        <f>IF(Q67="NA",0,IF(AY67="No",0,IF(N67="Yes",0,IF(P67=Data!$E$2,Data!$L$62,IF(P67=Data!$E$3,Data!$L$63,IF(P67=Data!$E$4,Data!$L$64,IF(P67=Data!$E$5,Data!$L$65,IF(P67=Data!$E$6,Data!$L$66,IF(P67=Data!$E$7,Data!$L$67,IF(P67=Data!$E$8,Data!$L$68,IF(P67=Data!$E$9,Data!$L$69,IF(P67=Data!$E$10,Data!$L$70,IF(P67=Data!$E$11,Data!$L$71,IF(P67=Data!$E$12,Data!$L$72*(EXP(-29.6/R67)),IF(P67=Data!$E$13,Data!$L$73,IF(P67=Data!$E$14,Data!$L$74*(EXP(-29.6/R67)),IF(P67=Data!$E$15,Data!$L$75,IF(P67=Data!$E$16,Data!$L$76,IF(P67=Data!$E$17,Data!$L$77,IF(P67=Data!$E$18,Data!L$78,0))))))))))))))))))))</f>
        <v>0</v>
      </c>
      <c r="BD67" s="148"/>
      <c r="BE67" s="146"/>
      <c r="BF67" s="148">
        <f t="shared" ref="BF67:BF102" si="17">IF($E$3=0,0,IF($BE$3&lt;=$AV$6,0,(L67-$AV$6)/($BE$3-$AV$6)))</f>
        <v>0</v>
      </c>
      <c r="BG67" s="148">
        <f t="shared" si="11"/>
        <v>1</v>
      </c>
      <c r="BH67" s="148">
        <f t="shared" si="12"/>
        <v>1</v>
      </c>
      <c r="BI67" s="148">
        <f>IF(S67=0,0,IF(AND(Q67=Data!$E$12,S67-$AV$3&gt;0),(((Data!$M$72*(EXP(-29.6/S67)))-(Data!$M$72*(EXP(-29.6/(S67-$AV$3)))))),IF(AND(Q67=Data!$E$12,S67-$AV$3&lt;0.5),(Data!$M$72*(EXP(-29.6/S67))),IF(AND(Q67=Data!$E$12,S67&lt;=1),((Data!$M$72*(EXP(-29.6/S67)))),IF(Q67=Data!$E$13,(Data!$M$73),IF(AND(Q67=Data!$E$14,S67-$AV$3&gt;0),(((Data!$M$74*(EXP(-29.6/S67)))-(Data!$M$74*(EXP(-29.6/(S67-$AV$3)))))),IF(AND(Q67=Data!$E$14,S67-$AV$3&lt;1),(Data!$M$74*(EXP(-29.6/S67))),IF(AND(Q67=Data!$E$14,S67&lt;=1),((Data!$M$74*(EXP(-29.6/S67)))),IF(Q67=Data!$E$15,Data!$M$75,IF(Q67=Data!$E$16,Data!$M$76,IF(Q67=Data!$E$17,Data!$M$77,IF(Q67=Data!$E$18,Data!$M$78,0))))))))))))</f>
        <v>0</v>
      </c>
      <c r="BJ67" s="148">
        <f>IF(Q67=Data!$E$12,BI67*0.32,IF(Q67=Data!$E$13,0,IF(Q67=Data!$E$14,BI67*0.32,IF(Q67=Data!$E$15,0,IF(Q67=Data!$E$16,0,IF(Q67=Data!$E$17,0,IF(Q67=Data!$E$18,0,0)))))))</f>
        <v>0</v>
      </c>
      <c r="BK67" s="148">
        <f>IF(Q67=Data!$E$12,Data!$P$72*$AV$3,IF(Q67=Data!$E$13,Data!$P$73*$AV$3,IF(Q67=Data!$E$14,Data!$P$74*$AV$3,IF(Q67=Data!$E$15,Data!$P$75*$AV$3,IF(Q67=Data!$E$16,Data!$P$76*$AV$3,IF(Q67=Data!$E$17,Data!$P$77*$AV$3,IF(Q67=Data!$E$18,Data!$P$78*$AV$3,0)))))))</f>
        <v>0</v>
      </c>
      <c r="BL67" s="147">
        <f>IF(O67=Data!$E$2,Data!$O$62,IF(O67=Data!$E$3,Data!$O$63,IF(O67=Data!$E$4,Data!$O$64,IF(O67=Data!$E$5,Data!$O$65,IF(O67=Data!$E$6,Data!$O$66,IF(O67=Data!$E$7,Data!$O$67,IF(O67=Data!$E$8,Data!$O$68,IF(O67=Data!$E$9,Data!$O$69,IF(O67=Data!$E$10,Data!$O$70,IF(O67=Data!$E$11,Data!$O$71,IF(O67=Data!$E$12,Data!$O$72,IF(O67=Data!$E$13,Data!$O$73,IF(O67=Data!$E$14,Data!$O$74,IF(O67=Data!$E$15,Data!$O$75,IF(O67=Data!$E$16,Data!$O$76,IF(O67=Data!$E$17,Data!$O$77,IF(O67=Data!$E$18,Data!$O$78,0)))))))))))))))))</f>
        <v>0</v>
      </c>
      <c r="BM67" s="169"/>
      <c r="BN67" s="169"/>
      <c r="BO67" s="169"/>
      <c r="BP67" s="169"/>
    </row>
    <row r="68" spans="10:68" x14ac:dyDescent="0.3">
      <c r="J68" s="36" t="s">
        <v>79</v>
      </c>
      <c r="K68" s="108"/>
      <c r="L68" s="108"/>
      <c r="M68" s="108" t="s">
        <v>3</v>
      </c>
      <c r="N68" s="108" t="s">
        <v>1</v>
      </c>
      <c r="O68" s="109" t="s">
        <v>124</v>
      </c>
      <c r="P68" s="109" t="s">
        <v>124</v>
      </c>
      <c r="Q68" s="110" t="s">
        <v>124</v>
      </c>
      <c r="R68" s="111"/>
      <c r="S68" s="111"/>
      <c r="T68" s="112"/>
      <c r="U68" s="20"/>
      <c r="V68" s="21">
        <f>IF(AZ68="No",0,IF(O68="NA",0,IF(O68=Data!$E$2,Data!$F$62,IF(O68=Data!$E$3,Data!$F$63,IF(O68=Data!$E$4,Data!$F$64,IF(O68=Data!$E$5,Data!$F$65,IF(O68=Data!$E$6,Data!$F$66,IF(O68=Data!$E$7,Data!$F$67,IF(O68=Data!$E$8,Data!$F$68,IF(O68=Data!$E$9,Data!$F$69,IF(O68=Data!$E$10,Data!$F$70,IF(O68=Data!$E$11,Data!$F$71,IF(O68=Data!E77,Data!$F$72,IF(O68=Data!E78,Data!$F$73,IF(O68=Data!E79,Data!$F$74,IF(O68=Data!E80,Data!$F$75,IF(O68=Data!E81,Data!$F$76,IF(O68=Data!E82,Data!$F$77,IF(O68=Data!E83,Data!F$78,0)))))))))))))))))))*K68*$AV$3</f>
        <v>0</v>
      </c>
      <c r="W68" s="23">
        <f>IF(AZ68="No",0,IF(O68="NA",0,IF(O68=Data!$E$2,Data!$G$62,IF(O68=Data!$E$3,Data!$G$63,IF(O68=Data!$E$4,Data!$G$64,IF(O68=Data!$E$5,Data!$G$65,IF(O68=Data!$E$6,Data!$G$66,IF(O68=Data!$E$7,Data!$G$67,IF(O68=Data!$E$8,Data!$G$68,IF(O68=Data!$E$9,Data!$G$69,IF(O68=Data!$E$10,Data!$G$70,IF(O68=Data!$E$11,Data!$G$71,IF(O68=Data!$E$12,Data!$G$72,IF(O68=Data!$E$13,Data!$G$73,IF(O68=Data!$E$14,Data!$G$74,IF(O68=Data!$E$15,Data!$G$75,IF(O68=Data!$E$16,Data!$G$76,IF(O68=Data!$E$17,Data!$G$77,IF(O68=Data!$E$18,Data!G$78,0)))))))))))))))))))*K68*$AV$3</f>
        <v>0</v>
      </c>
      <c r="X68" s="23">
        <f>IF(AZ68="No",0,IF(O68="NA",0,IF(O68=Data!$E$2,Data!$H$62,IF(O68=Data!$E$3,Data!$H$63,IF(O68=Data!$E$4,Data!$H$64,IF(O68=Data!$E$5,Data!$H$65,IF(O68=Data!$E$6,Data!$H$66,IF(O68=Data!$E$7,Data!$H$67,IF(O68=Data!$E$8,Data!$H$68,IF(O68=Data!$E$9,Data!$H$69,IF(O68=Data!$E$10,Data!$H$70,IF(O68=Data!$E$11,Data!$H$71,IF(O68=Data!$E$12,Data!$H$72,IF(O68=Data!$E$13,Data!$H$73,IF(O68=Data!$E$14,Data!$H$74,IF(O68=Data!$E$15,Data!$H$75,IF(O68=Data!$E$16,Data!$H$76,IF(O68=Data!$E$17,Data!$H$77,IF(O68=Data!$E$18,Data!H$78,0)))))))))))))))))))*K68*$AV$3</f>
        <v>0</v>
      </c>
      <c r="Y68" s="23">
        <f>IF(R68&lt;=1,0,IF(Q68=Data!$E$12,Data!$F$72,IF(Q68=Data!$E$13,Data!$F$73,IF(Q68=Data!$E$14,Data!$F$74,IF(Q68=Data!$E$15,Data!$F$75,IF(Q68=Data!$E$16,Data!$F$76,IF(Q68=Data!$E$17,Data!$F$77,IF(Q68=Data!$E$18,Data!$F$78,0))))))))*K68*IF(R68&lt;AV68,R68,$AV$3)</f>
        <v>0</v>
      </c>
      <c r="Z68" s="23">
        <f>IF(R68&lt;=1,0,IF(Q68=Data!$E$12,Data!$G$72,IF(Q68=Data!$E$13,Data!$G$73,IF(Q68=Data!$E$14,Data!$G$74,IF(Q68=Data!$E$15,Data!$G$75,IF(Q68=Data!$E$16,Data!$G$76,IF(Q68=Data!$E$17,Data!$G$77,IF(Q68=Data!$E$18,Data!$G$78,0))))))))*K68*IF(R68&lt;AV68,R68,$AV$3)</f>
        <v>0</v>
      </c>
      <c r="AA68" s="23">
        <f>IF(R68&lt;=1,0,IF(Q68=Data!$E$12,Data!$H$72,IF(Q68=Data!$E$13,Data!$H$73,IF(Q68=Data!$E$14,Data!$H$74,IF(Q68=Data!$E$15,Data!$H$75,IF(Q68=Data!$E$16,Data!$H$76,IF(Q68=Data!$E$17,Data!$H$77,IF(Q68=Data!$E$18,Data!$H$78,0))))))))*K68*IF(R68&lt;AV68,R68,$AV$3)</f>
        <v>0</v>
      </c>
      <c r="AB68" s="22">
        <f t="shared" ref="AB68:AB102" si="18">(BC68+BB68)*K68</f>
        <v>0</v>
      </c>
      <c r="AC68" s="50">
        <f t="shared" ref="AC68:AC102" si="19">(V68+W68+X68)-(AA68+Z68+Y68+AB68)</f>
        <v>0</v>
      </c>
      <c r="AD68" s="46"/>
      <c r="AE68" s="21">
        <f t="shared" si="13"/>
        <v>0</v>
      </c>
      <c r="AF68" s="22">
        <f t="shared" si="14"/>
        <v>0</v>
      </c>
      <c r="AG68" s="50">
        <f t="shared" si="15"/>
        <v>0</v>
      </c>
      <c r="AH68" s="46"/>
      <c r="AI68" s="21">
        <f>IF(AZ68="No",0,IF(O68="NA",0,IF(Q68=O68,0,IF(O68=Data!$E$2,Data!$J$62,IF(O68=Data!$E$3,Data!$J$63,IF(O68=Data!$E$4,Data!$J$64,IF(O68=Data!$E$5,Data!$J$65,IF(O68=Data!$E$6,Data!$J$66,IF(O68=Data!$E$7,Data!$J$67,IF(O68=Data!$E$8,Data!$J$68,IF(O68=Data!$E$9,Data!$J$69,IF(O68=Data!$E$10,Data!$I$70,IF(O68=Data!$E$11,Data!$J$71,IF(O68=Data!$E$12,Data!$J$72,IF(O68=Data!$E$13,Data!$J$73,IF(O68=Data!$E$14,Data!$J$74,IF(O68=Data!$E$15,Data!$J$75,IF(O68=Data!$E$16,Data!$J$76,IF(O68=Data!$E$17,Data!$J$77,IF(O68=Data!$E$18,Data!J$78,0))))))))))))))))))))*$AV$3</f>
        <v>0</v>
      </c>
      <c r="AJ68" s="23">
        <f>IF(AZ68="No",0,IF(O68="NA",0,IF(O68=Data!$E$2,Data!$K$62,IF(O68=Data!$E$3,Data!$K$63,IF(O68=Data!$E$4,Data!$K$64,IF(O68=Data!$E$5,Data!$K$65,IF(O68=Data!$E$6,Data!$K$66,IF(O68=Data!$E$7,Data!$K$67,IF(O68=Data!$E$8,Data!$K$68,IF(O68=Data!$E$9,Data!$K$69,IF(O68=Data!$E$10,Data!$K$70,IF(O68=Data!$E$11,Data!$K$71,IF(O68=Data!$E$12,Data!$K$72,IF(O68=Data!$E$13,Data!$K$73,IF(O68=Data!$E$14,Data!$K$74,IF(O68=Data!$E$15,Data!$K$75,IF(O68=Data!$E$16,Data!$K$76,IF(O68=Data!$E$17,Data!$K$77,IF(O68=Data!$E$18,Data!K$78,0)))))))))))))))))))*$AV$3</f>
        <v>0</v>
      </c>
      <c r="AK68" s="23">
        <f t="shared" ref="AK68:AK102" si="20">BK68*BH68*K68</f>
        <v>0</v>
      </c>
      <c r="AL68" s="22">
        <f t="shared" ref="AL68:AL102" si="21">0.5*BL68*T68</f>
        <v>0</v>
      </c>
      <c r="AM68" s="22">
        <f t="shared" ref="AM68:AM102" si="22">AK68+AJ68-AI68-AL68</f>
        <v>0</v>
      </c>
      <c r="AN68" s="23"/>
      <c r="AO68" s="120"/>
      <c r="AP68" s="25"/>
      <c r="AQ68" s="25"/>
      <c r="AR68" s="9"/>
      <c r="AS68" s="9"/>
      <c r="AT68" s="5"/>
      <c r="AX68" s="168"/>
      <c r="AY68" s="143" t="str">
        <f t="shared" ref="AY68:AY102" si="23">IF(S68&lt;R68,"Yes",IF(Q68="NA","No",IF(P68=Q68,"No",IF(AND(N68="Yes",O68=Q68),"No","Yes"))))</f>
        <v>No</v>
      </c>
      <c r="AZ68" s="144" t="str">
        <f t="shared" si="16"/>
        <v>No</v>
      </c>
      <c r="BA68" s="150"/>
      <c r="BB68" s="146">
        <f>IF(Q68="NA",0,IF(N68="No",0,IF(O68=Data!$E$2,Data!$L$62,IF(O68=Data!$E$3,Data!$L$63,IF(O68=Data!$E$4,Data!$L$64,IF(O68=Data!$E$5,Data!$L$65,IF(O68=Data!$E$6,Data!$L$66,IF(O68=Data!$E$7,Data!$L$67,IF(O68=Data!$E$8,Data!$L$68,IF(O68=Data!$E$9,Data!$L$69,IF(O68=Data!$E$10,Data!$L$70,IF(O68=Data!$E$11,Data!$L$71,IF(O68=Data!$E$12,Data!$L$72,IF(O68=Data!$E$13,Data!$L$73,IF(O68=Data!$E$14,Data!$L$74,IF(O68=Data!$E$15,Data!$L$75,IF(O68=Data!$E$16,Data!$L$76,IF(O68=Data!$E$17,Data!$L$77,IF(O68=Data!$E$18,Data!L$78,0)))))))))))))))))))</f>
        <v>0</v>
      </c>
      <c r="BC68" s="147">
        <f>IF(Q68="NA",0,IF(AY68="No",0,IF(N68="Yes",0,IF(P68=Data!$E$2,Data!$L$62,IF(P68=Data!$E$3,Data!$L$63,IF(P68=Data!$E$4,Data!$L$64,IF(P68=Data!$E$5,Data!$L$65,IF(P68=Data!$E$6,Data!$L$66,IF(P68=Data!$E$7,Data!$L$67,IF(P68=Data!$E$8,Data!$L$68,IF(P68=Data!$E$9,Data!$L$69,IF(P68=Data!$E$10,Data!$L$70,IF(P68=Data!$E$11,Data!$L$71,IF(P68=Data!$E$12,Data!$L$72*(EXP(-29.6/R68)),IF(P68=Data!$E$13,Data!$L$73,IF(P68=Data!$E$14,Data!$L$74*(EXP(-29.6/R68)),IF(P68=Data!$E$15,Data!$L$75,IF(P68=Data!$E$16,Data!$L$76,IF(P68=Data!$E$17,Data!$L$77,IF(P68=Data!$E$18,Data!L$78,0))))))))))))))))))))</f>
        <v>0</v>
      </c>
      <c r="BD68" s="148"/>
      <c r="BE68" s="146"/>
      <c r="BF68" s="148">
        <f t="shared" si="17"/>
        <v>0</v>
      </c>
      <c r="BG68" s="148">
        <f t="shared" ref="BG68:BG102" si="24">IF(AND(Q68="Mangroves",BF68&lt;=0.37),1,IF(AND(Q68="Mangroves",BF68&gt;0.37,BF68&lt;=0.7),0.75,IF(AND(Q68="Mangroves",BF68&gt;0.7),0.9,1)))</f>
        <v>1</v>
      </c>
      <c r="BH68" s="148">
        <f t="shared" ref="BH68:BH102" si="25">IF(BG68=0.75,0.5,IF(BG68=0.9,0.35,1))</f>
        <v>1</v>
      </c>
      <c r="BI68" s="148">
        <f>IF(S68=0,0,IF(AND(Q68=Data!$E$12,S68-$AV$3&gt;0),(((Data!$M$72*(EXP(-29.6/S68)))-(Data!$M$72*(EXP(-29.6/(S68-$AV$3)))))),IF(AND(Q68=Data!$E$12,S68-$AV$3&lt;0.5),(Data!$M$72*(EXP(-29.6/S68))),IF(AND(Q68=Data!$E$12,S68&lt;=1),((Data!$M$72*(EXP(-29.6/S68)))),IF(Q68=Data!$E$13,(Data!$M$73),IF(AND(Q68=Data!$E$14,S68-$AV$3&gt;0),(((Data!$M$74*(EXP(-29.6/S68)))-(Data!$M$74*(EXP(-29.6/(S68-$AV$3)))))),IF(AND(Q68=Data!$E$14,S68-$AV$3&lt;1),(Data!$M$74*(EXP(-29.6/S68))),IF(AND(Q68=Data!$E$14,S68&lt;=1),((Data!$M$74*(EXP(-29.6/S68)))),IF(Q68=Data!$E$15,Data!$M$75,IF(Q68=Data!$E$16,Data!$M$76,IF(Q68=Data!$E$17,Data!$M$77,IF(Q68=Data!$E$18,Data!$M$78,0))))))))))))</f>
        <v>0</v>
      </c>
      <c r="BJ68" s="148">
        <f>IF(Q68=Data!$E$12,BI68*0.32,IF(Q68=Data!$E$13,0,IF(Q68=Data!$E$14,BI68*0.32,IF(Q68=Data!$E$15,0,IF(Q68=Data!$E$16,0,IF(Q68=Data!$E$17,0,IF(Q68=Data!$E$18,0,0)))))))</f>
        <v>0</v>
      </c>
      <c r="BK68" s="148">
        <f>IF(Q68=Data!$E$12,Data!$P$72*$AV$3,IF(Q68=Data!$E$13,Data!$P$73*$AV$3,IF(Q68=Data!$E$14,Data!$P$74*$AV$3,IF(Q68=Data!$E$15,Data!$P$75*$AV$3,IF(Q68=Data!$E$16,Data!$P$76*$AV$3,IF(Q68=Data!$E$17,Data!$P$77*$AV$3,IF(Q68=Data!$E$18,Data!$P$78*$AV$3,0)))))))</f>
        <v>0</v>
      </c>
      <c r="BL68" s="147">
        <f>IF(O68=Data!$E$2,Data!$O$62,IF(O68=Data!$E$3,Data!$O$63,IF(O68=Data!$E$4,Data!$O$64,IF(O68=Data!$E$5,Data!$O$65,IF(O68=Data!$E$6,Data!$O$66,IF(O68=Data!$E$7,Data!$O$67,IF(O68=Data!$E$8,Data!$O$68,IF(O68=Data!$E$9,Data!$O$69,IF(O68=Data!$E$10,Data!$O$70,IF(O68=Data!$E$11,Data!$O$71,IF(O68=Data!$E$12,Data!$O$72,IF(O68=Data!$E$13,Data!$O$73,IF(O68=Data!$E$14,Data!$O$74,IF(O68=Data!$E$15,Data!$O$75,IF(O68=Data!$E$16,Data!$O$76,IF(O68=Data!$E$17,Data!$O$77,IF(O68=Data!$E$18,Data!$O$78,0)))))))))))))))))</f>
        <v>0</v>
      </c>
      <c r="BM68" s="169"/>
      <c r="BN68" s="169"/>
      <c r="BO68" s="169"/>
      <c r="BP68" s="169"/>
    </row>
    <row r="69" spans="10:68" x14ac:dyDescent="0.3">
      <c r="J69" s="36" t="s">
        <v>80</v>
      </c>
      <c r="K69" s="108"/>
      <c r="L69" s="108"/>
      <c r="M69" s="108" t="s">
        <v>3</v>
      </c>
      <c r="N69" s="108" t="s">
        <v>1</v>
      </c>
      <c r="O69" s="109" t="s">
        <v>124</v>
      </c>
      <c r="P69" s="109" t="s">
        <v>124</v>
      </c>
      <c r="Q69" s="110" t="s">
        <v>124</v>
      </c>
      <c r="R69" s="111"/>
      <c r="S69" s="111"/>
      <c r="T69" s="112"/>
      <c r="U69" s="20"/>
      <c r="V69" s="21">
        <f>IF(AZ69="No",0,IF(O69="NA",0,IF(O69=Data!$E$2,Data!$F$62,IF(O69=Data!$E$3,Data!$F$63,IF(O69=Data!$E$4,Data!$F$64,IF(O69=Data!$E$5,Data!$F$65,IF(O69=Data!$E$6,Data!$F$66,IF(O69=Data!$E$7,Data!$F$67,IF(O69=Data!$E$8,Data!$F$68,IF(O69=Data!$E$9,Data!$F$69,IF(O69=Data!$E$10,Data!$F$70,IF(O69=Data!$E$11,Data!$F$71,IF(O69=Data!E78,Data!$F$72,IF(O69=Data!E79,Data!$F$73,IF(O69=Data!E80,Data!$F$74,IF(O69=Data!E81,Data!$F$75,IF(O69=Data!E82,Data!$F$76,IF(O69=Data!E83,Data!$F$77,IF(O69=Data!E84,Data!F$78,0)))))))))))))))))))*K69*$AV$3</f>
        <v>0</v>
      </c>
      <c r="W69" s="23">
        <f>IF(AZ69="No",0,IF(O69="NA",0,IF(O69=Data!$E$2,Data!$G$62,IF(O69=Data!$E$3,Data!$G$63,IF(O69=Data!$E$4,Data!$G$64,IF(O69=Data!$E$5,Data!$G$65,IF(O69=Data!$E$6,Data!$G$66,IF(O69=Data!$E$7,Data!$G$67,IF(O69=Data!$E$8,Data!$G$68,IF(O69=Data!$E$9,Data!$G$69,IF(O69=Data!$E$10,Data!$G$70,IF(O69=Data!$E$11,Data!$G$71,IF(O69=Data!$E$12,Data!$G$72,IF(O69=Data!$E$13,Data!$G$73,IF(O69=Data!$E$14,Data!$G$74,IF(O69=Data!$E$15,Data!$G$75,IF(O69=Data!$E$16,Data!$G$76,IF(O69=Data!$E$17,Data!$G$77,IF(O69=Data!$E$18,Data!G$78,0)))))))))))))))))))*K69*$AV$3</f>
        <v>0</v>
      </c>
      <c r="X69" s="23">
        <f>IF(AZ69="No",0,IF(O69="NA",0,IF(O69=Data!$E$2,Data!$H$62,IF(O69=Data!$E$3,Data!$H$63,IF(O69=Data!$E$4,Data!$H$64,IF(O69=Data!$E$5,Data!$H$65,IF(O69=Data!$E$6,Data!$H$66,IF(O69=Data!$E$7,Data!$H$67,IF(O69=Data!$E$8,Data!$H$68,IF(O69=Data!$E$9,Data!$H$69,IF(O69=Data!$E$10,Data!$H$70,IF(O69=Data!$E$11,Data!$H$71,IF(O69=Data!$E$12,Data!$H$72,IF(O69=Data!$E$13,Data!$H$73,IF(O69=Data!$E$14,Data!$H$74,IF(O69=Data!$E$15,Data!$H$75,IF(O69=Data!$E$16,Data!$H$76,IF(O69=Data!$E$17,Data!$H$77,IF(O69=Data!$E$18,Data!H$78,0)))))))))))))))))))*K69*$AV$3</f>
        <v>0</v>
      </c>
      <c r="Y69" s="23">
        <f>IF(R69&lt;=1,0,IF(Q69=Data!$E$12,Data!$F$72,IF(Q69=Data!$E$13,Data!$F$73,IF(Q69=Data!$E$14,Data!$F$74,IF(Q69=Data!$E$15,Data!$F$75,IF(Q69=Data!$E$16,Data!$F$76,IF(Q69=Data!$E$17,Data!$F$77,IF(Q69=Data!$E$18,Data!$F$78,0))))))))*K69*IF(R69&lt;AV69,R69,$AV$3)</f>
        <v>0</v>
      </c>
      <c r="Z69" s="23">
        <f>IF(R69&lt;=1,0,IF(Q69=Data!$E$12,Data!$G$72,IF(Q69=Data!$E$13,Data!$G$73,IF(Q69=Data!$E$14,Data!$G$74,IF(Q69=Data!$E$15,Data!$G$75,IF(Q69=Data!$E$16,Data!$G$76,IF(Q69=Data!$E$17,Data!$G$77,IF(Q69=Data!$E$18,Data!$G$78,0))))))))*K69*IF(R69&lt;AV69,R69,$AV$3)</f>
        <v>0</v>
      </c>
      <c r="AA69" s="23">
        <f>IF(R69&lt;=1,0,IF(Q69=Data!$E$12,Data!$H$72,IF(Q69=Data!$E$13,Data!$H$73,IF(Q69=Data!$E$14,Data!$H$74,IF(Q69=Data!$E$15,Data!$H$75,IF(Q69=Data!$E$16,Data!$H$76,IF(Q69=Data!$E$17,Data!$H$77,IF(Q69=Data!$E$18,Data!$H$78,0))))))))*K69*IF(R69&lt;AV69,R69,$AV$3)</f>
        <v>0</v>
      </c>
      <c r="AB69" s="22">
        <f t="shared" si="18"/>
        <v>0</v>
      </c>
      <c r="AC69" s="50">
        <f t="shared" si="19"/>
        <v>0</v>
      </c>
      <c r="AD69" s="46"/>
      <c r="AE69" s="21">
        <f t="shared" si="13"/>
        <v>0</v>
      </c>
      <c r="AF69" s="22">
        <f t="shared" si="14"/>
        <v>0</v>
      </c>
      <c r="AG69" s="50">
        <f t="shared" si="15"/>
        <v>0</v>
      </c>
      <c r="AH69" s="46"/>
      <c r="AI69" s="21">
        <f>IF(AZ69="No",0,IF(O69="NA",0,IF(Q69=O69,0,IF(O69=Data!$E$2,Data!$J$62,IF(O69=Data!$E$3,Data!$J$63,IF(O69=Data!$E$4,Data!$J$64,IF(O69=Data!$E$5,Data!$J$65,IF(O69=Data!$E$6,Data!$J$66,IF(O69=Data!$E$7,Data!$J$67,IF(O69=Data!$E$8,Data!$J$68,IF(O69=Data!$E$9,Data!$J$69,IF(O69=Data!$E$10,Data!$I$70,IF(O69=Data!$E$11,Data!$J$71,IF(O69=Data!$E$12,Data!$J$72,IF(O69=Data!$E$13,Data!$J$73,IF(O69=Data!$E$14,Data!$J$74,IF(O69=Data!$E$15,Data!$J$75,IF(O69=Data!$E$16,Data!$J$76,IF(O69=Data!$E$17,Data!$J$77,IF(O69=Data!$E$18,Data!J$78,0))))))))))))))))))))*$AV$3</f>
        <v>0</v>
      </c>
      <c r="AJ69" s="23">
        <f>IF(AZ69="No",0,IF(O69="NA",0,IF(O69=Data!$E$2,Data!$K$62,IF(O69=Data!$E$3,Data!$K$63,IF(O69=Data!$E$4,Data!$K$64,IF(O69=Data!$E$5,Data!$K$65,IF(O69=Data!$E$6,Data!$K$66,IF(O69=Data!$E$7,Data!$K$67,IF(O69=Data!$E$8,Data!$K$68,IF(O69=Data!$E$9,Data!$K$69,IF(O69=Data!$E$10,Data!$K$70,IF(O69=Data!$E$11,Data!$K$71,IF(O69=Data!$E$12,Data!$K$72,IF(O69=Data!$E$13,Data!$K$73,IF(O69=Data!$E$14,Data!$K$74,IF(O69=Data!$E$15,Data!$K$75,IF(O69=Data!$E$16,Data!$K$76,IF(O69=Data!$E$17,Data!$K$77,IF(O69=Data!$E$18,Data!K$78,0)))))))))))))))))))*$AV$3</f>
        <v>0</v>
      </c>
      <c r="AK69" s="23">
        <f t="shared" si="20"/>
        <v>0</v>
      </c>
      <c r="AL69" s="22">
        <f t="shared" si="21"/>
        <v>0</v>
      </c>
      <c r="AM69" s="22">
        <f t="shared" si="22"/>
        <v>0</v>
      </c>
      <c r="AN69" s="23"/>
      <c r="AO69" s="120"/>
      <c r="AP69" s="25"/>
      <c r="AQ69" s="25"/>
      <c r="AR69" s="9"/>
      <c r="AS69" s="9"/>
      <c r="AT69" s="5"/>
      <c r="AX69" s="168"/>
      <c r="AY69" s="143" t="str">
        <f t="shared" si="23"/>
        <v>No</v>
      </c>
      <c r="AZ69" s="144" t="str">
        <f t="shared" si="16"/>
        <v>No</v>
      </c>
      <c r="BA69" s="150"/>
      <c r="BB69" s="146">
        <f>IF(Q69="NA",0,IF(N69="No",0,IF(O69=Data!$E$2,Data!$L$62,IF(O69=Data!$E$3,Data!$L$63,IF(O69=Data!$E$4,Data!$L$64,IF(O69=Data!$E$5,Data!$L$65,IF(O69=Data!$E$6,Data!$L$66,IF(O69=Data!$E$7,Data!$L$67,IF(O69=Data!$E$8,Data!$L$68,IF(O69=Data!$E$9,Data!$L$69,IF(O69=Data!$E$10,Data!$L$70,IF(O69=Data!$E$11,Data!$L$71,IF(O69=Data!$E$12,Data!$L$72,IF(O69=Data!$E$13,Data!$L$73,IF(O69=Data!$E$14,Data!$L$74,IF(O69=Data!$E$15,Data!$L$75,IF(O69=Data!$E$16,Data!$L$76,IF(O69=Data!$E$17,Data!$L$77,IF(O69=Data!$E$18,Data!L$78,0)))))))))))))))))))</f>
        <v>0</v>
      </c>
      <c r="BC69" s="147">
        <f>IF(Q69="NA",0,IF(AY69="No",0,IF(N69="Yes",0,IF(P69=Data!$E$2,Data!$L$62,IF(P69=Data!$E$3,Data!$L$63,IF(P69=Data!$E$4,Data!$L$64,IF(P69=Data!$E$5,Data!$L$65,IF(P69=Data!$E$6,Data!$L$66,IF(P69=Data!$E$7,Data!$L$67,IF(P69=Data!$E$8,Data!$L$68,IF(P69=Data!$E$9,Data!$L$69,IF(P69=Data!$E$10,Data!$L$70,IF(P69=Data!$E$11,Data!$L$71,IF(P69=Data!$E$12,Data!$L$72*(EXP(-29.6/R69)),IF(P69=Data!$E$13,Data!$L$73,IF(P69=Data!$E$14,Data!$L$74*(EXP(-29.6/R69)),IF(P69=Data!$E$15,Data!$L$75,IF(P69=Data!$E$16,Data!$L$76,IF(P69=Data!$E$17,Data!$L$77,IF(P69=Data!$E$18,Data!L$78,0))))))))))))))))))))</f>
        <v>0</v>
      </c>
      <c r="BD69" s="148"/>
      <c r="BE69" s="146"/>
      <c r="BF69" s="148">
        <f t="shared" si="17"/>
        <v>0</v>
      </c>
      <c r="BG69" s="148">
        <f t="shared" si="24"/>
        <v>1</v>
      </c>
      <c r="BH69" s="148">
        <f t="shared" si="25"/>
        <v>1</v>
      </c>
      <c r="BI69" s="148">
        <f>IF(S69=0,0,IF(AND(Q69=Data!$E$12,S69-$AV$3&gt;0),(((Data!$M$72*(EXP(-29.6/S69)))-(Data!$M$72*(EXP(-29.6/(S69-$AV$3)))))),IF(AND(Q69=Data!$E$12,S69-$AV$3&lt;0.5),(Data!$M$72*(EXP(-29.6/S69))),IF(AND(Q69=Data!$E$12,S69&lt;=1),((Data!$M$72*(EXP(-29.6/S69)))),IF(Q69=Data!$E$13,(Data!$M$73),IF(AND(Q69=Data!$E$14,S69-$AV$3&gt;0),(((Data!$M$74*(EXP(-29.6/S69)))-(Data!$M$74*(EXP(-29.6/(S69-$AV$3)))))),IF(AND(Q69=Data!$E$14,S69-$AV$3&lt;1),(Data!$M$74*(EXP(-29.6/S69))),IF(AND(Q69=Data!$E$14,S69&lt;=1),((Data!$M$74*(EXP(-29.6/S69)))),IF(Q69=Data!$E$15,Data!$M$75,IF(Q69=Data!$E$16,Data!$M$76,IF(Q69=Data!$E$17,Data!$M$77,IF(Q69=Data!$E$18,Data!$M$78,0))))))))))))</f>
        <v>0</v>
      </c>
      <c r="BJ69" s="148">
        <f>IF(Q69=Data!$E$12,BI69*0.32,IF(Q69=Data!$E$13,0,IF(Q69=Data!$E$14,BI69*0.32,IF(Q69=Data!$E$15,0,IF(Q69=Data!$E$16,0,IF(Q69=Data!$E$17,0,IF(Q69=Data!$E$18,0,0)))))))</f>
        <v>0</v>
      </c>
      <c r="BK69" s="148">
        <f>IF(Q69=Data!$E$12,Data!$P$72*$AV$3,IF(Q69=Data!$E$13,Data!$P$73*$AV$3,IF(Q69=Data!$E$14,Data!$P$74*$AV$3,IF(Q69=Data!$E$15,Data!$P$75*$AV$3,IF(Q69=Data!$E$16,Data!$P$76*$AV$3,IF(Q69=Data!$E$17,Data!$P$77*$AV$3,IF(Q69=Data!$E$18,Data!$P$78*$AV$3,0)))))))</f>
        <v>0</v>
      </c>
      <c r="BL69" s="147">
        <f>IF(O69=Data!$E$2,Data!$O$62,IF(O69=Data!$E$3,Data!$O$63,IF(O69=Data!$E$4,Data!$O$64,IF(O69=Data!$E$5,Data!$O$65,IF(O69=Data!$E$6,Data!$O$66,IF(O69=Data!$E$7,Data!$O$67,IF(O69=Data!$E$8,Data!$O$68,IF(O69=Data!$E$9,Data!$O$69,IF(O69=Data!$E$10,Data!$O$70,IF(O69=Data!$E$11,Data!$O$71,IF(O69=Data!$E$12,Data!$O$72,IF(O69=Data!$E$13,Data!$O$73,IF(O69=Data!$E$14,Data!$O$74,IF(O69=Data!$E$15,Data!$O$75,IF(O69=Data!$E$16,Data!$O$76,IF(O69=Data!$E$17,Data!$O$77,IF(O69=Data!$E$18,Data!$O$78,0)))))))))))))))))</f>
        <v>0</v>
      </c>
      <c r="BM69" s="169"/>
      <c r="BN69" s="169"/>
      <c r="BO69" s="169"/>
      <c r="BP69" s="169"/>
    </row>
    <row r="70" spans="10:68" x14ac:dyDescent="0.3">
      <c r="J70" s="36" t="s">
        <v>81</v>
      </c>
      <c r="K70" s="108"/>
      <c r="L70" s="108"/>
      <c r="M70" s="108" t="s">
        <v>3</v>
      </c>
      <c r="N70" s="108" t="s">
        <v>1</v>
      </c>
      <c r="O70" s="109" t="s">
        <v>124</v>
      </c>
      <c r="P70" s="109" t="s">
        <v>124</v>
      </c>
      <c r="Q70" s="110" t="s">
        <v>124</v>
      </c>
      <c r="R70" s="111"/>
      <c r="S70" s="111"/>
      <c r="T70" s="112"/>
      <c r="U70" s="20"/>
      <c r="V70" s="21">
        <f>IF(AZ70="No",0,IF(O70="NA",0,IF(O70=Data!$E$2,Data!$F$62,IF(O70=Data!$E$3,Data!$F$63,IF(O70=Data!$E$4,Data!$F$64,IF(O70=Data!$E$5,Data!$F$65,IF(O70=Data!$E$6,Data!$F$66,IF(O70=Data!$E$7,Data!$F$67,IF(O70=Data!$E$8,Data!$F$68,IF(O70=Data!$E$9,Data!$F$69,IF(O70=Data!$E$10,Data!$F$70,IF(O70=Data!$E$11,Data!$F$71,IF(O70=Data!E79,Data!$F$72,IF(O70=Data!E80,Data!$F$73,IF(O70=Data!E81,Data!$F$74,IF(O70=Data!E82,Data!$F$75,IF(O70=Data!E83,Data!$F$76,IF(O70=Data!E84,Data!$F$77,IF(O70=Data!E85,Data!F$78,0)))))))))))))))))))*K70*$AV$3</f>
        <v>0</v>
      </c>
      <c r="W70" s="23">
        <f>IF(AZ70="No",0,IF(O70="NA",0,IF(O70=Data!$E$2,Data!$G$62,IF(O70=Data!$E$3,Data!$G$63,IF(O70=Data!$E$4,Data!$G$64,IF(O70=Data!$E$5,Data!$G$65,IF(O70=Data!$E$6,Data!$G$66,IF(O70=Data!$E$7,Data!$G$67,IF(O70=Data!$E$8,Data!$G$68,IF(O70=Data!$E$9,Data!$G$69,IF(O70=Data!$E$10,Data!$G$70,IF(O70=Data!$E$11,Data!$G$71,IF(O70=Data!$E$12,Data!$G$72,IF(O70=Data!$E$13,Data!$G$73,IF(O70=Data!$E$14,Data!$G$74,IF(O70=Data!$E$15,Data!$G$75,IF(O70=Data!$E$16,Data!$G$76,IF(O70=Data!$E$17,Data!$G$77,IF(O70=Data!$E$18,Data!G$78,0)))))))))))))))))))*K70*$AV$3</f>
        <v>0</v>
      </c>
      <c r="X70" s="23">
        <f>IF(AZ70="No",0,IF(O70="NA",0,IF(O70=Data!$E$2,Data!$H$62,IF(O70=Data!$E$3,Data!$H$63,IF(O70=Data!$E$4,Data!$H$64,IF(O70=Data!$E$5,Data!$H$65,IF(O70=Data!$E$6,Data!$H$66,IF(O70=Data!$E$7,Data!$H$67,IF(O70=Data!$E$8,Data!$H$68,IF(O70=Data!$E$9,Data!$H$69,IF(O70=Data!$E$10,Data!$H$70,IF(O70=Data!$E$11,Data!$H$71,IF(O70=Data!$E$12,Data!$H$72,IF(O70=Data!$E$13,Data!$H$73,IF(O70=Data!$E$14,Data!$H$74,IF(O70=Data!$E$15,Data!$H$75,IF(O70=Data!$E$16,Data!$H$76,IF(O70=Data!$E$17,Data!$H$77,IF(O70=Data!$E$18,Data!H$78,0)))))))))))))))))))*K70*$AV$3</f>
        <v>0</v>
      </c>
      <c r="Y70" s="23">
        <f>IF(R70&lt;=1,0,IF(Q70=Data!$E$12,Data!$F$72,IF(Q70=Data!$E$13,Data!$F$73,IF(Q70=Data!$E$14,Data!$F$74,IF(Q70=Data!$E$15,Data!$F$75,IF(Q70=Data!$E$16,Data!$F$76,IF(Q70=Data!$E$17,Data!$F$77,IF(Q70=Data!$E$18,Data!$F$78,0))))))))*K70*IF(R70&lt;AV70,R70,$AV$3)</f>
        <v>0</v>
      </c>
      <c r="Z70" s="23">
        <f>IF(R70&lt;=1,0,IF(Q70=Data!$E$12,Data!$G$72,IF(Q70=Data!$E$13,Data!$G$73,IF(Q70=Data!$E$14,Data!$G$74,IF(Q70=Data!$E$15,Data!$G$75,IF(Q70=Data!$E$16,Data!$G$76,IF(Q70=Data!$E$17,Data!$G$77,IF(Q70=Data!$E$18,Data!$G$78,0))))))))*K70*IF(R70&lt;AV70,R70,$AV$3)</f>
        <v>0</v>
      </c>
      <c r="AA70" s="23">
        <f>IF(R70&lt;=1,0,IF(Q70=Data!$E$12,Data!$H$72,IF(Q70=Data!$E$13,Data!$H$73,IF(Q70=Data!$E$14,Data!$H$74,IF(Q70=Data!$E$15,Data!$H$75,IF(Q70=Data!$E$16,Data!$H$76,IF(Q70=Data!$E$17,Data!$H$77,IF(Q70=Data!$E$18,Data!$H$78,0))))))))*K70*IF(R70&lt;AV70,R70,$AV$3)</f>
        <v>0</v>
      </c>
      <c r="AB70" s="22">
        <f t="shared" si="18"/>
        <v>0</v>
      </c>
      <c r="AC70" s="50">
        <f t="shared" si="19"/>
        <v>0</v>
      </c>
      <c r="AD70" s="46"/>
      <c r="AE70" s="21">
        <f t="shared" si="13"/>
        <v>0</v>
      </c>
      <c r="AF70" s="22">
        <f t="shared" si="14"/>
        <v>0</v>
      </c>
      <c r="AG70" s="50">
        <f t="shared" si="15"/>
        <v>0</v>
      </c>
      <c r="AH70" s="46"/>
      <c r="AI70" s="21">
        <f>IF(AZ70="No",0,IF(O70="NA",0,IF(Q70=O70,0,IF(O70=Data!$E$2,Data!$J$62,IF(O70=Data!$E$3,Data!$J$63,IF(O70=Data!$E$4,Data!$J$64,IF(O70=Data!$E$5,Data!$J$65,IF(O70=Data!$E$6,Data!$J$66,IF(O70=Data!$E$7,Data!$J$67,IF(O70=Data!$E$8,Data!$J$68,IF(O70=Data!$E$9,Data!$J$69,IF(O70=Data!$E$10,Data!$I$70,IF(O70=Data!$E$11,Data!$J$71,IF(O70=Data!$E$12,Data!$J$72,IF(O70=Data!$E$13,Data!$J$73,IF(O70=Data!$E$14,Data!$J$74,IF(O70=Data!$E$15,Data!$J$75,IF(O70=Data!$E$16,Data!$J$76,IF(O70=Data!$E$17,Data!$J$77,IF(O70=Data!$E$18,Data!J$78,0))))))))))))))))))))*$AV$3</f>
        <v>0</v>
      </c>
      <c r="AJ70" s="23">
        <f>IF(AZ70="No",0,IF(O70="NA",0,IF(O70=Data!$E$2,Data!$K$62,IF(O70=Data!$E$3,Data!$K$63,IF(O70=Data!$E$4,Data!$K$64,IF(O70=Data!$E$5,Data!$K$65,IF(O70=Data!$E$6,Data!$K$66,IF(O70=Data!$E$7,Data!$K$67,IF(O70=Data!$E$8,Data!$K$68,IF(O70=Data!$E$9,Data!$K$69,IF(O70=Data!$E$10,Data!$K$70,IF(O70=Data!$E$11,Data!$K$71,IF(O70=Data!$E$12,Data!$K$72,IF(O70=Data!$E$13,Data!$K$73,IF(O70=Data!$E$14,Data!$K$74,IF(O70=Data!$E$15,Data!$K$75,IF(O70=Data!$E$16,Data!$K$76,IF(O70=Data!$E$17,Data!$K$77,IF(O70=Data!$E$18,Data!K$78,0)))))))))))))))))))*$AV$3</f>
        <v>0</v>
      </c>
      <c r="AK70" s="23">
        <f t="shared" si="20"/>
        <v>0</v>
      </c>
      <c r="AL70" s="22">
        <f t="shared" si="21"/>
        <v>0</v>
      </c>
      <c r="AM70" s="22">
        <f t="shared" si="22"/>
        <v>0</v>
      </c>
      <c r="AN70" s="23"/>
      <c r="AO70" s="120"/>
      <c r="AP70" s="25"/>
      <c r="AQ70" s="25"/>
      <c r="AR70" s="9"/>
      <c r="AS70" s="9"/>
      <c r="AT70" s="5"/>
      <c r="AX70" s="168"/>
      <c r="AY70" s="143" t="str">
        <f t="shared" si="23"/>
        <v>No</v>
      </c>
      <c r="AZ70" s="144" t="str">
        <f t="shared" si="16"/>
        <v>No</v>
      </c>
      <c r="BA70" s="150"/>
      <c r="BB70" s="146">
        <f>IF(Q70="NA",0,IF(N70="No",0,IF(O70=Data!$E$2,Data!$L$62,IF(O70=Data!$E$3,Data!$L$63,IF(O70=Data!$E$4,Data!$L$64,IF(O70=Data!$E$5,Data!$L$65,IF(O70=Data!$E$6,Data!$L$66,IF(O70=Data!$E$7,Data!$L$67,IF(O70=Data!$E$8,Data!$L$68,IF(O70=Data!$E$9,Data!$L$69,IF(O70=Data!$E$10,Data!$L$70,IF(O70=Data!$E$11,Data!$L$71,IF(O70=Data!$E$12,Data!$L$72,IF(O70=Data!$E$13,Data!$L$73,IF(O70=Data!$E$14,Data!$L$74,IF(O70=Data!$E$15,Data!$L$75,IF(O70=Data!$E$16,Data!$L$76,IF(O70=Data!$E$17,Data!$L$77,IF(O70=Data!$E$18,Data!L$78,0)))))))))))))))))))</f>
        <v>0</v>
      </c>
      <c r="BC70" s="147">
        <f>IF(Q70="NA",0,IF(AY70="No",0,IF(N70="Yes",0,IF(P70=Data!$E$2,Data!$L$62,IF(P70=Data!$E$3,Data!$L$63,IF(P70=Data!$E$4,Data!$L$64,IF(P70=Data!$E$5,Data!$L$65,IF(P70=Data!$E$6,Data!$L$66,IF(P70=Data!$E$7,Data!$L$67,IF(P70=Data!$E$8,Data!$L$68,IF(P70=Data!$E$9,Data!$L$69,IF(P70=Data!$E$10,Data!$L$70,IF(P70=Data!$E$11,Data!$L$71,IF(P70=Data!$E$12,Data!$L$72*(EXP(-29.6/R70)),IF(P70=Data!$E$13,Data!$L$73,IF(P70=Data!$E$14,Data!$L$74*(EXP(-29.6/R70)),IF(P70=Data!$E$15,Data!$L$75,IF(P70=Data!$E$16,Data!$L$76,IF(P70=Data!$E$17,Data!$L$77,IF(P70=Data!$E$18,Data!L$78,0))))))))))))))))))))</f>
        <v>0</v>
      </c>
      <c r="BD70" s="148"/>
      <c r="BE70" s="146"/>
      <c r="BF70" s="148">
        <f t="shared" si="17"/>
        <v>0</v>
      </c>
      <c r="BG70" s="148">
        <f t="shared" si="24"/>
        <v>1</v>
      </c>
      <c r="BH70" s="148">
        <f t="shared" si="25"/>
        <v>1</v>
      </c>
      <c r="BI70" s="148">
        <f>IF(S70=0,0,IF(AND(Q70=Data!$E$12,S70-$AV$3&gt;0),(((Data!$M$72*(EXP(-29.6/S70)))-(Data!$M$72*(EXP(-29.6/(S70-$AV$3)))))),IF(AND(Q70=Data!$E$12,S70-$AV$3&lt;0.5),(Data!$M$72*(EXP(-29.6/S70))),IF(AND(Q70=Data!$E$12,S70&lt;=1),((Data!$M$72*(EXP(-29.6/S70)))),IF(Q70=Data!$E$13,(Data!$M$73),IF(AND(Q70=Data!$E$14,S70-$AV$3&gt;0),(((Data!$M$74*(EXP(-29.6/S70)))-(Data!$M$74*(EXP(-29.6/(S70-$AV$3)))))),IF(AND(Q70=Data!$E$14,S70-$AV$3&lt;1),(Data!$M$74*(EXP(-29.6/S70))),IF(AND(Q70=Data!$E$14,S70&lt;=1),((Data!$M$74*(EXP(-29.6/S70)))),IF(Q70=Data!$E$15,Data!$M$75,IF(Q70=Data!$E$16,Data!$M$76,IF(Q70=Data!$E$17,Data!$M$77,IF(Q70=Data!$E$18,Data!$M$78,0))))))))))))</f>
        <v>0</v>
      </c>
      <c r="BJ70" s="148">
        <f>IF(Q70=Data!$E$12,BI70*0.32,IF(Q70=Data!$E$13,0,IF(Q70=Data!$E$14,BI70*0.32,IF(Q70=Data!$E$15,0,IF(Q70=Data!$E$16,0,IF(Q70=Data!$E$17,0,IF(Q70=Data!$E$18,0,0)))))))</f>
        <v>0</v>
      </c>
      <c r="BK70" s="148">
        <f>IF(Q70=Data!$E$12,Data!$P$72*$AV$3,IF(Q70=Data!$E$13,Data!$P$73*$AV$3,IF(Q70=Data!$E$14,Data!$P$74*$AV$3,IF(Q70=Data!$E$15,Data!$P$75*$AV$3,IF(Q70=Data!$E$16,Data!$P$76*$AV$3,IF(Q70=Data!$E$17,Data!$P$77*$AV$3,IF(Q70=Data!$E$18,Data!$P$78*$AV$3,0)))))))</f>
        <v>0</v>
      </c>
      <c r="BL70" s="147">
        <f>IF(O70=Data!$E$2,Data!$O$62,IF(O70=Data!$E$3,Data!$O$63,IF(O70=Data!$E$4,Data!$O$64,IF(O70=Data!$E$5,Data!$O$65,IF(O70=Data!$E$6,Data!$O$66,IF(O70=Data!$E$7,Data!$O$67,IF(O70=Data!$E$8,Data!$O$68,IF(O70=Data!$E$9,Data!$O$69,IF(O70=Data!$E$10,Data!$O$70,IF(O70=Data!$E$11,Data!$O$71,IF(O70=Data!$E$12,Data!$O$72,IF(O70=Data!$E$13,Data!$O$73,IF(O70=Data!$E$14,Data!$O$74,IF(O70=Data!$E$15,Data!$O$75,IF(O70=Data!$E$16,Data!$O$76,IF(O70=Data!$E$17,Data!$O$77,IF(O70=Data!$E$18,Data!$O$78,0)))))))))))))))))</f>
        <v>0</v>
      </c>
      <c r="BM70" s="169"/>
      <c r="BN70" s="169"/>
      <c r="BO70" s="169"/>
      <c r="BP70" s="169"/>
    </row>
    <row r="71" spans="10:68" x14ac:dyDescent="0.3">
      <c r="J71" s="36" t="s">
        <v>82</v>
      </c>
      <c r="K71" s="108"/>
      <c r="L71" s="108"/>
      <c r="M71" s="108" t="s">
        <v>3</v>
      </c>
      <c r="N71" s="108" t="s">
        <v>1</v>
      </c>
      <c r="O71" s="109" t="s">
        <v>124</v>
      </c>
      <c r="P71" s="109" t="s">
        <v>124</v>
      </c>
      <c r="Q71" s="110" t="s">
        <v>124</v>
      </c>
      <c r="R71" s="111"/>
      <c r="S71" s="111"/>
      <c r="T71" s="112"/>
      <c r="U71" s="20"/>
      <c r="V71" s="21">
        <f>IF(AZ71="No",0,IF(O71="NA",0,IF(O71=Data!$E$2,Data!$F$62,IF(O71=Data!$E$3,Data!$F$63,IF(O71=Data!$E$4,Data!$F$64,IF(O71=Data!$E$5,Data!$F$65,IF(O71=Data!$E$6,Data!$F$66,IF(O71=Data!$E$7,Data!$F$67,IF(O71=Data!$E$8,Data!$F$68,IF(O71=Data!$E$9,Data!$F$69,IF(O71=Data!$E$10,Data!$F$70,IF(O71=Data!$E$11,Data!$F$71,IF(O71=Data!E80,Data!$F$72,IF(O71=Data!E81,Data!$F$73,IF(O71=Data!E82,Data!$F$74,IF(O71=Data!E83,Data!$F$75,IF(O71=Data!E84,Data!$F$76,IF(O71=Data!E85,Data!$F$77,IF(O71=Data!E86,Data!F$78,0)))))))))))))))))))*K71*$AV$3</f>
        <v>0</v>
      </c>
      <c r="W71" s="23">
        <f>IF(AZ71="No",0,IF(O71="NA",0,IF(O71=Data!$E$2,Data!$G$62,IF(O71=Data!$E$3,Data!$G$63,IF(O71=Data!$E$4,Data!$G$64,IF(O71=Data!$E$5,Data!$G$65,IF(O71=Data!$E$6,Data!$G$66,IF(O71=Data!$E$7,Data!$G$67,IF(O71=Data!$E$8,Data!$G$68,IF(O71=Data!$E$9,Data!$G$69,IF(O71=Data!$E$10,Data!$G$70,IF(O71=Data!$E$11,Data!$G$71,IF(O71=Data!$E$12,Data!$G$72,IF(O71=Data!$E$13,Data!$G$73,IF(O71=Data!$E$14,Data!$G$74,IF(O71=Data!$E$15,Data!$G$75,IF(O71=Data!$E$16,Data!$G$76,IF(O71=Data!$E$17,Data!$G$77,IF(O71=Data!$E$18,Data!G$78,0)))))))))))))))))))*K71*$AV$3</f>
        <v>0</v>
      </c>
      <c r="X71" s="23">
        <f>IF(AZ71="No",0,IF(O71="NA",0,IF(O71=Data!$E$2,Data!$H$62,IF(O71=Data!$E$3,Data!$H$63,IF(O71=Data!$E$4,Data!$H$64,IF(O71=Data!$E$5,Data!$H$65,IF(O71=Data!$E$6,Data!$H$66,IF(O71=Data!$E$7,Data!$H$67,IF(O71=Data!$E$8,Data!$H$68,IF(O71=Data!$E$9,Data!$H$69,IF(O71=Data!$E$10,Data!$H$70,IF(O71=Data!$E$11,Data!$H$71,IF(O71=Data!$E$12,Data!$H$72,IF(O71=Data!$E$13,Data!$H$73,IF(O71=Data!$E$14,Data!$H$74,IF(O71=Data!$E$15,Data!$H$75,IF(O71=Data!$E$16,Data!$H$76,IF(O71=Data!$E$17,Data!$H$77,IF(O71=Data!$E$18,Data!H$78,0)))))))))))))))))))*K71*$AV$3</f>
        <v>0</v>
      </c>
      <c r="Y71" s="23">
        <f>IF(R71&lt;=1,0,IF(Q71=Data!$E$12,Data!$F$72,IF(Q71=Data!$E$13,Data!$F$73,IF(Q71=Data!$E$14,Data!$F$74,IF(Q71=Data!$E$15,Data!$F$75,IF(Q71=Data!$E$16,Data!$F$76,IF(Q71=Data!$E$17,Data!$F$77,IF(Q71=Data!$E$18,Data!$F$78,0))))))))*K71*IF(R71&lt;AV71,R71,$AV$3)</f>
        <v>0</v>
      </c>
      <c r="Z71" s="23">
        <f>IF(R71&lt;=1,0,IF(Q71=Data!$E$12,Data!$G$72,IF(Q71=Data!$E$13,Data!$G$73,IF(Q71=Data!$E$14,Data!$G$74,IF(Q71=Data!$E$15,Data!$G$75,IF(Q71=Data!$E$16,Data!$G$76,IF(Q71=Data!$E$17,Data!$G$77,IF(Q71=Data!$E$18,Data!$G$78,0))))))))*K71*IF(R71&lt;AV71,R71,$AV$3)</f>
        <v>0</v>
      </c>
      <c r="AA71" s="23">
        <f>IF(R71&lt;=1,0,IF(Q71=Data!$E$12,Data!$H$72,IF(Q71=Data!$E$13,Data!$H$73,IF(Q71=Data!$E$14,Data!$H$74,IF(Q71=Data!$E$15,Data!$H$75,IF(Q71=Data!$E$16,Data!$H$76,IF(Q71=Data!$E$17,Data!$H$77,IF(Q71=Data!$E$18,Data!$H$78,0))))))))*K71*IF(R71&lt;AV71,R71,$AV$3)</f>
        <v>0</v>
      </c>
      <c r="AB71" s="22">
        <f t="shared" si="18"/>
        <v>0</v>
      </c>
      <c r="AC71" s="50">
        <f t="shared" si="19"/>
        <v>0</v>
      </c>
      <c r="AD71" s="46"/>
      <c r="AE71" s="21">
        <f t="shared" si="13"/>
        <v>0</v>
      </c>
      <c r="AF71" s="22">
        <f t="shared" si="14"/>
        <v>0</v>
      </c>
      <c r="AG71" s="50">
        <f t="shared" si="15"/>
        <v>0</v>
      </c>
      <c r="AH71" s="46"/>
      <c r="AI71" s="21">
        <f>IF(AZ71="No",0,IF(O71="NA",0,IF(Q71=O71,0,IF(O71=Data!$E$2,Data!$J$62,IF(O71=Data!$E$3,Data!$J$63,IF(O71=Data!$E$4,Data!$J$64,IF(O71=Data!$E$5,Data!$J$65,IF(O71=Data!$E$6,Data!$J$66,IF(O71=Data!$E$7,Data!$J$67,IF(O71=Data!$E$8,Data!$J$68,IF(O71=Data!$E$9,Data!$J$69,IF(O71=Data!$E$10,Data!$I$70,IF(O71=Data!$E$11,Data!$J$71,IF(O71=Data!$E$12,Data!$J$72,IF(O71=Data!$E$13,Data!$J$73,IF(O71=Data!$E$14,Data!$J$74,IF(O71=Data!$E$15,Data!$J$75,IF(O71=Data!$E$16,Data!$J$76,IF(O71=Data!$E$17,Data!$J$77,IF(O71=Data!$E$18,Data!J$78,0))))))))))))))))))))*$AV$3</f>
        <v>0</v>
      </c>
      <c r="AJ71" s="23">
        <f>IF(AZ71="No",0,IF(O71="NA",0,IF(O71=Data!$E$2,Data!$K$62,IF(O71=Data!$E$3,Data!$K$63,IF(O71=Data!$E$4,Data!$K$64,IF(O71=Data!$E$5,Data!$K$65,IF(O71=Data!$E$6,Data!$K$66,IF(O71=Data!$E$7,Data!$K$67,IF(O71=Data!$E$8,Data!$K$68,IF(O71=Data!$E$9,Data!$K$69,IF(O71=Data!$E$10,Data!$K$70,IF(O71=Data!$E$11,Data!$K$71,IF(O71=Data!$E$12,Data!$K$72,IF(O71=Data!$E$13,Data!$K$73,IF(O71=Data!$E$14,Data!$K$74,IF(O71=Data!$E$15,Data!$K$75,IF(O71=Data!$E$16,Data!$K$76,IF(O71=Data!$E$17,Data!$K$77,IF(O71=Data!$E$18,Data!K$78,0)))))))))))))))))))*$AV$3</f>
        <v>0</v>
      </c>
      <c r="AK71" s="23">
        <f t="shared" si="20"/>
        <v>0</v>
      </c>
      <c r="AL71" s="22">
        <f t="shared" si="21"/>
        <v>0</v>
      </c>
      <c r="AM71" s="22">
        <f t="shared" si="22"/>
        <v>0</v>
      </c>
      <c r="AN71" s="23"/>
      <c r="AO71" s="120"/>
      <c r="AP71" s="25"/>
      <c r="AQ71" s="25"/>
      <c r="AR71" s="9"/>
      <c r="AS71" s="9"/>
      <c r="AT71" s="5"/>
      <c r="AX71" s="168"/>
      <c r="AY71" s="143" t="str">
        <f t="shared" si="23"/>
        <v>No</v>
      </c>
      <c r="AZ71" s="144" t="str">
        <f t="shared" si="16"/>
        <v>No</v>
      </c>
      <c r="BA71" s="150"/>
      <c r="BB71" s="146">
        <f>IF(Q71="NA",0,IF(N71="No",0,IF(O71=Data!$E$2,Data!$L$62,IF(O71=Data!$E$3,Data!$L$63,IF(O71=Data!$E$4,Data!$L$64,IF(O71=Data!$E$5,Data!$L$65,IF(O71=Data!$E$6,Data!$L$66,IF(O71=Data!$E$7,Data!$L$67,IF(O71=Data!$E$8,Data!$L$68,IF(O71=Data!$E$9,Data!$L$69,IF(O71=Data!$E$10,Data!$L$70,IF(O71=Data!$E$11,Data!$L$71,IF(O71=Data!$E$12,Data!$L$72,IF(O71=Data!$E$13,Data!$L$73,IF(O71=Data!$E$14,Data!$L$74,IF(O71=Data!$E$15,Data!$L$75,IF(O71=Data!$E$16,Data!$L$76,IF(O71=Data!$E$17,Data!$L$77,IF(O71=Data!$E$18,Data!L$78,0)))))))))))))))))))</f>
        <v>0</v>
      </c>
      <c r="BC71" s="147">
        <f>IF(Q71="NA",0,IF(AY71="No",0,IF(N71="Yes",0,IF(P71=Data!$E$2,Data!$L$62,IF(P71=Data!$E$3,Data!$L$63,IF(P71=Data!$E$4,Data!$L$64,IF(P71=Data!$E$5,Data!$L$65,IF(P71=Data!$E$6,Data!$L$66,IF(P71=Data!$E$7,Data!$L$67,IF(P71=Data!$E$8,Data!$L$68,IF(P71=Data!$E$9,Data!$L$69,IF(P71=Data!$E$10,Data!$L$70,IF(P71=Data!$E$11,Data!$L$71,IF(P71=Data!$E$12,Data!$L$72*(EXP(-29.6/R71)),IF(P71=Data!$E$13,Data!$L$73,IF(P71=Data!$E$14,Data!$L$74*(EXP(-29.6/R71)),IF(P71=Data!$E$15,Data!$L$75,IF(P71=Data!$E$16,Data!$L$76,IF(P71=Data!$E$17,Data!$L$77,IF(P71=Data!$E$18,Data!L$78,0))))))))))))))))))))</f>
        <v>0</v>
      </c>
      <c r="BD71" s="148"/>
      <c r="BE71" s="146"/>
      <c r="BF71" s="148">
        <f t="shared" si="17"/>
        <v>0</v>
      </c>
      <c r="BG71" s="148">
        <f t="shared" si="24"/>
        <v>1</v>
      </c>
      <c r="BH71" s="148">
        <f t="shared" si="25"/>
        <v>1</v>
      </c>
      <c r="BI71" s="148">
        <f>IF(S71=0,0,IF(AND(Q71=Data!$E$12,S71-$AV$3&gt;0),(((Data!$M$72*(EXP(-29.6/S71)))-(Data!$M$72*(EXP(-29.6/(S71-$AV$3)))))),IF(AND(Q71=Data!$E$12,S71-$AV$3&lt;0.5),(Data!$M$72*(EXP(-29.6/S71))),IF(AND(Q71=Data!$E$12,S71&lt;=1),((Data!$M$72*(EXP(-29.6/S71)))),IF(Q71=Data!$E$13,(Data!$M$73),IF(AND(Q71=Data!$E$14,S71-$AV$3&gt;0),(((Data!$M$74*(EXP(-29.6/S71)))-(Data!$M$74*(EXP(-29.6/(S71-$AV$3)))))),IF(AND(Q71=Data!$E$14,S71-$AV$3&lt;1),(Data!$M$74*(EXP(-29.6/S71))),IF(AND(Q71=Data!$E$14,S71&lt;=1),((Data!$M$74*(EXP(-29.6/S71)))),IF(Q71=Data!$E$15,Data!$M$75,IF(Q71=Data!$E$16,Data!$M$76,IF(Q71=Data!$E$17,Data!$M$77,IF(Q71=Data!$E$18,Data!$M$78,0))))))))))))</f>
        <v>0</v>
      </c>
      <c r="BJ71" s="148">
        <f>IF(Q71=Data!$E$12,BI71*0.32,IF(Q71=Data!$E$13,0,IF(Q71=Data!$E$14,BI71*0.32,IF(Q71=Data!$E$15,0,IF(Q71=Data!$E$16,0,IF(Q71=Data!$E$17,0,IF(Q71=Data!$E$18,0,0)))))))</f>
        <v>0</v>
      </c>
      <c r="BK71" s="148">
        <f>IF(Q71=Data!$E$12,Data!$P$72*$AV$3,IF(Q71=Data!$E$13,Data!$P$73*$AV$3,IF(Q71=Data!$E$14,Data!$P$74*$AV$3,IF(Q71=Data!$E$15,Data!$P$75*$AV$3,IF(Q71=Data!$E$16,Data!$P$76*$AV$3,IF(Q71=Data!$E$17,Data!$P$77*$AV$3,IF(Q71=Data!$E$18,Data!$P$78*$AV$3,0)))))))</f>
        <v>0</v>
      </c>
      <c r="BL71" s="147">
        <f>IF(O71=Data!$E$2,Data!$O$62,IF(O71=Data!$E$3,Data!$O$63,IF(O71=Data!$E$4,Data!$O$64,IF(O71=Data!$E$5,Data!$O$65,IF(O71=Data!$E$6,Data!$O$66,IF(O71=Data!$E$7,Data!$O$67,IF(O71=Data!$E$8,Data!$O$68,IF(O71=Data!$E$9,Data!$O$69,IF(O71=Data!$E$10,Data!$O$70,IF(O71=Data!$E$11,Data!$O$71,IF(O71=Data!$E$12,Data!$O$72,IF(O71=Data!$E$13,Data!$O$73,IF(O71=Data!$E$14,Data!$O$74,IF(O71=Data!$E$15,Data!$O$75,IF(O71=Data!$E$16,Data!$O$76,IF(O71=Data!$E$17,Data!$O$77,IF(O71=Data!$E$18,Data!$O$78,0)))))))))))))))))</f>
        <v>0</v>
      </c>
      <c r="BM71" s="169"/>
      <c r="BN71" s="169"/>
      <c r="BO71" s="169"/>
      <c r="BP71" s="169"/>
    </row>
    <row r="72" spans="10:68" x14ac:dyDescent="0.3">
      <c r="J72" s="36" t="s">
        <v>83</v>
      </c>
      <c r="K72" s="108"/>
      <c r="L72" s="108"/>
      <c r="M72" s="108" t="s">
        <v>3</v>
      </c>
      <c r="N72" s="108" t="s">
        <v>1</v>
      </c>
      <c r="O72" s="109" t="s">
        <v>124</v>
      </c>
      <c r="P72" s="109" t="s">
        <v>124</v>
      </c>
      <c r="Q72" s="110" t="s">
        <v>124</v>
      </c>
      <c r="R72" s="111"/>
      <c r="S72" s="111"/>
      <c r="T72" s="112"/>
      <c r="U72" s="20"/>
      <c r="V72" s="21">
        <f>IF(AZ72="No",0,IF(O72="NA",0,IF(O72=Data!$E$2,Data!$F$62,IF(O72=Data!$E$3,Data!$F$63,IF(O72=Data!$E$4,Data!$F$64,IF(O72=Data!$E$5,Data!$F$65,IF(O72=Data!$E$6,Data!$F$66,IF(O72=Data!$E$7,Data!$F$67,IF(O72=Data!$E$8,Data!$F$68,IF(O72=Data!$E$9,Data!$F$69,IF(O72=Data!$E$10,Data!$F$70,IF(O72=Data!$E$11,Data!$F$71,IF(O72=Data!E81,Data!$F$72,IF(O72=Data!E82,Data!$F$73,IF(O72=Data!E83,Data!$F$74,IF(O72=Data!E84,Data!$F$75,IF(O72=Data!E85,Data!$F$76,IF(O72=Data!E86,Data!$F$77,IF(O72=Data!E87,Data!F$78,0)))))))))))))))))))*K72*$AV$3</f>
        <v>0</v>
      </c>
      <c r="W72" s="23">
        <f>IF(AZ72="No",0,IF(O72="NA",0,IF(O72=Data!$E$2,Data!$G$62,IF(O72=Data!$E$3,Data!$G$63,IF(O72=Data!$E$4,Data!$G$64,IF(O72=Data!$E$5,Data!$G$65,IF(O72=Data!$E$6,Data!$G$66,IF(O72=Data!$E$7,Data!$G$67,IF(O72=Data!$E$8,Data!$G$68,IF(O72=Data!$E$9,Data!$G$69,IF(O72=Data!$E$10,Data!$G$70,IF(O72=Data!$E$11,Data!$G$71,IF(O72=Data!$E$12,Data!$G$72,IF(O72=Data!$E$13,Data!$G$73,IF(O72=Data!$E$14,Data!$G$74,IF(O72=Data!$E$15,Data!$G$75,IF(O72=Data!$E$16,Data!$G$76,IF(O72=Data!$E$17,Data!$G$77,IF(O72=Data!$E$18,Data!G$78,0)))))))))))))))))))*K72*$AV$3</f>
        <v>0</v>
      </c>
      <c r="X72" s="23">
        <f>IF(AZ72="No",0,IF(O72="NA",0,IF(O72=Data!$E$2,Data!$H$62,IF(O72=Data!$E$3,Data!$H$63,IF(O72=Data!$E$4,Data!$H$64,IF(O72=Data!$E$5,Data!$H$65,IF(O72=Data!$E$6,Data!$H$66,IF(O72=Data!$E$7,Data!$H$67,IF(O72=Data!$E$8,Data!$H$68,IF(O72=Data!$E$9,Data!$H$69,IF(O72=Data!$E$10,Data!$H$70,IF(O72=Data!$E$11,Data!$H$71,IF(O72=Data!$E$12,Data!$H$72,IF(O72=Data!$E$13,Data!$H$73,IF(O72=Data!$E$14,Data!$H$74,IF(O72=Data!$E$15,Data!$H$75,IF(O72=Data!$E$16,Data!$H$76,IF(O72=Data!$E$17,Data!$H$77,IF(O72=Data!$E$18,Data!H$78,0)))))))))))))))))))*K72*$AV$3</f>
        <v>0</v>
      </c>
      <c r="Y72" s="23">
        <f>IF(R72&lt;=1,0,IF(Q72=Data!$E$12,Data!$F$72,IF(Q72=Data!$E$13,Data!$F$73,IF(Q72=Data!$E$14,Data!$F$74,IF(Q72=Data!$E$15,Data!$F$75,IF(Q72=Data!$E$16,Data!$F$76,IF(Q72=Data!$E$17,Data!$F$77,IF(Q72=Data!$E$18,Data!$F$78,0))))))))*K72*IF(R72&lt;AV72,R72,$AV$3)</f>
        <v>0</v>
      </c>
      <c r="Z72" s="23">
        <f>IF(R72&lt;=1,0,IF(Q72=Data!$E$12,Data!$G$72,IF(Q72=Data!$E$13,Data!$G$73,IF(Q72=Data!$E$14,Data!$G$74,IF(Q72=Data!$E$15,Data!$G$75,IF(Q72=Data!$E$16,Data!$G$76,IF(Q72=Data!$E$17,Data!$G$77,IF(Q72=Data!$E$18,Data!$G$78,0))))))))*K72*IF(R72&lt;AV72,R72,$AV$3)</f>
        <v>0</v>
      </c>
      <c r="AA72" s="23">
        <f>IF(R72&lt;=1,0,IF(Q72=Data!$E$12,Data!$H$72,IF(Q72=Data!$E$13,Data!$H$73,IF(Q72=Data!$E$14,Data!$H$74,IF(Q72=Data!$E$15,Data!$H$75,IF(Q72=Data!$E$16,Data!$H$76,IF(Q72=Data!$E$17,Data!$H$77,IF(Q72=Data!$E$18,Data!$H$78,0))))))))*K72*IF(R72&lt;AV72,R72,$AV$3)</f>
        <v>0</v>
      </c>
      <c r="AB72" s="22">
        <f t="shared" si="18"/>
        <v>0</v>
      </c>
      <c r="AC72" s="50">
        <f t="shared" si="19"/>
        <v>0</v>
      </c>
      <c r="AD72" s="46"/>
      <c r="AE72" s="21">
        <f t="shared" si="13"/>
        <v>0</v>
      </c>
      <c r="AF72" s="22">
        <f t="shared" si="14"/>
        <v>0</v>
      </c>
      <c r="AG72" s="50">
        <f t="shared" si="15"/>
        <v>0</v>
      </c>
      <c r="AH72" s="46"/>
      <c r="AI72" s="21">
        <f>IF(AZ72="No",0,IF(O72="NA",0,IF(Q72=O72,0,IF(O72=Data!$E$2,Data!$J$62,IF(O72=Data!$E$3,Data!$J$63,IF(O72=Data!$E$4,Data!$J$64,IF(O72=Data!$E$5,Data!$J$65,IF(O72=Data!$E$6,Data!$J$66,IF(O72=Data!$E$7,Data!$J$67,IF(O72=Data!$E$8,Data!$J$68,IF(O72=Data!$E$9,Data!$J$69,IF(O72=Data!$E$10,Data!$I$70,IF(O72=Data!$E$11,Data!$J$71,IF(O72=Data!$E$12,Data!$J$72,IF(O72=Data!$E$13,Data!$J$73,IF(O72=Data!$E$14,Data!$J$74,IF(O72=Data!$E$15,Data!$J$75,IF(O72=Data!$E$16,Data!$J$76,IF(O72=Data!$E$17,Data!$J$77,IF(O72=Data!$E$18,Data!J$78,0))))))))))))))))))))*$AV$3</f>
        <v>0</v>
      </c>
      <c r="AJ72" s="23">
        <f>IF(AZ72="No",0,IF(O72="NA",0,IF(O72=Data!$E$2,Data!$K$62,IF(O72=Data!$E$3,Data!$K$63,IF(O72=Data!$E$4,Data!$K$64,IF(O72=Data!$E$5,Data!$K$65,IF(O72=Data!$E$6,Data!$K$66,IF(O72=Data!$E$7,Data!$K$67,IF(O72=Data!$E$8,Data!$K$68,IF(O72=Data!$E$9,Data!$K$69,IF(O72=Data!$E$10,Data!$K$70,IF(O72=Data!$E$11,Data!$K$71,IF(O72=Data!$E$12,Data!$K$72,IF(O72=Data!$E$13,Data!$K$73,IF(O72=Data!$E$14,Data!$K$74,IF(O72=Data!$E$15,Data!$K$75,IF(O72=Data!$E$16,Data!$K$76,IF(O72=Data!$E$17,Data!$K$77,IF(O72=Data!$E$18,Data!K$78,0)))))))))))))))))))*$AV$3</f>
        <v>0</v>
      </c>
      <c r="AK72" s="23">
        <f t="shared" si="20"/>
        <v>0</v>
      </c>
      <c r="AL72" s="22">
        <f t="shared" si="21"/>
        <v>0</v>
      </c>
      <c r="AM72" s="22">
        <f t="shared" si="22"/>
        <v>0</v>
      </c>
      <c r="AN72" s="23"/>
      <c r="AO72" s="120"/>
      <c r="AP72" s="25"/>
      <c r="AQ72" s="25"/>
      <c r="AR72" s="9"/>
      <c r="AS72" s="9"/>
      <c r="AT72" s="5"/>
      <c r="AX72" s="168"/>
      <c r="AY72" s="143" t="str">
        <f t="shared" si="23"/>
        <v>No</v>
      </c>
      <c r="AZ72" s="144" t="str">
        <f t="shared" si="16"/>
        <v>No</v>
      </c>
      <c r="BA72" s="150"/>
      <c r="BB72" s="146">
        <f>IF(Q72="NA",0,IF(N72="No",0,IF(O72=Data!$E$2,Data!$L$62,IF(O72=Data!$E$3,Data!$L$63,IF(O72=Data!$E$4,Data!$L$64,IF(O72=Data!$E$5,Data!$L$65,IF(O72=Data!$E$6,Data!$L$66,IF(O72=Data!$E$7,Data!$L$67,IF(O72=Data!$E$8,Data!$L$68,IF(O72=Data!$E$9,Data!$L$69,IF(O72=Data!$E$10,Data!$L$70,IF(O72=Data!$E$11,Data!$L$71,IF(O72=Data!$E$12,Data!$L$72,IF(O72=Data!$E$13,Data!$L$73,IF(O72=Data!$E$14,Data!$L$74,IF(O72=Data!$E$15,Data!$L$75,IF(O72=Data!$E$16,Data!$L$76,IF(O72=Data!$E$17,Data!$L$77,IF(O72=Data!$E$18,Data!L$78,0)))))))))))))))))))</f>
        <v>0</v>
      </c>
      <c r="BC72" s="147">
        <f>IF(Q72="NA",0,IF(AY72="No",0,IF(N72="Yes",0,IF(P72=Data!$E$2,Data!$L$62,IF(P72=Data!$E$3,Data!$L$63,IF(P72=Data!$E$4,Data!$L$64,IF(P72=Data!$E$5,Data!$L$65,IF(P72=Data!$E$6,Data!$L$66,IF(P72=Data!$E$7,Data!$L$67,IF(P72=Data!$E$8,Data!$L$68,IF(P72=Data!$E$9,Data!$L$69,IF(P72=Data!$E$10,Data!$L$70,IF(P72=Data!$E$11,Data!$L$71,IF(P72=Data!$E$12,Data!$L$72*(EXP(-29.6/R72)),IF(P72=Data!$E$13,Data!$L$73,IF(P72=Data!$E$14,Data!$L$74*(EXP(-29.6/R72)),IF(P72=Data!$E$15,Data!$L$75,IF(P72=Data!$E$16,Data!$L$76,IF(P72=Data!$E$17,Data!$L$77,IF(P72=Data!$E$18,Data!L$78,0))))))))))))))))))))</f>
        <v>0</v>
      </c>
      <c r="BD72" s="148"/>
      <c r="BE72" s="146"/>
      <c r="BF72" s="148">
        <f t="shared" si="17"/>
        <v>0</v>
      </c>
      <c r="BG72" s="148">
        <f t="shared" si="24"/>
        <v>1</v>
      </c>
      <c r="BH72" s="148">
        <f t="shared" si="25"/>
        <v>1</v>
      </c>
      <c r="BI72" s="148">
        <f>IF(S72=0,0,IF(AND(Q72=Data!$E$12,S72-$AV$3&gt;0),(((Data!$M$72*(EXP(-29.6/S72)))-(Data!$M$72*(EXP(-29.6/(S72-$AV$3)))))),IF(AND(Q72=Data!$E$12,S72-$AV$3&lt;0.5),(Data!$M$72*(EXP(-29.6/S72))),IF(AND(Q72=Data!$E$12,S72&lt;=1),((Data!$M$72*(EXP(-29.6/S72)))),IF(Q72=Data!$E$13,(Data!$M$73),IF(AND(Q72=Data!$E$14,S72-$AV$3&gt;0),(((Data!$M$74*(EXP(-29.6/S72)))-(Data!$M$74*(EXP(-29.6/(S72-$AV$3)))))),IF(AND(Q72=Data!$E$14,S72-$AV$3&lt;1),(Data!$M$74*(EXP(-29.6/S72))),IF(AND(Q72=Data!$E$14,S72&lt;=1),((Data!$M$74*(EXP(-29.6/S72)))),IF(Q72=Data!$E$15,Data!$M$75,IF(Q72=Data!$E$16,Data!$M$76,IF(Q72=Data!$E$17,Data!$M$77,IF(Q72=Data!$E$18,Data!$M$78,0))))))))))))</f>
        <v>0</v>
      </c>
      <c r="BJ72" s="148">
        <f>IF(Q72=Data!$E$12,BI72*0.32,IF(Q72=Data!$E$13,0,IF(Q72=Data!$E$14,BI72*0.32,IF(Q72=Data!$E$15,0,IF(Q72=Data!$E$16,0,IF(Q72=Data!$E$17,0,IF(Q72=Data!$E$18,0,0)))))))</f>
        <v>0</v>
      </c>
      <c r="BK72" s="148">
        <f>IF(Q72=Data!$E$12,Data!$P$72*$AV$3,IF(Q72=Data!$E$13,Data!$P$73*$AV$3,IF(Q72=Data!$E$14,Data!$P$74*$AV$3,IF(Q72=Data!$E$15,Data!$P$75*$AV$3,IF(Q72=Data!$E$16,Data!$P$76*$AV$3,IF(Q72=Data!$E$17,Data!$P$77*$AV$3,IF(Q72=Data!$E$18,Data!$P$78*$AV$3,0)))))))</f>
        <v>0</v>
      </c>
      <c r="BL72" s="147">
        <f>IF(O72=Data!$E$2,Data!$O$62,IF(O72=Data!$E$3,Data!$O$63,IF(O72=Data!$E$4,Data!$O$64,IF(O72=Data!$E$5,Data!$O$65,IF(O72=Data!$E$6,Data!$O$66,IF(O72=Data!$E$7,Data!$O$67,IF(O72=Data!$E$8,Data!$O$68,IF(O72=Data!$E$9,Data!$O$69,IF(O72=Data!$E$10,Data!$O$70,IF(O72=Data!$E$11,Data!$O$71,IF(O72=Data!$E$12,Data!$O$72,IF(O72=Data!$E$13,Data!$O$73,IF(O72=Data!$E$14,Data!$O$74,IF(O72=Data!$E$15,Data!$O$75,IF(O72=Data!$E$16,Data!$O$76,IF(O72=Data!$E$17,Data!$O$77,IF(O72=Data!$E$18,Data!$O$78,0)))))))))))))))))</f>
        <v>0</v>
      </c>
      <c r="BM72" s="169"/>
      <c r="BN72" s="169"/>
      <c r="BO72" s="169"/>
      <c r="BP72" s="169"/>
    </row>
    <row r="73" spans="10:68" x14ac:dyDescent="0.3">
      <c r="J73" s="36" t="s">
        <v>84</v>
      </c>
      <c r="K73" s="108"/>
      <c r="L73" s="108"/>
      <c r="M73" s="108" t="s">
        <v>3</v>
      </c>
      <c r="N73" s="108" t="s">
        <v>1</v>
      </c>
      <c r="O73" s="109" t="s">
        <v>124</v>
      </c>
      <c r="P73" s="109" t="s">
        <v>124</v>
      </c>
      <c r="Q73" s="110" t="s">
        <v>124</v>
      </c>
      <c r="R73" s="111"/>
      <c r="S73" s="111"/>
      <c r="T73" s="112"/>
      <c r="U73" s="20"/>
      <c r="V73" s="21">
        <f>IF(AZ73="No",0,IF(O73="NA",0,IF(O73=Data!$E$2,Data!$F$62,IF(O73=Data!$E$3,Data!$F$63,IF(O73=Data!$E$4,Data!$F$64,IF(O73=Data!$E$5,Data!$F$65,IF(O73=Data!$E$6,Data!$F$66,IF(O73=Data!$E$7,Data!$F$67,IF(O73=Data!$E$8,Data!$F$68,IF(O73=Data!$E$9,Data!$F$69,IF(O73=Data!$E$10,Data!$F$70,IF(O73=Data!$E$11,Data!$F$71,IF(O73=Data!E82,Data!$F$72,IF(O73=Data!E83,Data!$F$73,IF(O73=Data!E84,Data!$F$74,IF(O73=Data!E85,Data!$F$75,IF(O73=Data!E86,Data!$F$76,IF(O73=Data!E87,Data!$F$77,IF(O73=Data!E88,Data!F$78,0)))))))))))))))))))*K73*$AV$3</f>
        <v>0</v>
      </c>
      <c r="W73" s="23">
        <f>IF(AZ73="No",0,IF(O73="NA",0,IF(O73=Data!$E$2,Data!$G$62,IF(O73=Data!$E$3,Data!$G$63,IF(O73=Data!$E$4,Data!$G$64,IF(O73=Data!$E$5,Data!$G$65,IF(O73=Data!$E$6,Data!$G$66,IF(O73=Data!$E$7,Data!$G$67,IF(O73=Data!$E$8,Data!$G$68,IF(O73=Data!$E$9,Data!$G$69,IF(O73=Data!$E$10,Data!$G$70,IF(O73=Data!$E$11,Data!$G$71,IF(O73=Data!$E$12,Data!$G$72,IF(O73=Data!$E$13,Data!$G$73,IF(O73=Data!$E$14,Data!$G$74,IF(O73=Data!$E$15,Data!$G$75,IF(O73=Data!$E$16,Data!$G$76,IF(O73=Data!$E$17,Data!$G$77,IF(O73=Data!$E$18,Data!G$78,0)))))))))))))))))))*K73*$AV$3</f>
        <v>0</v>
      </c>
      <c r="X73" s="23">
        <f>IF(AZ73="No",0,IF(O73="NA",0,IF(O73=Data!$E$2,Data!$H$62,IF(O73=Data!$E$3,Data!$H$63,IF(O73=Data!$E$4,Data!$H$64,IF(O73=Data!$E$5,Data!$H$65,IF(O73=Data!$E$6,Data!$H$66,IF(O73=Data!$E$7,Data!$H$67,IF(O73=Data!$E$8,Data!$H$68,IF(O73=Data!$E$9,Data!$H$69,IF(O73=Data!$E$10,Data!$H$70,IF(O73=Data!$E$11,Data!$H$71,IF(O73=Data!$E$12,Data!$H$72,IF(O73=Data!$E$13,Data!$H$73,IF(O73=Data!$E$14,Data!$H$74,IF(O73=Data!$E$15,Data!$H$75,IF(O73=Data!$E$16,Data!$H$76,IF(O73=Data!$E$17,Data!$H$77,IF(O73=Data!$E$18,Data!H$78,0)))))))))))))))))))*K73*$AV$3</f>
        <v>0</v>
      </c>
      <c r="Y73" s="23">
        <f>IF(R73&lt;=1,0,IF(Q73=Data!$E$12,Data!$F$72,IF(Q73=Data!$E$13,Data!$F$73,IF(Q73=Data!$E$14,Data!$F$74,IF(Q73=Data!$E$15,Data!$F$75,IF(Q73=Data!$E$16,Data!$F$76,IF(Q73=Data!$E$17,Data!$F$77,IF(Q73=Data!$E$18,Data!$F$78,0))))))))*K73*IF(R73&lt;AV73,R73,$AV$3)</f>
        <v>0</v>
      </c>
      <c r="Z73" s="23">
        <f>IF(R73&lt;=1,0,IF(Q73=Data!$E$12,Data!$G$72,IF(Q73=Data!$E$13,Data!$G$73,IF(Q73=Data!$E$14,Data!$G$74,IF(Q73=Data!$E$15,Data!$G$75,IF(Q73=Data!$E$16,Data!$G$76,IF(Q73=Data!$E$17,Data!$G$77,IF(Q73=Data!$E$18,Data!$G$78,0))))))))*K73*IF(R73&lt;AV73,R73,$AV$3)</f>
        <v>0</v>
      </c>
      <c r="AA73" s="23">
        <f>IF(R73&lt;=1,0,IF(Q73=Data!$E$12,Data!$H$72,IF(Q73=Data!$E$13,Data!$H$73,IF(Q73=Data!$E$14,Data!$H$74,IF(Q73=Data!$E$15,Data!$H$75,IF(Q73=Data!$E$16,Data!$H$76,IF(Q73=Data!$E$17,Data!$H$77,IF(Q73=Data!$E$18,Data!$H$78,0))))))))*K73*IF(R73&lt;AV73,R73,$AV$3)</f>
        <v>0</v>
      </c>
      <c r="AB73" s="22">
        <f t="shared" si="18"/>
        <v>0</v>
      </c>
      <c r="AC73" s="50">
        <f t="shared" si="19"/>
        <v>0</v>
      </c>
      <c r="AD73" s="46"/>
      <c r="AE73" s="21">
        <f t="shared" si="13"/>
        <v>0</v>
      </c>
      <c r="AF73" s="22">
        <f t="shared" si="14"/>
        <v>0</v>
      </c>
      <c r="AG73" s="50">
        <f t="shared" si="15"/>
        <v>0</v>
      </c>
      <c r="AH73" s="46"/>
      <c r="AI73" s="21">
        <f>IF(AZ73="No",0,IF(O73="NA",0,IF(Q73=O73,0,IF(O73=Data!$E$2,Data!$J$62,IF(O73=Data!$E$3,Data!$J$63,IF(O73=Data!$E$4,Data!$J$64,IF(O73=Data!$E$5,Data!$J$65,IF(O73=Data!$E$6,Data!$J$66,IF(O73=Data!$E$7,Data!$J$67,IF(O73=Data!$E$8,Data!$J$68,IF(O73=Data!$E$9,Data!$J$69,IF(O73=Data!$E$10,Data!$I$70,IF(O73=Data!$E$11,Data!$J$71,IF(O73=Data!$E$12,Data!$J$72,IF(O73=Data!$E$13,Data!$J$73,IF(O73=Data!$E$14,Data!$J$74,IF(O73=Data!$E$15,Data!$J$75,IF(O73=Data!$E$16,Data!$J$76,IF(O73=Data!$E$17,Data!$J$77,IF(O73=Data!$E$18,Data!J$78,0))))))))))))))))))))*$AV$3</f>
        <v>0</v>
      </c>
      <c r="AJ73" s="23">
        <f>IF(AZ73="No",0,IF(O73="NA",0,IF(O73=Data!$E$2,Data!$K$62,IF(O73=Data!$E$3,Data!$K$63,IF(O73=Data!$E$4,Data!$K$64,IF(O73=Data!$E$5,Data!$K$65,IF(O73=Data!$E$6,Data!$K$66,IF(O73=Data!$E$7,Data!$K$67,IF(O73=Data!$E$8,Data!$K$68,IF(O73=Data!$E$9,Data!$K$69,IF(O73=Data!$E$10,Data!$K$70,IF(O73=Data!$E$11,Data!$K$71,IF(O73=Data!$E$12,Data!$K$72,IF(O73=Data!$E$13,Data!$K$73,IF(O73=Data!$E$14,Data!$K$74,IF(O73=Data!$E$15,Data!$K$75,IF(O73=Data!$E$16,Data!$K$76,IF(O73=Data!$E$17,Data!$K$77,IF(O73=Data!$E$18,Data!K$78,0)))))))))))))))))))*$AV$3</f>
        <v>0</v>
      </c>
      <c r="AK73" s="23">
        <f t="shared" si="20"/>
        <v>0</v>
      </c>
      <c r="AL73" s="22">
        <f t="shared" si="21"/>
        <v>0</v>
      </c>
      <c r="AM73" s="22">
        <f t="shared" si="22"/>
        <v>0</v>
      </c>
      <c r="AN73" s="23"/>
      <c r="AO73" s="120"/>
      <c r="AP73" s="25"/>
      <c r="AQ73" s="25"/>
      <c r="AR73" s="9"/>
      <c r="AS73" s="9"/>
      <c r="AT73" s="5"/>
      <c r="AX73" s="168"/>
      <c r="AY73" s="143" t="str">
        <f t="shared" si="23"/>
        <v>No</v>
      </c>
      <c r="AZ73" s="144" t="str">
        <f t="shared" si="16"/>
        <v>No</v>
      </c>
      <c r="BA73" s="150"/>
      <c r="BB73" s="146">
        <f>IF(Q73="NA",0,IF(N73="No",0,IF(O73=Data!$E$2,Data!$L$62,IF(O73=Data!$E$3,Data!$L$63,IF(O73=Data!$E$4,Data!$L$64,IF(O73=Data!$E$5,Data!$L$65,IF(O73=Data!$E$6,Data!$L$66,IF(O73=Data!$E$7,Data!$L$67,IF(O73=Data!$E$8,Data!$L$68,IF(O73=Data!$E$9,Data!$L$69,IF(O73=Data!$E$10,Data!$L$70,IF(O73=Data!$E$11,Data!$L$71,IF(O73=Data!$E$12,Data!$L$72,IF(O73=Data!$E$13,Data!$L$73,IF(O73=Data!$E$14,Data!$L$74,IF(O73=Data!$E$15,Data!$L$75,IF(O73=Data!$E$16,Data!$L$76,IF(O73=Data!$E$17,Data!$L$77,IF(O73=Data!$E$18,Data!L$78,0)))))))))))))))))))</f>
        <v>0</v>
      </c>
      <c r="BC73" s="147">
        <f>IF(Q73="NA",0,IF(AY73="No",0,IF(N73="Yes",0,IF(P73=Data!$E$2,Data!$L$62,IF(P73=Data!$E$3,Data!$L$63,IF(P73=Data!$E$4,Data!$L$64,IF(P73=Data!$E$5,Data!$L$65,IF(P73=Data!$E$6,Data!$L$66,IF(P73=Data!$E$7,Data!$L$67,IF(P73=Data!$E$8,Data!$L$68,IF(P73=Data!$E$9,Data!$L$69,IF(P73=Data!$E$10,Data!$L$70,IF(P73=Data!$E$11,Data!$L$71,IF(P73=Data!$E$12,Data!$L$72*(EXP(-29.6/R73)),IF(P73=Data!$E$13,Data!$L$73,IF(P73=Data!$E$14,Data!$L$74*(EXP(-29.6/R73)),IF(P73=Data!$E$15,Data!$L$75,IF(P73=Data!$E$16,Data!$L$76,IF(P73=Data!$E$17,Data!$L$77,IF(P73=Data!$E$18,Data!L$78,0))))))))))))))))))))</f>
        <v>0</v>
      </c>
      <c r="BD73" s="148"/>
      <c r="BE73" s="146"/>
      <c r="BF73" s="148">
        <f t="shared" si="17"/>
        <v>0</v>
      </c>
      <c r="BG73" s="148">
        <f t="shared" si="24"/>
        <v>1</v>
      </c>
      <c r="BH73" s="148">
        <f t="shared" si="25"/>
        <v>1</v>
      </c>
      <c r="BI73" s="148">
        <f>IF(S73=0,0,IF(AND(Q73=Data!$E$12,S73-$AV$3&gt;0),(((Data!$M$72*(EXP(-29.6/S73)))-(Data!$M$72*(EXP(-29.6/(S73-$AV$3)))))),IF(AND(Q73=Data!$E$12,S73-$AV$3&lt;0.5),(Data!$M$72*(EXP(-29.6/S73))),IF(AND(Q73=Data!$E$12,S73&lt;=1),((Data!$M$72*(EXP(-29.6/S73)))),IF(Q73=Data!$E$13,(Data!$M$73),IF(AND(Q73=Data!$E$14,S73-$AV$3&gt;0),(((Data!$M$74*(EXP(-29.6/S73)))-(Data!$M$74*(EXP(-29.6/(S73-$AV$3)))))),IF(AND(Q73=Data!$E$14,S73-$AV$3&lt;1),(Data!$M$74*(EXP(-29.6/S73))),IF(AND(Q73=Data!$E$14,S73&lt;=1),((Data!$M$74*(EXP(-29.6/S73)))),IF(Q73=Data!$E$15,Data!$M$75,IF(Q73=Data!$E$16,Data!$M$76,IF(Q73=Data!$E$17,Data!$M$77,IF(Q73=Data!$E$18,Data!$M$78,0))))))))))))</f>
        <v>0</v>
      </c>
      <c r="BJ73" s="148">
        <f>IF(Q73=Data!$E$12,BI73*0.32,IF(Q73=Data!$E$13,0,IF(Q73=Data!$E$14,BI73*0.32,IF(Q73=Data!$E$15,0,IF(Q73=Data!$E$16,0,IF(Q73=Data!$E$17,0,IF(Q73=Data!$E$18,0,0)))))))</f>
        <v>0</v>
      </c>
      <c r="BK73" s="148">
        <f>IF(Q73=Data!$E$12,Data!$P$72*$AV$3,IF(Q73=Data!$E$13,Data!$P$73*$AV$3,IF(Q73=Data!$E$14,Data!$P$74*$AV$3,IF(Q73=Data!$E$15,Data!$P$75*$AV$3,IF(Q73=Data!$E$16,Data!$P$76*$AV$3,IF(Q73=Data!$E$17,Data!$P$77*$AV$3,IF(Q73=Data!$E$18,Data!$P$78*$AV$3,0)))))))</f>
        <v>0</v>
      </c>
      <c r="BL73" s="147">
        <f>IF(O73=Data!$E$2,Data!$O$62,IF(O73=Data!$E$3,Data!$O$63,IF(O73=Data!$E$4,Data!$O$64,IF(O73=Data!$E$5,Data!$O$65,IF(O73=Data!$E$6,Data!$O$66,IF(O73=Data!$E$7,Data!$O$67,IF(O73=Data!$E$8,Data!$O$68,IF(O73=Data!$E$9,Data!$O$69,IF(O73=Data!$E$10,Data!$O$70,IF(O73=Data!$E$11,Data!$O$71,IF(O73=Data!$E$12,Data!$O$72,IF(O73=Data!$E$13,Data!$O$73,IF(O73=Data!$E$14,Data!$O$74,IF(O73=Data!$E$15,Data!$O$75,IF(O73=Data!$E$16,Data!$O$76,IF(O73=Data!$E$17,Data!$O$77,IF(O73=Data!$E$18,Data!$O$78,0)))))))))))))))))</f>
        <v>0</v>
      </c>
      <c r="BM73" s="169"/>
      <c r="BN73" s="169"/>
      <c r="BO73" s="169"/>
      <c r="BP73" s="169"/>
    </row>
    <row r="74" spans="10:68" x14ac:dyDescent="0.3">
      <c r="J74" s="36" t="s">
        <v>85</v>
      </c>
      <c r="K74" s="108"/>
      <c r="L74" s="108"/>
      <c r="M74" s="108" t="s">
        <v>3</v>
      </c>
      <c r="N74" s="108" t="s">
        <v>1</v>
      </c>
      <c r="O74" s="109" t="s">
        <v>124</v>
      </c>
      <c r="P74" s="109" t="s">
        <v>124</v>
      </c>
      <c r="Q74" s="110" t="s">
        <v>124</v>
      </c>
      <c r="R74" s="111"/>
      <c r="S74" s="111"/>
      <c r="T74" s="112"/>
      <c r="U74" s="20"/>
      <c r="V74" s="21">
        <f>IF(AZ74="No",0,IF(O74="NA",0,IF(O74=Data!$E$2,Data!$F$62,IF(O74=Data!$E$3,Data!$F$63,IF(O74=Data!$E$4,Data!$F$64,IF(O74=Data!$E$5,Data!$F$65,IF(O74=Data!$E$6,Data!$F$66,IF(O74=Data!$E$7,Data!$F$67,IF(O74=Data!$E$8,Data!$F$68,IF(O74=Data!$E$9,Data!$F$69,IF(O74=Data!$E$10,Data!$F$70,IF(O74=Data!$E$11,Data!$F$71,IF(O74=Data!E83,Data!$F$72,IF(O74=Data!E84,Data!$F$73,IF(O74=Data!E85,Data!$F$74,IF(O74=Data!E86,Data!$F$75,IF(O74=Data!E87,Data!$F$76,IF(O74=Data!E88,Data!$F$77,IF(O74=Data!E89,Data!F$78,0)))))))))))))))))))*K74*$AV$3</f>
        <v>0</v>
      </c>
      <c r="W74" s="23">
        <f>IF(AZ74="No",0,IF(O74="NA",0,IF(O74=Data!$E$2,Data!$G$62,IF(O74=Data!$E$3,Data!$G$63,IF(O74=Data!$E$4,Data!$G$64,IF(O74=Data!$E$5,Data!$G$65,IF(O74=Data!$E$6,Data!$G$66,IF(O74=Data!$E$7,Data!$G$67,IF(O74=Data!$E$8,Data!$G$68,IF(O74=Data!$E$9,Data!$G$69,IF(O74=Data!$E$10,Data!$G$70,IF(O74=Data!$E$11,Data!$G$71,IF(O74=Data!$E$12,Data!$G$72,IF(O74=Data!$E$13,Data!$G$73,IF(O74=Data!$E$14,Data!$G$74,IF(O74=Data!$E$15,Data!$G$75,IF(O74=Data!$E$16,Data!$G$76,IF(O74=Data!$E$17,Data!$G$77,IF(O74=Data!$E$18,Data!G$78,0)))))))))))))))))))*K74*$AV$3</f>
        <v>0</v>
      </c>
      <c r="X74" s="23">
        <f>IF(AZ74="No",0,IF(O74="NA",0,IF(O74=Data!$E$2,Data!$H$62,IF(O74=Data!$E$3,Data!$H$63,IF(O74=Data!$E$4,Data!$H$64,IF(O74=Data!$E$5,Data!$H$65,IF(O74=Data!$E$6,Data!$H$66,IF(O74=Data!$E$7,Data!$H$67,IF(O74=Data!$E$8,Data!$H$68,IF(O74=Data!$E$9,Data!$H$69,IF(O74=Data!$E$10,Data!$H$70,IF(O74=Data!$E$11,Data!$H$71,IF(O74=Data!$E$12,Data!$H$72,IF(O74=Data!$E$13,Data!$H$73,IF(O74=Data!$E$14,Data!$H$74,IF(O74=Data!$E$15,Data!$H$75,IF(O74=Data!$E$16,Data!$H$76,IF(O74=Data!$E$17,Data!$H$77,IF(O74=Data!$E$18,Data!H$78,0)))))))))))))))))))*K74*$AV$3</f>
        <v>0</v>
      </c>
      <c r="Y74" s="23">
        <f>IF(R74&lt;=1,0,IF(Q74=Data!$E$12,Data!$F$72,IF(Q74=Data!$E$13,Data!$F$73,IF(Q74=Data!$E$14,Data!$F$74,IF(Q74=Data!$E$15,Data!$F$75,IF(Q74=Data!$E$16,Data!$F$76,IF(Q74=Data!$E$17,Data!$F$77,IF(Q74=Data!$E$18,Data!$F$78,0))))))))*K74*IF(R74&lt;AV74,R74,$AV$3)</f>
        <v>0</v>
      </c>
      <c r="Z74" s="23">
        <f>IF(R74&lt;=1,0,IF(Q74=Data!$E$12,Data!$G$72,IF(Q74=Data!$E$13,Data!$G$73,IF(Q74=Data!$E$14,Data!$G$74,IF(Q74=Data!$E$15,Data!$G$75,IF(Q74=Data!$E$16,Data!$G$76,IF(Q74=Data!$E$17,Data!$G$77,IF(Q74=Data!$E$18,Data!$G$78,0))))))))*K74*IF(R74&lt;AV74,R74,$AV$3)</f>
        <v>0</v>
      </c>
      <c r="AA74" s="23">
        <f>IF(R74&lt;=1,0,IF(Q74=Data!$E$12,Data!$H$72,IF(Q74=Data!$E$13,Data!$H$73,IF(Q74=Data!$E$14,Data!$H$74,IF(Q74=Data!$E$15,Data!$H$75,IF(Q74=Data!$E$16,Data!$H$76,IF(Q74=Data!$E$17,Data!$H$77,IF(Q74=Data!$E$18,Data!$H$78,0))))))))*K74*IF(R74&lt;AV74,R74,$AV$3)</f>
        <v>0</v>
      </c>
      <c r="AB74" s="22">
        <f t="shared" si="18"/>
        <v>0</v>
      </c>
      <c r="AC74" s="50">
        <f t="shared" si="19"/>
        <v>0</v>
      </c>
      <c r="AD74" s="46"/>
      <c r="AE74" s="21">
        <f t="shared" si="13"/>
        <v>0</v>
      </c>
      <c r="AF74" s="22">
        <f t="shared" si="14"/>
        <v>0</v>
      </c>
      <c r="AG74" s="50">
        <f t="shared" si="15"/>
        <v>0</v>
      </c>
      <c r="AH74" s="46"/>
      <c r="AI74" s="21">
        <f>IF(AZ74="No",0,IF(O74="NA",0,IF(Q74=O74,0,IF(O74=Data!$E$2,Data!$J$62,IF(O74=Data!$E$3,Data!$J$63,IF(O74=Data!$E$4,Data!$J$64,IF(O74=Data!$E$5,Data!$J$65,IF(O74=Data!$E$6,Data!$J$66,IF(O74=Data!$E$7,Data!$J$67,IF(O74=Data!$E$8,Data!$J$68,IF(O74=Data!$E$9,Data!$J$69,IF(O74=Data!$E$10,Data!$I$70,IF(O74=Data!$E$11,Data!$J$71,IF(O74=Data!$E$12,Data!$J$72,IF(O74=Data!$E$13,Data!$J$73,IF(O74=Data!$E$14,Data!$J$74,IF(O74=Data!$E$15,Data!$J$75,IF(O74=Data!$E$16,Data!$J$76,IF(O74=Data!$E$17,Data!$J$77,IF(O74=Data!$E$18,Data!J$78,0))))))))))))))))))))*$AV$3</f>
        <v>0</v>
      </c>
      <c r="AJ74" s="23">
        <f>IF(AZ74="No",0,IF(O74="NA",0,IF(O74=Data!$E$2,Data!$K$62,IF(O74=Data!$E$3,Data!$K$63,IF(O74=Data!$E$4,Data!$K$64,IF(O74=Data!$E$5,Data!$K$65,IF(O74=Data!$E$6,Data!$K$66,IF(O74=Data!$E$7,Data!$K$67,IF(O74=Data!$E$8,Data!$K$68,IF(O74=Data!$E$9,Data!$K$69,IF(O74=Data!$E$10,Data!$K$70,IF(O74=Data!$E$11,Data!$K$71,IF(O74=Data!$E$12,Data!$K$72,IF(O74=Data!$E$13,Data!$K$73,IF(O74=Data!$E$14,Data!$K$74,IF(O74=Data!$E$15,Data!$K$75,IF(O74=Data!$E$16,Data!$K$76,IF(O74=Data!$E$17,Data!$K$77,IF(O74=Data!$E$18,Data!K$78,0)))))))))))))))))))*$AV$3</f>
        <v>0</v>
      </c>
      <c r="AK74" s="23">
        <f t="shared" si="20"/>
        <v>0</v>
      </c>
      <c r="AL74" s="22">
        <f t="shared" si="21"/>
        <v>0</v>
      </c>
      <c r="AM74" s="22">
        <f t="shared" si="22"/>
        <v>0</v>
      </c>
      <c r="AN74" s="23"/>
      <c r="AO74" s="120"/>
      <c r="AP74" s="25"/>
      <c r="AQ74" s="25"/>
      <c r="AR74" s="9"/>
      <c r="AS74" s="9"/>
      <c r="AT74" s="5"/>
      <c r="AX74" s="168"/>
      <c r="AY74" s="143" t="str">
        <f t="shared" si="23"/>
        <v>No</v>
      </c>
      <c r="AZ74" s="144" t="str">
        <f t="shared" si="16"/>
        <v>No</v>
      </c>
      <c r="BA74" s="150"/>
      <c r="BB74" s="146">
        <f>IF(Q74="NA",0,IF(N74="No",0,IF(O74=Data!$E$2,Data!$L$62,IF(O74=Data!$E$3,Data!$L$63,IF(O74=Data!$E$4,Data!$L$64,IF(O74=Data!$E$5,Data!$L$65,IF(O74=Data!$E$6,Data!$L$66,IF(O74=Data!$E$7,Data!$L$67,IF(O74=Data!$E$8,Data!$L$68,IF(O74=Data!$E$9,Data!$L$69,IF(O74=Data!$E$10,Data!$L$70,IF(O74=Data!$E$11,Data!$L$71,IF(O74=Data!$E$12,Data!$L$72,IF(O74=Data!$E$13,Data!$L$73,IF(O74=Data!$E$14,Data!$L$74,IF(O74=Data!$E$15,Data!$L$75,IF(O74=Data!$E$16,Data!$L$76,IF(O74=Data!$E$17,Data!$L$77,IF(O74=Data!$E$18,Data!L$78,0)))))))))))))))))))</f>
        <v>0</v>
      </c>
      <c r="BC74" s="147">
        <f>IF(Q74="NA",0,IF(AY74="No",0,IF(N74="Yes",0,IF(P74=Data!$E$2,Data!$L$62,IF(P74=Data!$E$3,Data!$L$63,IF(P74=Data!$E$4,Data!$L$64,IF(P74=Data!$E$5,Data!$L$65,IF(P74=Data!$E$6,Data!$L$66,IF(P74=Data!$E$7,Data!$L$67,IF(P74=Data!$E$8,Data!$L$68,IF(P74=Data!$E$9,Data!$L$69,IF(P74=Data!$E$10,Data!$L$70,IF(P74=Data!$E$11,Data!$L$71,IF(P74=Data!$E$12,Data!$L$72*(EXP(-29.6/R74)),IF(P74=Data!$E$13,Data!$L$73,IF(P74=Data!$E$14,Data!$L$74*(EXP(-29.6/R74)),IF(P74=Data!$E$15,Data!$L$75,IF(P74=Data!$E$16,Data!$L$76,IF(P74=Data!$E$17,Data!$L$77,IF(P74=Data!$E$18,Data!L$78,0))))))))))))))))))))</f>
        <v>0</v>
      </c>
      <c r="BD74" s="148"/>
      <c r="BE74" s="146"/>
      <c r="BF74" s="148">
        <f t="shared" si="17"/>
        <v>0</v>
      </c>
      <c r="BG74" s="148">
        <f t="shared" si="24"/>
        <v>1</v>
      </c>
      <c r="BH74" s="148">
        <f t="shared" si="25"/>
        <v>1</v>
      </c>
      <c r="BI74" s="148">
        <f>IF(S74=0,0,IF(AND(Q74=Data!$E$12,S74-$AV$3&gt;0),(((Data!$M$72*(EXP(-29.6/S74)))-(Data!$M$72*(EXP(-29.6/(S74-$AV$3)))))),IF(AND(Q74=Data!$E$12,S74-$AV$3&lt;0.5),(Data!$M$72*(EXP(-29.6/S74))),IF(AND(Q74=Data!$E$12,S74&lt;=1),((Data!$M$72*(EXP(-29.6/S74)))),IF(Q74=Data!$E$13,(Data!$M$73),IF(AND(Q74=Data!$E$14,S74-$AV$3&gt;0),(((Data!$M$74*(EXP(-29.6/S74)))-(Data!$M$74*(EXP(-29.6/(S74-$AV$3)))))),IF(AND(Q74=Data!$E$14,S74-$AV$3&lt;1),(Data!$M$74*(EXP(-29.6/S74))),IF(AND(Q74=Data!$E$14,S74&lt;=1),((Data!$M$74*(EXP(-29.6/S74)))),IF(Q74=Data!$E$15,Data!$M$75,IF(Q74=Data!$E$16,Data!$M$76,IF(Q74=Data!$E$17,Data!$M$77,IF(Q74=Data!$E$18,Data!$M$78,0))))))))))))</f>
        <v>0</v>
      </c>
      <c r="BJ74" s="148">
        <f>IF(Q74=Data!$E$12,BI74*0.32,IF(Q74=Data!$E$13,0,IF(Q74=Data!$E$14,BI74*0.32,IF(Q74=Data!$E$15,0,IF(Q74=Data!$E$16,0,IF(Q74=Data!$E$17,0,IF(Q74=Data!$E$18,0,0)))))))</f>
        <v>0</v>
      </c>
      <c r="BK74" s="148">
        <f>IF(Q74=Data!$E$12,Data!$P$72*$AV$3,IF(Q74=Data!$E$13,Data!$P$73*$AV$3,IF(Q74=Data!$E$14,Data!$P$74*$AV$3,IF(Q74=Data!$E$15,Data!$P$75*$AV$3,IF(Q74=Data!$E$16,Data!$P$76*$AV$3,IF(Q74=Data!$E$17,Data!$P$77*$AV$3,IF(Q74=Data!$E$18,Data!$P$78*$AV$3,0)))))))</f>
        <v>0</v>
      </c>
      <c r="BL74" s="147">
        <f>IF(O74=Data!$E$2,Data!$O$62,IF(O74=Data!$E$3,Data!$O$63,IF(O74=Data!$E$4,Data!$O$64,IF(O74=Data!$E$5,Data!$O$65,IF(O74=Data!$E$6,Data!$O$66,IF(O74=Data!$E$7,Data!$O$67,IF(O74=Data!$E$8,Data!$O$68,IF(O74=Data!$E$9,Data!$O$69,IF(O74=Data!$E$10,Data!$O$70,IF(O74=Data!$E$11,Data!$O$71,IF(O74=Data!$E$12,Data!$O$72,IF(O74=Data!$E$13,Data!$O$73,IF(O74=Data!$E$14,Data!$O$74,IF(O74=Data!$E$15,Data!$O$75,IF(O74=Data!$E$16,Data!$O$76,IF(O74=Data!$E$17,Data!$O$77,IF(O74=Data!$E$18,Data!$O$78,0)))))))))))))))))</f>
        <v>0</v>
      </c>
      <c r="BM74" s="169"/>
      <c r="BN74" s="169"/>
      <c r="BO74" s="169"/>
      <c r="BP74" s="169"/>
    </row>
    <row r="75" spans="10:68" x14ac:dyDescent="0.3">
      <c r="J75" s="36" t="s">
        <v>86</v>
      </c>
      <c r="K75" s="108"/>
      <c r="L75" s="108"/>
      <c r="M75" s="108" t="s">
        <v>3</v>
      </c>
      <c r="N75" s="108" t="s">
        <v>1</v>
      </c>
      <c r="O75" s="109" t="s">
        <v>124</v>
      </c>
      <c r="P75" s="109" t="s">
        <v>124</v>
      </c>
      <c r="Q75" s="110" t="s">
        <v>124</v>
      </c>
      <c r="R75" s="111"/>
      <c r="S75" s="111"/>
      <c r="T75" s="112"/>
      <c r="U75" s="20"/>
      <c r="V75" s="21">
        <f>IF(AZ75="No",0,IF(O75="NA",0,IF(O75=Data!$E$2,Data!$F$62,IF(O75=Data!$E$3,Data!$F$63,IF(O75=Data!$E$4,Data!$F$64,IF(O75=Data!$E$5,Data!$F$65,IF(O75=Data!$E$6,Data!$F$66,IF(O75=Data!$E$7,Data!$F$67,IF(O75=Data!$E$8,Data!$F$68,IF(O75=Data!$E$9,Data!$F$69,IF(O75=Data!$E$10,Data!$F$70,IF(O75=Data!$E$11,Data!$F$71,IF(O75=Data!E84,Data!$F$72,IF(O75=Data!E85,Data!$F$73,IF(O75=Data!E86,Data!$F$74,IF(O75=Data!E87,Data!$F$75,IF(O75=Data!E88,Data!$F$76,IF(O75=Data!E89,Data!$F$77,IF(O75=Data!E90,Data!F$78,0)))))))))))))))))))*K75*$AV$3</f>
        <v>0</v>
      </c>
      <c r="W75" s="23">
        <f>IF(AZ75="No",0,IF(O75="NA",0,IF(O75=Data!$E$2,Data!$G$62,IF(O75=Data!$E$3,Data!$G$63,IF(O75=Data!$E$4,Data!$G$64,IF(O75=Data!$E$5,Data!$G$65,IF(O75=Data!$E$6,Data!$G$66,IF(O75=Data!$E$7,Data!$G$67,IF(O75=Data!$E$8,Data!$G$68,IF(O75=Data!$E$9,Data!$G$69,IF(O75=Data!$E$10,Data!$G$70,IF(O75=Data!$E$11,Data!$G$71,IF(O75=Data!$E$12,Data!$G$72,IF(O75=Data!$E$13,Data!$G$73,IF(O75=Data!$E$14,Data!$G$74,IF(O75=Data!$E$15,Data!$G$75,IF(O75=Data!$E$16,Data!$G$76,IF(O75=Data!$E$17,Data!$G$77,IF(O75=Data!$E$18,Data!G$78,0)))))))))))))))))))*K75*$AV$3</f>
        <v>0</v>
      </c>
      <c r="X75" s="23">
        <f>IF(AZ75="No",0,IF(O75="NA",0,IF(O75=Data!$E$2,Data!$H$62,IF(O75=Data!$E$3,Data!$H$63,IF(O75=Data!$E$4,Data!$H$64,IF(O75=Data!$E$5,Data!$H$65,IF(O75=Data!$E$6,Data!$H$66,IF(O75=Data!$E$7,Data!$H$67,IF(O75=Data!$E$8,Data!$H$68,IF(O75=Data!$E$9,Data!$H$69,IF(O75=Data!$E$10,Data!$H$70,IF(O75=Data!$E$11,Data!$H$71,IF(O75=Data!$E$12,Data!$H$72,IF(O75=Data!$E$13,Data!$H$73,IF(O75=Data!$E$14,Data!$H$74,IF(O75=Data!$E$15,Data!$H$75,IF(O75=Data!$E$16,Data!$H$76,IF(O75=Data!$E$17,Data!$H$77,IF(O75=Data!$E$18,Data!H$78,0)))))))))))))))))))*K75*$AV$3</f>
        <v>0</v>
      </c>
      <c r="Y75" s="23">
        <f>IF(R75&lt;=1,0,IF(Q75=Data!$E$12,Data!$F$72,IF(Q75=Data!$E$13,Data!$F$73,IF(Q75=Data!$E$14,Data!$F$74,IF(Q75=Data!$E$15,Data!$F$75,IF(Q75=Data!$E$16,Data!$F$76,IF(Q75=Data!$E$17,Data!$F$77,IF(Q75=Data!$E$18,Data!$F$78,0))))))))*K75*IF(R75&lt;AV75,R75,$AV$3)</f>
        <v>0</v>
      </c>
      <c r="Z75" s="23">
        <f>IF(R75&lt;=1,0,IF(Q75=Data!$E$12,Data!$G$72,IF(Q75=Data!$E$13,Data!$G$73,IF(Q75=Data!$E$14,Data!$G$74,IF(Q75=Data!$E$15,Data!$G$75,IF(Q75=Data!$E$16,Data!$G$76,IF(Q75=Data!$E$17,Data!$G$77,IF(Q75=Data!$E$18,Data!$G$78,0))))))))*K75*IF(R75&lt;AV75,R75,$AV$3)</f>
        <v>0</v>
      </c>
      <c r="AA75" s="23">
        <f>IF(R75&lt;=1,0,IF(Q75=Data!$E$12,Data!$H$72,IF(Q75=Data!$E$13,Data!$H$73,IF(Q75=Data!$E$14,Data!$H$74,IF(Q75=Data!$E$15,Data!$H$75,IF(Q75=Data!$E$16,Data!$H$76,IF(Q75=Data!$E$17,Data!$H$77,IF(Q75=Data!$E$18,Data!$H$78,0))))))))*K75*IF(R75&lt;AV75,R75,$AV$3)</f>
        <v>0</v>
      </c>
      <c r="AB75" s="22">
        <f t="shared" si="18"/>
        <v>0</v>
      </c>
      <c r="AC75" s="50">
        <f t="shared" si="19"/>
        <v>0</v>
      </c>
      <c r="AD75" s="46"/>
      <c r="AE75" s="21">
        <f t="shared" si="13"/>
        <v>0</v>
      </c>
      <c r="AF75" s="22">
        <f t="shared" si="14"/>
        <v>0</v>
      </c>
      <c r="AG75" s="50">
        <f t="shared" si="15"/>
        <v>0</v>
      </c>
      <c r="AH75" s="46"/>
      <c r="AI75" s="21">
        <f>IF(AZ75="No",0,IF(O75="NA",0,IF(Q75=O75,0,IF(O75=Data!$E$2,Data!$J$62,IF(O75=Data!$E$3,Data!$J$63,IF(O75=Data!$E$4,Data!$J$64,IF(O75=Data!$E$5,Data!$J$65,IF(O75=Data!$E$6,Data!$J$66,IF(O75=Data!$E$7,Data!$J$67,IF(O75=Data!$E$8,Data!$J$68,IF(O75=Data!$E$9,Data!$J$69,IF(O75=Data!$E$10,Data!$I$70,IF(O75=Data!$E$11,Data!$J$71,IF(O75=Data!$E$12,Data!$J$72,IF(O75=Data!$E$13,Data!$J$73,IF(O75=Data!$E$14,Data!$J$74,IF(O75=Data!$E$15,Data!$J$75,IF(O75=Data!$E$16,Data!$J$76,IF(O75=Data!$E$17,Data!$J$77,IF(O75=Data!$E$18,Data!J$78,0))))))))))))))))))))*$AV$3</f>
        <v>0</v>
      </c>
      <c r="AJ75" s="23">
        <f>IF(AZ75="No",0,IF(O75="NA",0,IF(O75=Data!$E$2,Data!$K$62,IF(O75=Data!$E$3,Data!$K$63,IF(O75=Data!$E$4,Data!$K$64,IF(O75=Data!$E$5,Data!$K$65,IF(O75=Data!$E$6,Data!$K$66,IF(O75=Data!$E$7,Data!$K$67,IF(O75=Data!$E$8,Data!$K$68,IF(O75=Data!$E$9,Data!$K$69,IF(O75=Data!$E$10,Data!$K$70,IF(O75=Data!$E$11,Data!$K$71,IF(O75=Data!$E$12,Data!$K$72,IF(O75=Data!$E$13,Data!$K$73,IF(O75=Data!$E$14,Data!$K$74,IF(O75=Data!$E$15,Data!$K$75,IF(O75=Data!$E$16,Data!$K$76,IF(O75=Data!$E$17,Data!$K$77,IF(O75=Data!$E$18,Data!K$78,0)))))))))))))))))))*$AV$3</f>
        <v>0</v>
      </c>
      <c r="AK75" s="23">
        <f t="shared" si="20"/>
        <v>0</v>
      </c>
      <c r="AL75" s="22">
        <f t="shared" si="21"/>
        <v>0</v>
      </c>
      <c r="AM75" s="22">
        <f t="shared" si="22"/>
        <v>0</v>
      </c>
      <c r="AN75" s="23"/>
      <c r="AO75" s="120"/>
      <c r="AP75" s="25"/>
      <c r="AQ75" s="25"/>
      <c r="AR75" s="9"/>
      <c r="AS75" s="9"/>
      <c r="AT75" s="5"/>
      <c r="AX75" s="168"/>
      <c r="AY75" s="143" t="str">
        <f t="shared" si="23"/>
        <v>No</v>
      </c>
      <c r="AZ75" s="144" t="str">
        <f t="shared" si="16"/>
        <v>No</v>
      </c>
      <c r="BA75" s="150"/>
      <c r="BB75" s="146">
        <f>IF(Q75="NA",0,IF(N75="No",0,IF(O75=Data!$E$2,Data!$L$62,IF(O75=Data!$E$3,Data!$L$63,IF(O75=Data!$E$4,Data!$L$64,IF(O75=Data!$E$5,Data!$L$65,IF(O75=Data!$E$6,Data!$L$66,IF(O75=Data!$E$7,Data!$L$67,IF(O75=Data!$E$8,Data!$L$68,IF(O75=Data!$E$9,Data!$L$69,IF(O75=Data!$E$10,Data!$L$70,IF(O75=Data!$E$11,Data!$L$71,IF(O75=Data!$E$12,Data!$L$72,IF(O75=Data!$E$13,Data!$L$73,IF(O75=Data!$E$14,Data!$L$74,IF(O75=Data!$E$15,Data!$L$75,IF(O75=Data!$E$16,Data!$L$76,IF(O75=Data!$E$17,Data!$L$77,IF(O75=Data!$E$18,Data!L$78,0)))))))))))))))))))</f>
        <v>0</v>
      </c>
      <c r="BC75" s="147">
        <f>IF(Q75="NA",0,IF(AY75="No",0,IF(N75="Yes",0,IF(P75=Data!$E$2,Data!$L$62,IF(P75=Data!$E$3,Data!$L$63,IF(P75=Data!$E$4,Data!$L$64,IF(P75=Data!$E$5,Data!$L$65,IF(P75=Data!$E$6,Data!$L$66,IF(P75=Data!$E$7,Data!$L$67,IF(P75=Data!$E$8,Data!$L$68,IF(P75=Data!$E$9,Data!$L$69,IF(P75=Data!$E$10,Data!$L$70,IF(P75=Data!$E$11,Data!$L$71,IF(P75=Data!$E$12,Data!$L$72*(EXP(-29.6/R75)),IF(P75=Data!$E$13,Data!$L$73,IF(P75=Data!$E$14,Data!$L$74*(EXP(-29.6/R75)),IF(P75=Data!$E$15,Data!$L$75,IF(P75=Data!$E$16,Data!$L$76,IF(P75=Data!$E$17,Data!$L$77,IF(P75=Data!$E$18,Data!L$78,0))))))))))))))))))))</f>
        <v>0</v>
      </c>
      <c r="BD75" s="148"/>
      <c r="BE75" s="146"/>
      <c r="BF75" s="148">
        <f t="shared" si="17"/>
        <v>0</v>
      </c>
      <c r="BG75" s="148">
        <f t="shared" si="24"/>
        <v>1</v>
      </c>
      <c r="BH75" s="148">
        <f t="shared" si="25"/>
        <v>1</v>
      </c>
      <c r="BI75" s="148">
        <f>IF(S75=0,0,IF(AND(Q75=Data!$E$12,S75-$AV$3&gt;0),(((Data!$M$72*(EXP(-29.6/S75)))-(Data!$M$72*(EXP(-29.6/(S75-$AV$3)))))),IF(AND(Q75=Data!$E$12,S75-$AV$3&lt;0.5),(Data!$M$72*(EXP(-29.6/S75))),IF(AND(Q75=Data!$E$12,S75&lt;=1),((Data!$M$72*(EXP(-29.6/S75)))),IF(Q75=Data!$E$13,(Data!$M$73),IF(AND(Q75=Data!$E$14,S75-$AV$3&gt;0),(((Data!$M$74*(EXP(-29.6/S75)))-(Data!$M$74*(EXP(-29.6/(S75-$AV$3)))))),IF(AND(Q75=Data!$E$14,S75-$AV$3&lt;1),(Data!$M$74*(EXP(-29.6/S75))),IF(AND(Q75=Data!$E$14,S75&lt;=1),((Data!$M$74*(EXP(-29.6/S75)))),IF(Q75=Data!$E$15,Data!$M$75,IF(Q75=Data!$E$16,Data!$M$76,IF(Q75=Data!$E$17,Data!$M$77,IF(Q75=Data!$E$18,Data!$M$78,0))))))))))))</f>
        <v>0</v>
      </c>
      <c r="BJ75" s="148">
        <f>IF(Q75=Data!$E$12,BI75*0.32,IF(Q75=Data!$E$13,0,IF(Q75=Data!$E$14,BI75*0.32,IF(Q75=Data!$E$15,0,IF(Q75=Data!$E$16,0,IF(Q75=Data!$E$17,0,IF(Q75=Data!$E$18,0,0)))))))</f>
        <v>0</v>
      </c>
      <c r="BK75" s="148">
        <f>IF(Q75=Data!$E$12,Data!$P$72*$AV$3,IF(Q75=Data!$E$13,Data!$P$73*$AV$3,IF(Q75=Data!$E$14,Data!$P$74*$AV$3,IF(Q75=Data!$E$15,Data!$P$75*$AV$3,IF(Q75=Data!$E$16,Data!$P$76*$AV$3,IF(Q75=Data!$E$17,Data!$P$77*$AV$3,IF(Q75=Data!$E$18,Data!$P$78*$AV$3,0)))))))</f>
        <v>0</v>
      </c>
      <c r="BL75" s="147">
        <f>IF(O75=Data!$E$2,Data!$O$62,IF(O75=Data!$E$3,Data!$O$63,IF(O75=Data!$E$4,Data!$O$64,IF(O75=Data!$E$5,Data!$O$65,IF(O75=Data!$E$6,Data!$O$66,IF(O75=Data!$E$7,Data!$O$67,IF(O75=Data!$E$8,Data!$O$68,IF(O75=Data!$E$9,Data!$O$69,IF(O75=Data!$E$10,Data!$O$70,IF(O75=Data!$E$11,Data!$O$71,IF(O75=Data!$E$12,Data!$O$72,IF(O75=Data!$E$13,Data!$O$73,IF(O75=Data!$E$14,Data!$O$74,IF(O75=Data!$E$15,Data!$O$75,IF(O75=Data!$E$16,Data!$O$76,IF(O75=Data!$E$17,Data!$O$77,IF(O75=Data!$E$18,Data!$O$78,0)))))))))))))))))</f>
        <v>0</v>
      </c>
      <c r="BM75" s="169"/>
      <c r="BN75" s="169"/>
      <c r="BO75" s="169"/>
      <c r="BP75" s="169"/>
    </row>
    <row r="76" spans="10:68" x14ac:dyDescent="0.3">
      <c r="J76" s="36" t="s">
        <v>87</v>
      </c>
      <c r="K76" s="108"/>
      <c r="L76" s="108"/>
      <c r="M76" s="108" t="s">
        <v>3</v>
      </c>
      <c r="N76" s="108" t="s">
        <v>1</v>
      </c>
      <c r="O76" s="109" t="s">
        <v>124</v>
      </c>
      <c r="P76" s="109" t="s">
        <v>124</v>
      </c>
      <c r="Q76" s="110" t="s">
        <v>124</v>
      </c>
      <c r="R76" s="111"/>
      <c r="S76" s="111"/>
      <c r="T76" s="112"/>
      <c r="U76" s="20"/>
      <c r="V76" s="21">
        <f>IF(AZ76="No",0,IF(O76="NA",0,IF(O76=Data!$E$2,Data!$F$62,IF(O76=Data!$E$3,Data!$F$63,IF(O76=Data!$E$4,Data!$F$64,IF(O76=Data!$E$5,Data!$F$65,IF(O76=Data!$E$6,Data!$F$66,IF(O76=Data!$E$7,Data!$F$67,IF(O76=Data!$E$8,Data!$F$68,IF(O76=Data!$E$9,Data!$F$69,IF(O76=Data!$E$10,Data!$F$70,IF(O76=Data!$E$11,Data!$F$71,IF(O76=Data!E85,Data!$F$72,IF(O76=Data!E86,Data!$F$73,IF(O76=Data!E87,Data!$F$74,IF(O76=Data!E88,Data!$F$75,IF(O76=Data!E89,Data!$F$76,IF(O76=Data!E90,Data!$F$77,IF(O76=Data!E91,Data!F$78,0)))))))))))))))))))*K76*$AV$3</f>
        <v>0</v>
      </c>
      <c r="W76" s="23">
        <f>IF(AZ76="No",0,IF(O76="NA",0,IF(O76=Data!$E$2,Data!$G$62,IF(O76=Data!$E$3,Data!$G$63,IF(O76=Data!$E$4,Data!$G$64,IF(O76=Data!$E$5,Data!$G$65,IF(O76=Data!$E$6,Data!$G$66,IF(O76=Data!$E$7,Data!$G$67,IF(O76=Data!$E$8,Data!$G$68,IF(O76=Data!$E$9,Data!$G$69,IF(O76=Data!$E$10,Data!$G$70,IF(O76=Data!$E$11,Data!$G$71,IF(O76=Data!$E$12,Data!$G$72,IF(O76=Data!$E$13,Data!$G$73,IF(O76=Data!$E$14,Data!$G$74,IF(O76=Data!$E$15,Data!$G$75,IF(O76=Data!$E$16,Data!$G$76,IF(O76=Data!$E$17,Data!$G$77,IF(O76=Data!$E$18,Data!G$78,0)))))))))))))))))))*K76*$AV$3</f>
        <v>0</v>
      </c>
      <c r="X76" s="23">
        <f>IF(AZ76="No",0,IF(O76="NA",0,IF(O76=Data!$E$2,Data!$H$62,IF(O76=Data!$E$3,Data!$H$63,IF(O76=Data!$E$4,Data!$H$64,IF(O76=Data!$E$5,Data!$H$65,IF(O76=Data!$E$6,Data!$H$66,IF(O76=Data!$E$7,Data!$H$67,IF(O76=Data!$E$8,Data!$H$68,IF(O76=Data!$E$9,Data!$H$69,IF(O76=Data!$E$10,Data!$H$70,IF(O76=Data!$E$11,Data!$H$71,IF(O76=Data!$E$12,Data!$H$72,IF(O76=Data!$E$13,Data!$H$73,IF(O76=Data!$E$14,Data!$H$74,IF(O76=Data!$E$15,Data!$H$75,IF(O76=Data!$E$16,Data!$H$76,IF(O76=Data!$E$17,Data!$H$77,IF(O76=Data!$E$18,Data!H$78,0)))))))))))))))))))*K76*$AV$3</f>
        <v>0</v>
      </c>
      <c r="Y76" s="23">
        <f>IF(R76&lt;=1,0,IF(Q76=Data!$E$12,Data!$F$72,IF(Q76=Data!$E$13,Data!$F$73,IF(Q76=Data!$E$14,Data!$F$74,IF(Q76=Data!$E$15,Data!$F$75,IF(Q76=Data!$E$16,Data!$F$76,IF(Q76=Data!$E$17,Data!$F$77,IF(Q76=Data!$E$18,Data!$F$78,0))))))))*K76*IF(R76&lt;AV76,R76,$AV$3)</f>
        <v>0</v>
      </c>
      <c r="Z76" s="23">
        <f>IF(R76&lt;=1,0,IF(Q76=Data!$E$12,Data!$G$72,IF(Q76=Data!$E$13,Data!$G$73,IF(Q76=Data!$E$14,Data!$G$74,IF(Q76=Data!$E$15,Data!$G$75,IF(Q76=Data!$E$16,Data!$G$76,IF(Q76=Data!$E$17,Data!$G$77,IF(Q76=Data!$E$18,Data!$G$78,0))))))))*K76*IF(R76&lt;AV76,R76,$AV$3)</f>
        <v>0</v>
      </c>
      <c r="AA76" s="23">
        <f>IF(R76&lt;=1,0,IF(Q76=Data!$E$12,Data!$H$72,IF(Q76=Data!$E$13,Data!$H$73,IF(Q76=Data!$E$14,Data!$H$74,IF(Q76=Data!$E$15,Data!$H$75,IF(Q76=Data!$E$16,Data!$H$76,IF(Q76=Data!$E$17,Data!$H$77,IF(Q76=Data!$E$18,Data!$H$78,0))))))))*K76*IF(R76&lt;AV76,R76,$AV$3)</f>
        <v>0</v>
      </c>
      <c r="AB76" s="22">
        <f t="shared" si="18"/>
        <v>0</v>
      </c>
      <c r="AC76" s="50">
        <f t="shared" si="19"/>
        <v>0</v>
      </c>
      <c r="AD76" s="46"/>
      <c r="AE76" s="21">
        <f t="shared" si="13"/>
        <v>0</v>
      </c>
      <c r="AF76" s="22">
        <f t="shared" si="14"/>
        <v>0</v>
      </c>
      <c r="AG76" s="50">
        <f t="shared" si="15"/>
        <v>0</v>
      </c>
      <c r="AH76" s="46"/>
      <c r="AI76" s="21">
        <f>IF(AZ76="No",0,IF(O76="NA",0,IF(Q76=O76,0,IF(O76=Data!$E$2,Data!$J$62,IF(O76=Data!$E$3,Data!$J$63,IF(O76=Data!$E$4,Data!$J$64,IF(O76=Data!$E$5,Data!$J$65,IF(O76=Data!$E$6,Data!$J$66,IF(O76=Data!$E$7,Data!$J$67,IF(O76=Data!$E$8,Data!$J$68,IF(O76=Data!$E$9,Data!$J$69,IF(O76=Data!$E$10,Data!$I$70,IF(O76=Data!$E$11,Data!$J$71,IF(O76=Data!$E$12,Data!$J$72,IF(O76=Data!$E$13,Data!$J$73,IF(O76=Data!$E$14,Data!$J$74,IF(O76=Data!$E$15,Data!$J$75,IF(O76=Data!$E$16,Data!$J$76,IF(O76=Data!$E$17,Data!$J$77,IF(O76=Data!$E$18,Data!J$78,0))))))))))))))))))))*$AV$3</f>
        <v>0</v>
      </c>
      <c r="AJ76" s="23">
        <f>IF(AZ76="No",0,IF(O76="NA",0,IF(O76=Data!$E$2,Data!$K$62,IF(O76=Data!$E$3,Data!$K$63,IF(O76=Data!$E$4,Data!$K$64,IF(O76=Data!$E$5,Data!$K$65,IF(O76=Data!$E$6,Data!$K$66,IF(O76=Data!$E$7,Data!$K$67,IF(O76=Data!$E$8,Data!$K$68,IF(O76=Data!$E$9,Data!$K$69,IF(O76=Data!$E$10,Data!$K$70,IF(O76=Data!$E$11,Data!$K$71,IF(O76=Data!$E$12,Data!$K$72,IF(O76=Data!$E$13,Data!$K$73,IF(O76=Data!$E$14,Data!$K$74,IF(O76=Data!$E$15,Data!$K$75,IF(O76=Data!$E$16,Data!$K$76,IF(O76=Data!$E$17,Data!$K$77,IF(O76=Data!$E$18,Data!K$78,0)))))))))))))))))))*$AV$3</f>
        <v>0</v>
      </c>
      <c r="AK76" s="23">
        <f t="shared" si="20"/>
        <v>0</v>
      </c>
      <c r="AL76" s="22">
        <f t="shared" si="21"/>
        <v>0</v>
      </c>
      <c r="AM76" s="22">
        <f t="shared" si="22"/>
        <v>0</v>
      </c>
      <c r="AN76" s="23"/>
      <c r="AO76" s="120"/>
      <c r="AP76" s="25"/>
      <c r="AQ76" s="25"/>
      <c r="AR76" s="9"/>
      <c r="AS76" s="9"/>
      <c r="AT76" s="5"/>
      <c r="AX76" s="168"/>
      <c r="AY76" s="143" t="str">
        <f t="shared" si="23"/>
        <v>No</v>
      </c>
      <c r="AZ76" s="144" t="str">
        <f t="shared" si="16"/>
        <v>No</v>
      </c>
      <c r="BA76" s="150"/>
      <c r="BB76" s="146">
        <f>IF(Q76="NA",0,IF(N76="No",0,IF(O76=Data!$E$2,Data!$L$62,IF(O76=Data!$E$3,Data!$L$63,IF(O76=Data!$E$4,Data!$L$64,IF(O76=Data!$E$5,Data!$L$65,IF(O76=Data!$E$6,Data!$L$66,IF(O76=Data!$E$7,Data!$L$67,IF(O76=Data!$E$8,Data!$L$68,IF(O76=Data!$E$9,Data!$L$69,IF(O76=Data!$E$10,Data!$L$70,IF(O76=Data!$E$11,Data!$L$71,IF(O76=Data!$E$12,Data!$L$72,IF(O76=Data!$E$13,Data!$L$73,IF(O76=Data!$E$14,Data!$L$74,IF(O76=Data!$E$15,Data!$L$75,IF(O76=Data!$E$16,Data!$L$76,IF(O76=Data!$E$17,Data!$L$77,IF(O76=Data!$E$18,Data!L$78,0)))))))))))))))))))</f>
        <v>0</v>
      </c>
      <c r="BC76" s="147">
        <f>IF(Q76="NA",0,IF(AY76="No",0,IF(N76="Yes",0,IF(P76=Data!$E$2,Data!$L$62,IF(P76=Data!$E$3,Data!$L$63,IF(P76=Data!$E$4,Data!$L$64,IF(P76=Data!$E$5,Data!$L$65,IF(P76=Data!$E$6,Data!$L$66,IF(P76=Data!$E$7,Data!$L$67,IF(P76=Data!$E$8,Data!$L$68,IF(P76=Data!$E$9,Data!$L$69,IF(P76=Data!$E$10,Data!$L$70,IF(P76=Data!$E$11,Data!$L$71,IF(P76=Data!$E$12,Data!$L$72*(EXP(-29.6/R76)),IF(P76=Data!$E$13,Data!$L$73,IF(P76=Data!$E$14,Data!$L$74*(EXP(-29.6/R76)),IF(P76=Data!$E$15,Data!$L$75,IF(P76=Data!$E$16,Data!$L$76,IF(P76=Data!$E$17,Data!$L$77,IF(P76=Data!$E$18,Data!L$78,0))))))))))))))))))))</f>
        <v>0</v>
      </c>
      <c r="BD76" s="148"/>
      <c r="BE76" s="146"/>
      <c r="BF76" s="148">
        <f t="shared" si="17"/>
        <v>0</v>
      </c>
      <c r="BG76" s="148">
        <f t="shared" si="24"/>
        <v>1</v>
      </c>
      <c r="BH76" s="148">
        <f t="shared" si="25"/>
        <v>1</v>
      </c>
      <c r="BI76" s="148">
        <f>IF(S76=0,0,IF(AND(Q76=Data!$E$12,S76-$AV$3&gt;0),(((Data!$M$72*(EXP(-29.6/S76)))-(Data!$M$72*(EXP(-29.6/(S76-$AV$3)))))),IF(AND(Q76=Data!$E$12,S76-$AV$3&lt;0.5),(Data!$M$72*(EXP(-29.6/S76))),IF(AND(Q76=Data!$E$12,S76&lt;=1),((Data!$M$72*(EXP(-29.6/S76)))),IF(Q76=Data!$E$13,(Data!$M$73),IF(AND(Q76=Data!$E$14,S76-$AV$3&gt;0),(((Data!$M$74*(EXP(-29.6/S76)))-(Data!$M$74*(EXP(-29.6/(S76-$AV$3)))))),IF(AND(Q76=Data!$E$14,S76-$AV$3&lt;1),(Data!$M$74*(EXP(-29.6/S76))),IF(AND(Q76=Data!$E$14,S76&lt;=1),((Data!$M$74*(EXP(-29.6/S76)))),IF(Q76=Data!$E$15,Data!$M$75,IF(Q76=Data!$E$16,Data!$M$76,IF(Q76=Data!$E$17,Data!$M$77,IF(Q76=Data!$E$18,Data!$M$78,0))))))))))))</f>
        <v>0</v>
      </c>
      <c r="BJ76" s="148">
        <f>IF(Q76=Data!$E$12,BI76*0.32,IF(Q76=Data!$E$13,0,IF(Q76=Data!$E$14,BI76*0.32,IF(Q76=Data!$E$15,0,IF(Q76=Data!$E$16,0,IF(Q76=Data!$E$17,0,IF(Q76=Data!$E$18,0,0)))))))</f>
        <v>0</v>
      </c>
      <c r="BK76" s="148">
        <f>IF(Q76=Data!$E$12,Data!$P$72*$AV$3,IF(Q76=Data!$E$13,Data!$P$73*$AV$3,IF(Q76=Data!$E$14,Data!$P$74*$AV$3,IF(Q76=Data!$E$15,Data!$P$75*$AV$3,IF(Q76=Data!$E$16,Data!$P$76*$AV$3,IF(Q76=Data!$E$17,Data!$P$77*$AV$3,IF(Q76=Data!$E$18,Data!$P$78*$AV$3,0)))))))</f>
        <v>0</v>
      </c>
      <c r="BL76" s="147">
        <f>IF(O76=Data!$E$2,Data!$O$62,IF(O76=Data!$E$3,Data!$O$63,IF(O76=Data!$E$4,Data!$O$64,IF(O76=Data!$E$5,Data!$O$65,IF(O76=Data!$E$6,Data!$O$66,IF(O76=Data!$E$7,Data!$O$67,IF(O76=Data!$E$8,Data!$O$68,IF(O76=Data!$E$9,Data!$O$69,IF(O76=Data!$E$10,Data!$O$70,IF(O76=Data!$E$11,Data!$O$71,IF(O76=Data!$E$12,Data!$O$72,IF(O76=Data!$E$13,Data!$O$73,IF(O76=Data!$E$14,Data!$O$74,IF(O76=Data!$E$15,Data!$O$75,IF(O76=Data!$E$16,Data!$O$76,IF(O76=Data!$E$17,Data!$O$77,IF(O76=Data!$E$18,Data!$O$78,0)))))))))))))))))</f>
        <v>0</v>
      </c>
      <c r="BM76" s="169"/>
      <c r="BN76" s="169"/>
      <c r="BO76" s="169"/>
      <c r="BP76" s="169"/>
    </row>
    <row r="77" spans="10:68" x14ac:dyDescent="0.3">
      <c r="J77" s="36" t="s">
        <v>88</v>
      </c>
      <c r="K77" s="108"/>
      <c r="L77" s="108"/>
      <c r="M77" s="108" t="s">
        <v>3</v>
      </c>
      <c r="N77" s="108" t="s">
        <v>1</v>
      </c>
      <c r="O77" s="109" t="s">
        <v>124</v>
      </c>
      <c r="P77" s="109" t="s">
        <v>124</v>
      </c>
      <c r="Q77" s="110" t="s">
        <v>124</v>
      </c>
      <c r="R77" s="111"/>
      <c r="S77" s="111"/>
      <c r="T77" s="112"/>
      <c r="U77" s="20"/>
      <c r="V77" s="21">
        <f>IF(AZ77="No",0,IF(O77="NA",0,IF(O77=Data!$E$2,Data!$F$62,IF(O77=Data!$E$3,Data!$F$63,IF(O77=Data!$E$4,Data!$F$64,IF(O77=Data!$E$5,Data!$F$65,IF(O77=Data!$E$6,Data!$F$66,IF(O77=Data!$E$7,Data!$F$67,IF(O77=Data!$E$8,Data!$F$68,IF(O77=Data!$E$9,Data!$F$69,IF(O77=Data!$E$10,Data!$F$70,IF(O77=Data!$E$11,Data!$F$71,IF(O77=Data!E86,Data!$F$72,IF(O77=Data!E87,Data!$F$73,IF(O77=Data!E88,Data!$F$74,IF(O77=Data!E89,Data!$F$75,IF(O77=Data!E90,Data!$F$76,IF(O77=Data!E91,Data!$F$77,IF(O77=Data!E92,Data!F$78,0)))))))))))))))))))*K77*$AV$3</f>
        <v>0</v>
      </c>
      <c r="W77" s="23">
        <f>IF(AZ77="No",0,IF(O77="NA",0,IF(O77=Data!$E$2,Data!$G$62,IF(O77=Data!$E$3,Data!$G$63,IF(O77=Data!$E$4,Data!$G$64,IF(O77=Data!$E$5,Data!$G$65,IF(O77=Data!$E$6,Data!$G$66,IF(O77=Data!$E$7,Data!$G$67,IF(O77=Data!$E$8,Data!$G$68,IF(O77=Data!$E$9,Data!$G$69,IF(O77=Data!$E$10,Data!$G$70,IF(O77=Data!$E$11,Data!$G$71,IF(O77=Data!$E$12,Data!$G$72,IF(O77=Data!$E$13,Data!$G$73,IF(O77=Data!$E$14,Data!$G$74,IF(O77=Data!$E$15,Data!$G$75,IF(O77=Data!$E$16,Data!$G$76,IF(O77=Data!$E$17,Data!$G$77,IF(O77=Data!$E$18,Data!G$78,0)))))))))))))))))))*K77*$AV$3</f>
        <v>0</v>
      </c>
      <c r="X77" s="23">
        <f>IF(AZ77="No",0,IF(O77="NA",0,IF(O77=Data!$E$2,Data!$H$62,IF(O77=Data!$E$3,Data!$H$63,IF(O77=Data!$E$4,Data!$H$64,IF(O77=Data!$E$5,Data!$H$65,IF(O77=Data!$E$6,Data!$H$66,IF(O77=Data!$E$7,Data!$H$67,IF(O77=Data!$E$8,Data!$H$68,IF(O77=Data!$E$9,Data!$H$69,IF(O77=Data!$E$10,Data!$H$70,IF(O77=Data!$E$11,Data!$H$71,IF(O77=Data!$E$12,Data!$H$72,IF(O77=Data!$E$13,Data!$H$73,IF(O77=Data!$E$14,Data!$H$74,IF(O77=Data!$E$15,Data!$H$75,IF(O77=Data!$E$16,Data!$H$76,IF(O77=Data!$E$17,Data!$H$77,IF(O77=Data!$E$18,Data!H$78,0)))))))))))))))))))*K77*$AV$3</f>
        <v>0</v>
      </c>
      <c r="Y77" s="23">
        <f>IF(R77&lt;=1,0,IF(Q77=Data!$E$12,Data!$F$72,IF(Q77=Data!$E$13,Data!$F$73,IF(Q77=Data!$E$14,Data!$F$74,IF(Q77=Data!$E$15,Data!$F$75,IF(Q77=Data!$E$16,Data!$F$76,IF(Q77=Data!$E$17,Data!$F$77,IF(Q77=Data!$E$18,Data!$F$78,0))))))))*K77*IF(R77&lt;AV77,R77,$AV$3)</f>
        <v>0</v>
      </c>
      <c r="Z77" s="23">
        <f>IF(R77&lt;=1,0,IF(Q77=Data!$E$12,Data!$G$72,IF(Q77=Data!$E$13,Data!$G$73,IF(Q77=Data!$E$14,Data!$G$74,IF(Q77=Data!$E$15,Data!$G$75,IF(Q77=Data!$E$16,Data!$G$76,IF(Q77=Data!$E$17,Data!$G$77,IF(Q77=Data!$E$18,Data!$G$78,0))))))))*K77*IF(R77&lt;AV77,R77,$AV$3)</f>
        <v>0</v>
      </c>
      <c r="AA77" s="23">
        <f>IF(R77&lt;=1,0,IF(Q77=Data!$E$12,Data!$H$72,IF(Q77=Data!$E$13,Data!$H$73,IF(Q77=Data!$E$14,Data!$H$74,IF(Q77=Data!$E$15,Data!$H$75,IF(Q77=Data!$E$16,Data!$H$76,IF(Q77=Data!$E$17,Data!$H$77,IF(Q77=Data!$E$18,Data!$H$78,0))))))))*K77*IF(R77&lt;AV77,R77,$AV$3)</f>
        <v>0</v>
      </c>
      <c r="AB77" s="22">
        <f t="shared" si="18"/>
        <v>0</v>
      </c>
      <c r="AC77" s="50">
        <f t="shared" si="19"/>
        <v>0</v>
      </c>
      <c r="AD77" s="46"/>
      <c r="AE77" s="21">
        <f t="shared" si="13"/>
        <v>0</v>
      </c>
      <c r="AF77" s="22">
        <f t="shared" si="14"/>
        <v>0</v>
      </c>
      <c r="AG77" s="50">
        <f t="shared" si="15"/>
        <v>0</v>
      </c>
      <c r="AH77" s="46"/>
      <c r="AI77" s="21">
        <f>IF(AZ77="No",0,IF(O77="NA",0,IF(Q77=O77,0,IF(O77=Data!$E$2,Data!$J$62,IF(O77=Data!$E$3,Data!$J$63,IF(O77=Data!$E$4,Data!$J$64,IF(O77=Data!$E$5,Data!$J$65,IF(O77=Data!$E$6,Data!$J$66,IF(O77=Data!$E$7,Data!$J$67,IF(O77=Data!$E$8,Data!$J$68,IF(O77=Data!$E$9,Data!$J$69,IF(O77=Data!$E$10,Data!$I$70,IF(O77=Data!$E$11,Data!$J$71,IF(O77=Data!$E$12,Data!$J$72,IF(O77=Data!$E$13,Data!$J$73,IF(O77=Data!$E$14,Data!$J$74,IF(O77=Data!$E$15,Data!$J$75,IF(O77=Data!$E$16,Data!$J$76,IF(O77=Data!$E$17,Data!$J$77,IF(O77=Data!$E$18,Data!J$78,0))))))))))))))))))))*$AV$3</f>
        <v>0</v>
      </c>
      <c r="AJ77" s="23">
        <f>IF(AZ77="No",0,IF(O77="NA",0,IF(O77=Data!$E$2,Data!$K$62,IF(O77=Data!$E$3,Data!$K$63,IF(O77=Data!$E$4,Data!$K$64,IF(O77=Data!$E$5,Data!$K$65,IF(O77=Data!$E$6,Data!$K$66,IF(O77=Data!$E$7,Data!$K$67,IF(O77=Data!$E$8,Data!$K$68,IF(O77=Data!$E$9,Data!$K$69,IF(O77=Data!$E$10,Data!$K$70,IF(O77=Data!$E$11,Data!$K$71,IF(O77=Data!$E$12,Data!$K$72,IF(O77=Data!$E$13,Data!$K$73,IF(O77=Data!$E$14,Data!$K$74,IF(O77=Data!$E$15,Data!$K$75,IF(O77=Data!$E$16,Data!$K$76,IF(O77=Data!$E$17,Data!$K$77,IF(O77=Data!$E$18,Data!K$78,0)))))))))))))))))))*$AV$3</f>
        <v>0</v>
      </c>
      <c r="AK77" s="23">
        <f t="shared" si="20"/>
        <v>0</v>
      </c>
      <c r="AL77" s="22">
        <f t="shared" si="21"/>
        <v>0</v>
      </c>
      <c r="AM77" s="22">
        <f t="shared" si="22"/>
        <v>0</v>
      </c>
      <c r="AN77" s="23"/>
      <c r="AO77" s="120"/>
      <c r="AP77" s="25"/>
      <c r="AQ77" s="25"/>
      <c r="AR77" s="9"/>
      <c r="AS77" s="9"/>
      <c r="AT77" s="5"/>
      <c r="AX77" s="168"/>
      <c r="AY77" s="143" t="str">
        <f t="shared" si="23"/>
        <v>No</v>
      </c>
      <c r="AZ77" s="144" t="str">
        <f t="shared" si="16"/>
        <v>No</v>
      </c>
      <c r="BA77" s="150"/>
      <c r="BB77" s="146">
        <f>IF(Q77="NA",0,IF(N77="No",0,IF(O77=Data!$E$2,Data!$L$62,IF(O77=Data!$E$3,Data!$L$63,IF(O77=Data!$E$4,Data!$L$64,IF(O77=Data!$E$5,Data!$L$65,IF(O77=Data!$E$6,Data!$L$66,IF(O77=Data!$E$7,Data!$L$67,IF(O77=Data!$E$8,Data!$L$68,IF(O77=Data!$E$9,Data!$L$69,IF(O77=Data!$E$10,Data!$L$70,IF(O77=Data!$E$11,Data!$L$71,IF(O77=Data!$E$12,Data!$L$72,IF(O77=Data!$E$13,Data!$L$73,IF(O77=Data!$E$14,Data!$L$74,IF(O77=Data!$E$15,Data!$L$75,IF(O77=Data!$E$16,Data!$L$76,IF(O77=Data!$E$17,Data!$L$77,IF(O77=Data!$E$18,Data!L$78,0)))))))))))))))))))</f>
        <v>0</v>
      </c>
      <c r="BC77" s="147">
        <f>IF(Q77="NA",0,IF(AY77="No",0,IF(N77="Yes",0,IF(P77=Data!$E$2,Data!$L$62,IF(P77=Data!$E$3,Data!$L$63,IF(P77=Data!$E$4,Data!$L$64,IF(P77=Data!$E$5,Data!$L$65,IF(P77=Data!$E$6,Data!$L$66,IF(P77=Data!$E$7,Data!$L$67,IF(P77=Data!$E$8,Data!$L$68,IF(P77=Data!$E$9,Data!$L$69,IF(P77=Data!$E$10,Data!$L$70,IF(P77=Data!$E$11,Data!$L$71,IF(P77=Data!$E$12,Data!$L$72*(EXP(-29.6/R77)),IF(P77=Data!$E$13,Data!$L$73,IF(P77=Data!$E$14,Data!$L$74*(EXP(-29.6/R77)),IF(P77=Data!$E$15,Data!$L$75,IF(P77=Data!$E$16,Data!$L$76,IF(P77=Data!$E$17,Data!$L$77,IF(P77=Data!$E$18,Data!L$78,0))))))))))))))))))))</f>
        <v>0</v>
      </c>
      <c r="BD77" s="148"/>
      <c r="BE77" s="146"/>
      <c r="BF77" s="148">
        <f t="shared" si="17"/>
        <v>0</v>
      </c>
      <c r="BG77" s="148">
        <f t="shared" si="24"/>
        <v>1</v>
      </c>
      <c r="BH77" s="148">
        <f t="shared" si="25"/>
        <v>1</v>
      </c>
      <c r="BI77" s="148">
        <f>IF(S77=0,0,IF(AND(Q77=Data!$E$12,S77-$AV$3&gt;0),(((Data!$M$72*(EXP(-29.6/S77)))-(Data!$M$72*(EXP(-29.6/(S77-$AV$3)))))),IF(AND(Q77=Data!$E$12,S77-$AV$3&lt;0.5),(Data!$M$72*(EXP(-29.6/S77))),IF(AND(Q77=Data!$E$12,S77&lt;=1),((Data!$M$72*(EXP(-29.6/S77)))),IF(Q77=Data!$E$13,(Data!$M$73),IF(AND(Q77=Data!$E$14,S77-$AV$3&gt;0),(((Data!$M$74*(EXP(-29.6/S77)))-(Data!$M$74*(EXP(-29.6/(S77-$AV$3)))))),IF(AND(Q77=Data!$E$14,S77-$AV$3&lt;1),(Data!$M$74*(EXP(-29.6/S77))),IF(AND(Q77=Data!$E$14,S77&lt;=1),((Data!$M$74*(EXP(-29.6/S77)))),IF(Q77=Data!$E$15,Data!$M$75,IF(Q77=Data!$E$16,Data!$M$76,IF(Q77=Data!$E$17,Data!$M$77,IF(Q77=Data!$E$18,Data!$M$78,0))))))))))))</f>
        <v>0</v>
      </c>
      <c r="BJ77" s="148">
        <f>IF(Q77=Data!$E$12,BI77*0.32,IF(Q77=Data!$E$13,0,IF(Q77=Data!$E$14,BI77*0.32,IF(Q77=Data!$E$15,0,IF(Q77=Data!$E$16,0,IF(Q77=Data!$E$17,0,IF(Q77=Data!$E$18,0,0)))))))</f>
        <v>0</v>
      </c>
      <c r="BK77" s="148">
        <f>IF(Q77=Data!$E$12,Data!$P$72*$AV$3,IF(Q77=Data!$E$13,Data!$P$73*$AV$3,IF(Q77=Data!$E$14,Data!$P$74*$AV$3,IF(Q77=Data!$E$15,Data!$P$75*$AV$3,IF(Q77=Data!$E$16,Data!$P$76*$AV$3,IF(Q77=Data!$E$17,Data!$P$77*$AV$3,IF(Q77=Data!$E$18,Data!$P$78*$AV$3,0)))))))</f>
        <v>0</v>
      </c>
      <c r="BL77" s="147">
        <f>IF(O77=Data!$E$2,Data!$O$62,IF(O77=Data!$E$3,Data!$O$63,IF(O77=Data!$E$4,Data!$O$64,IF(O77=Data!$E$5,Data!$O$65,IF(O77=Data!$E$6,Data!$O$66,IF(O77=Data!$E$7,Data!$O$67,IF(O77=Data!$E$8,Data!$O$68,IF(O77=Data!$E$9,Data!$O$69,IF(O77=Data!$E$10,Data!$O$70,IF(O77=Data!$E$11,Data!$O$71,IF(O77=Data!$E$12,Data!$O$72,IF(O77=Data!$E$13,Data!$O$73,IF(O77=Data!$E$14,Data!$O$74,IF(O77=Data!$E$15,Data!$O$75,IF(O77=Data!$E$16,Data!$O$76,IF(O77=Data!$E$17,Data!$O$77,IF(O77=Data!$E$18,Data!$O$78,0)))))))))))))))))</f>
        <v>0</v>
      </c>
      <c r="BM77" s="169"/>
      <c r="BN77" s="169"/>
      <c r="BO77" s="169"/>
      <c r="BP77" s="169"/>
    </row>
    <row r="78" spans="10:68" x14ac:dyDescent="0.3">
      <c r="J78" s="36" t="s">
        <v>89</v>
      </c>
      <c r="K78" s="108"/>
      <c r="L78" s="108"/>
      <c r="M78" s="108" t="s">
        <v>3</v>
      </c>
      <c r="N78" s="108" t="s">
        <v>1</v>
      </c>
      <c r="O78" s="109" t="s">
        <v>124</v>
      </c>
      <c r="P78" s="109" t="s">
        <v>124</v>
      </c>
      <c r="Q78" s="110" t="s">
        <v>124</v>
      </c>
      <c r="R78" s="111"/>
      <c r="S78" s="111"/>
      <c r="T78" s="112"/>
      <c r="U78" s="20"/>
      <c r="V78" s="21">
        <f>IF(AZ78="No",0,IF(O78="NA",0,IF(O78=Data!$E$2,Data!$F$62,IF(O78=Data!$E$3,Data!$F$63,IF(O78=Data!$E$4,Data!$F$64,IF(O78=Data!$E$5,Data!$F$65,IF(O78=Data!$E$6,Data!$F$66,IF(O78=Data!$E$7,Data!$F$67,IF(O78=Data!$E$8,Data!$F$68,IF(O78=Data!$E$9,Data!$F$69,IF(O78=Data!$E$10,Data!$F$70,IF(O78=Data!$E$11,Data!$F$71,IF(O78=Data!E87,Data!$F$72,IF(O78=Data!E88,Data!$F$73,IF(O78=Data!E89,Data!$F$74,IF(O78=Data!E90,Data!$F$75,IF(O78=Data!E91,Data!$F$76,IF(O78=Data!E92,Data!$F$77,IF(O78=Data!E93,Data!F$78,0)))))))))))))))))))*K78*$AV$3</f>
        <v>0</v>
      </c>
      <c r="W78" s="23">
        <f>IF(AZ78="No",0,IF(O78="NA",0,IF(O78=Data!$E$2,Data!$G$62,IF(O78=Data!$E$3,Data!$G$63,IF(O78=Data!$E$4,Data!$G$64,IF(O78=Data!$E$5,Data!$G$65,IF(O78=Data!$E$6,Data!$G$66,IF(O78=Data!$E$7,Data!$G$67,IF(O78=Data!$E$8,Data!$G$68,IF(O78=Data!$E$9,Data!$G$69,IF(O78=Data!$E$10,Data!$G$70,IF(O78=Data!$E$11,Data!$G$71,IF(O78=Data!$E$12,Data!$G$72,IF(O78=Data!$E$13,Data!$G$73,IF(O78=Data!$E$14,Data!$G$74,IF(O78=Data!$E$15,Data!$G$75,IF(O78=Data!$E$16,Data!$G$76,IF(O78=Data!$E$17,Data!$G$77,IF(O78=Data!$E$18,Data!G$78,0)))))))))))))))))))*K78*$AV$3</f>
        <v>0</v>
      </c>
      <c r="X78" s="23">
        <f>IF(AZ78="No",0,IF(O78="NA",0,IF(O78=Data!$E$2,Data!$H$62,IF(O78=Data!$E$3,Data!$H$63,IF(O78=Data!$E$4,Data!$H$64,IF(O78=Data!$E$5,Data!$H$65,IF(O78=Data!$E$6,Data!$H$66,IF(O78=Data!$E$7,Data!$H$67,IF(O78=Data!$E$8,Data!$H$68,IF(O78=Data!$E$9,Data!$H$69,IF(O78=Data!$E$10,Data!$H$70,IF(O78=Data!$E$11,Data!$H$71,IF(O78=Data!$E$12,Data!$H$72,IF(O78=Data!$E$13,Data!$H$73,IF(O78=Data!$E$14,Data!$H$74,IF(O78=Data!$E$15,Data!$H$75,IF(O78=Data!$E$16,Data!$H$76,IF(O78=Data!$E$17,Data!$H$77,IF(O78=Data!$E$18,Data!H$78,0)))))))))))))))))))*K78*$AV$3</f>
        <v>0</v>
      </c>
      <c r="Y78" s="23">
        <f>IF(R78&lt;=1,0,IF(Q78=Data!$E$12,Data!$F$72,IF(Q78=Data!$E$13,Data!$F$73,IF(Q78=Data!$E$14,Data!$F$74,IF(Q78=Data!$E$15,Data!$F$75,IF(Q78=Data!$E$16,Data!$F$76,IF(Q78=Data!$E$17,Data!$F$77,IF(Q78=Data!$E$18,Data!$F$78,0))))))))*K78*IF(R78&lt;AV78,R78,$AV$3)</f>
        <v>0</v>
      </c>
      <c r="Z78" s="23">
        <f>IF(R78&lt;=1,0,IF(Q78=Data!$E$12,Data!$G$72,IF(Q78=Data!$E$13,Data!$G$73,IF(Q78=Data!$E$14,Data!$G$74,IF(Q78=Data!$E$15,Data!$G$75,IF(Q78=Data!$E$16,Data!$G$76,IF(Q78=Data!$E$17,Data!$G$77,IF(Q78=Data!$E$18,Data!$G$78,0))))))))*K78*IF(R78&lt;AV78,R78,$AV$3)</f>
        <v>0</v>
      </c>
      <c r="AA78" s="23">
        <f>IF(R78&lt;=1,0,IF(Q78=Data!$E$12,Data!$H$72,IF(Q78=Data!$E$13,Data!$H$73,IF(Q78=Data!$E$14,Data!$H$74,IF(Q78=Data!$E$15,Data!$H$75,IF(Q78=Data!$E$16,Data!$H$76,IF(Q78=Data!$E$17,Data!$H$77,IF(Q78=Data!$E$18,Data!$H$78,0))))))))*K78*IF(R78&lt;AV78,R78,$AV$3)</f>
        <v>0</v>
      </c>
      <c r="AB78" s="22">
        <f t="shared" si="18"/>
        <v>0</v>
      </c>
      <c r="AC78" s="50">
        <f t="shared" si="19"/>
        <v>0</v>
      </c>
      <c r="AD78" s="46"/>
      <c r="AE78" s="21">
        <f t="shared" si="13"/>
        <v>0</v>
      </c>
      <c r="AF78" s="22">
        <f t="shared" si="14"/>
        <v>0</v>
      </c>
      <c r="AG78" s="50">
        <f t="shared" si="15"/>
        <v>0</v>
      </c>
      <c r="AH78" s="46"/>
      <c r="AI78" s="21">
        <f>IF(AZ78="No",0,IF(O78="NA",0,IF(Q78=O78,0,IF(O78=Data!$E$2,Data!$J$62,IF(O78=Data!$E$3,Data!$J$63,IF(O78=Data!$E$4,Data!$J$64,IF(O78=Data!$E$5,Data!$J$65,IF(O78=Data!$E$6,Data!$J$66,IF(O78=Data!$E$7,Data!$J$67,IF(O78=Data!$E$8,Data!$J$68,IF(O78=Data!$E$9,Data!$J$69,IF(O78=Data!$E$10,Data!$I$70,IF(O78=Data!$E$11,Data!$J$71,IF(O78=Data!$E$12,Data!$J$72,IF(O78=Data!$E$13,Data!$J$73,IF(O78=Data!$E$14,Data!$J$74,IF(O78=Data!$E$15,Data!$J$75,IF(O78=Data!$E$16,Data!$J$76,IF(O78=Data!$E$17,Data!$J$77,IF(O78=Data!$E$18,Data!J$78,0))))))))))))))))))))*$AV$3</f>
        <v>0</v>
      </c>
      <c r="AJ78" s="23">
        <f>IF(AZ78="No",0,IF(O78="NA",0,IF(O78=Data!$E$2,Data!$K$62,IF(O78=Data!$E$3,Data!$K$63,IF(O78=Data!$E$4,Data!$K$64,IF(O78=Data!$E$5,Data!$K$65,IF(O78=Data!$E$6,Data!$K$66,IF(O78=Data!$E$7,Data!$K$67,IF(O78=Data!$E$8,Data!$K$68,IF(O78=Data!$E$9,Data!$K$69,IF(O78=Data!$E$10,Data!$K$70,IF(O78=Data!$E$11,Data!$K$71,IF(O78=Data!$E$12,Data!$K$72,IF(O78=Data!$E$13,Data!$K$73,IF(O78=Data!$E$14,Data!$K$74,IF(O78=Data!$E$15,Data!$K$75,IF(O78=Data!$E$16,Data!$K$76,IF(O78=Data!$E$17,Data!$K$77,IF(O78=Data!$E$18,Data!K$78,0)))))))))))))))))))*$AV$3</f>
        <v>0</v>
      </c>
      <c r="AK78" s="23">
        <f t="shared" si="20"/>
        <v>0</v>
      </c>
      <c r="AL78" s="22">
        <f t="shared" si="21"/>
        <v>0</v>
      </c>
      <c r="AM78" s="22">
        <f t="shared" si="22"/>
        <v>0</v>
      </c>
      <c r="AN78" s="23"/>
      <c r="AO78" s="120"/>
      <c r="AP78" s="25"/>
      <c r="AQ78" s="25"/>
      <c r="AR78" s="9"/>
      <c r="AS78" s="9"/>
      <c r="AT78" s="5"/>
      <c r="AX78" s="168"/>
      <c r="AY78" s="143" t="str">
        <f t="shared" si="23"/>
        <v>No</v>
      </c>
      <c r="AZ78" s="144" t="str">
        <f t="shared" si="16"/>
        <v>No</v>
      </c>
      <c r="BA78" s="150"/>
      <c r="BB78" s="146">
        <f>IF(Q78="NA",0,IF(N78="No",0,IF(O78=Data!$E$2,Data!$L$62,IF(O78=Data!$E$3,Data!$L$63,IF(O78=Data!$E$4,Data!$L$64,IF(O78=Data!$E$5,Data!$L$65,IF(O78=Data!$E$6,Data!$L$66,IF(O78=Data!$E$7,Data!$L$67,IF(O78=Data!$E$8,Data!$L$68,IF(O78=Data!$E$9,Data!$L$69,IF(O78=Data!$E$10,Data!$L$70,IF(O78=Data!$E$11,Data!$L$71,IF(O78=Data!$E$12,Data!$L$72,IF(O78=Data!$E$13,Data!$L$73,IF(O78=Data!$E$14,Data!$L$74,IF(O78=Data!$E$15,Data!$L$75,IF(O78=Data!$E$16,Data!$L$76,IF(O78=Data!$E$17,Data!$L$77,IF(O78=Data!$E$18,Data!L$78,0)))))))))))))))))))</f>
        <v>0</v>
      </c>
      <c r="BC78" s="147">
        <f>IF(Q78="NA",0,IF(AY78="No",0,IF(N78="Yes",0,IF(P78=Data!$E$2,Data!$L$62,IF(P78=Data!$E$3,Data!$L$63,IF(P78=Data!$E$4,Data!$L$64,IF(P78=Data!$E$5,Data!$L$65,IF(P78=Data!$E$6,Data!$L$66,IF(P78=Data!$E$7,Data!$L$67,IF(P78=Data!$E$8,Data!$L$68,IF(P78=Data!$E$9,Data!$L$69,IF(P78=Data!$E$10,Data!$L$70,IF(P78=Data!$E$11,Data!$L$71,IF(P78=Data!$E$12,Data!$L$72*(EXP(-29.6/R78)),IF(P78=Data!$E$13,Data!$L$73,IF(P78=Data!$E$14,Data!$L$74*(EXP(-29.6/R78)),IF(P78=Data!$E$15,Data!$L$75,IF(P78=Data!$E$16,Data!$L$76,IF(P78=Data!$E$17,Data!$L$77,IF(P78=Data!$E$18,Data!L$78,0))))))))))))))))))))</f>
        <v>0</v>
      </c>
      <c r="BD78" s="148"/>
      <c r="BE78" s="146"/>
      <c r="BF78" s="148">
        <f t="shared" si="17"/>
        <v>0</v>
      </c>
      <c r="BG78" s="148">
        <f t="shared" si="24"/>
        <v>1</v>
      </c>
      <c r="BH78" s="148">
        <f t="shared" si="25"/>
        <v>1</v>
      </c>
      <c r="BI78" s="148">
        <f>IF(S78=0,0,IF(AND(Q78=Data!$E$12,S78-$AV$3&gt;0),(((Data!$M$72*(EXP(-29.6/S78)))-(Data!$M$72*(EXP(-29.6/(S78-$AV$3)))))),IF(AND(Q78=Data!$E$12,S78-$AV$3&lt;0.5),(Data!$M$72*(EXP(-29.6/S78))),IF(AND(Q78=Data!$E$12,S78&lt;=1),((Data!$M$72*(EXP(-29.6/S78)))),IF(Q78=Data!$E$13,(Data!$M$73),IF(AND(Q78=Data!$E$14,S78-$AV$3&gt;0),(((Data!$M$74*(EXP(-29.6/S78)))-(Data!$M$74*(EXP(-29.6/(S78-$AV$3)))))),IF(AND(Q78=Data!$E$14,S78-$AV$3&lt;1),(Data!$M$74*(EXP(-29.6/S78))),IF(AND(Q78=Data!$E$14,S78&lt;=1),((Data!$M$74*(EXP(-29.6/S78)))),IF(Q78=Data!$E$15,Data!$M$75,IF(Q78=Data!$E$16,Data!$M$76,IF(Q78=Data!$E$17,Data!$M$77,IF(Q78=Data!$E$18,Data!$M$78,0))))))))))))</f>
        <v>0</v>
      </c>
      <c r="BJ78" s="148">
        <f>IF(Q78=Data!$E$12,BI78*0.32,IF(Q78=Data!$E$13,0,IF(Q78=Data!$E$14,BI78*0.32,IF(Q78=Data!$E$15,0,IF(Q78=Data!$E$16,0,IF(Q78=Data!$E$17,0,IF(Q78=Data!$E$18,0,0)))))))</f>
        <v>0</v>
      </c>
      <c r="BK78" s="148">
        <f>IF(Q78=Data!$E$12,Data!$P$72*$AV$3,IF(Q78=Data!$E$13,Data!$P$73*$AV$3,IF(Q78=Data!$E$14,Data!$P$74*$AV$3,IF(Q78=Data!$E$15,Data!$P$75*$AV$3,IF(Q78=Data!$E$16,Data!$P$76*$AV$3,IF(Q78=Data!$E$17,Data!$P$77*$AV$3,IF(Q78=Data!$E$18,Data!$P$78*$AV$3,0)))))))</f>
        <v>0</v>
      </c>
      <c r="BL78" s="147">
        <f>IF(O78=Data!$E$2,Data!$O$62,IF(O78=Data!$E$3,Data!$O$63,IF(O78=Data!$E$4,Data!$O$64,IF(O78=Data!$E$5,Data!$O$65,IF(O78=Data!$E$6,Data!$O$66,IF(O78=Data!$E$7,Data!$O$67,IF(O78=Data!$E$8,Data!$O$68,IF(O78=Data!$E$9,Data!$O$69,IF(O78=Data!$E$10,Data!$O$70,IF(O78=Data!$E$11,Data!$O$71,IF(O78=Data!$E$12,Data!$O$72,IF(O78=Data!$E$13,Data!$O$73,IF(O78=Data!$E$14,Data!$O$74,IF(O78=Data!$E$15,Data!$O$75,IF(O78=Data!$E$16,Data!$O$76,IF(O78=Data!$E$17,Data!$O$77,IF(O78=Data!$E$18,Data!$O$78,0)))))))))))))))))</f>
        <v>0</v>
      </c>
      <c r="BM78" s="169"/>
      <c r="BN78" s="169"/>
      <c r="BO78" s="169"/>
      <c r="BP78" s="169"/>
    </row>
    <row r="79" spans="10:68" x14ac:dyDescent="0.3">
      <c r="J79" s="36" t="s">
        <v>90</v>
      </c>
      <c r="K79" s="108"/>
      <c r="L79" s="108"/>
      <c r="M79" s="108" t="s">
        <v>3</v>
      </c>
      <c r="N79" s="108" t="s">
        <v>1</v>
      </c>
      <c r="O79" s="109" t="s">
        <v>124</v>
      </c>
      <c r="P79" s="109" t="s">
        <v>124</v>
      </c>
      <c r="Q79" s="110" t="s">
        <v>124</v>
      </c>
      <c r="R79" s="111"/>
      <c r="S79" s="111"/>
      <c r="T79" s="112"/>
      <c r="U79" s="20"/>
      <c r="V79" s="21">
        <f>IF(AZ79="No",0,IF(O79="NA",0,IF(O79=Data!$E$2,Data!$F$62,IF(O79=Data!$E$3,Data!$F$63,IF(O79=Data!$E$4,Data!$F$64,IF(O79=Data!$E$5,Data!$F$65,IF(O79=Data!$E$6,Data!$F$66,IF(O79=Data!$E$7,Data!$F$67,IF(O79=Data!$E$8,Data!$F$68,IF(O79=Data!$E$9,Data!$F$69,IF(O79=Data!$E$10,Data!$F$70,IF(O79=Data!$E$11,Data!$F$71,IF(O79=Data!E88,Data!$F$72,IF(O79=Data!E89,Data!$F$73,IF(O79=Data!E90,Data!$F$74,IF(O79=Data!E91,Data!$F$75,IF(O79=Data!E92,Data!$F$76,IF(O79=Data!E93,Data!$F$77,IF(O79=Data!E94,Data!F$78,0)))))))))))))))))))*K79*$AV$3</f>
        <v>0</v>
      </c>
      <c r="W79" s="23">
        <f>IF(AZ79="No",0,IF(O79="NA",0,IF(O79=Data!$E$2,Data!$G$62,IF(O79=Data!$E$3,Data!$G$63,IF(O79=Data!$E$4,Data!$G$64,IF(O79=Data!$E$5,Data!$G$65,IF(O79=Data!$E$6,Data!$G$66,IF(O79=Data!$E$7,Data!$G$67,IF(O79=Data!$E$8,Data!$G$68,IF(O79=Data!$E$9,Data!$G$69,IF(O79=Data!$E$10,Data!$G$70,IF(O79=Data!$E$11,Data!$G$71,IF(O79=Data!$E$12,Data!$G$72,IF(O79=Data!$E$13,Data!$G$73,IF(O79=Data!$E$14,Data!$G$74,IF(O79=Data!$E$15,Data!$G$75,IF(O79=Data!$E$16,Data!$G$76,IF(O79=Data!$E$17,Data!$G$77,IF(O79=Data!$E$18,Data!G$78,0)))))))))))))))))))*K79*$AV$3</f>
        <v>0</v>
      </c>
      <c r="X79" s="23">
        <f>IF(AZ79="No",0,IF(O79="NA",0,IF(O79=Data!$E$2,Data!$H$62,IF(O79=Data!$E$3,Data!$H$63,IF(O79=Data!$E$4,Data!$H$64,IF(O79=Data!$E$5,Data!$H$65,IF(O79=Data!$E$6,Data!$H$66,IF(O79=Data!$E$7,Data!$H$67,IF(O79=Data!$E$8,Data!$H$68,IF(O79=Data!$E$9,Data!$H$69,IF(O79=Data!$E$10,Data!$H$70,IF(O79=Data!$E$11,Data!$H$71,IF(O79=Data!$E$12,Data!$H$72,IF(O79=Data!$E$13,Data!$H$73,IF(O79=Data!$E$14,Data!$H$74,IF(O79=Data!$E$15,Data!$H$75,IF(O79=Data!$E$16,Data!$H$76,IF(O79=Data!$E$17,Data!$H$77,IF(O79=Data!$E$18,Data!H$78,0)))))))))))))))))))*K79*$AV$3</f>
        <v>0</v>
      </c>
      <c r="Y79" s="23">
        <f>IF(R79&lt;=1,0,IF(Q79=Data!$E$12,Data!$F$72,IF(Q79=Data!$E$13,Data!$F$73,IF(Q79=Data!$E$14,Data!$F$74,IF(Q79=Data!$E$15,Data!$F$75,IF(Q79=Data!$E$16,Data!$F$76,IF(Q79=Data!$E$17,Data!$F$77,IF(Q79=Data!$E$18,Data!$F$78,0))))))))*K79*IF(R79&lt;AV79,R79,$AV$3)</f>
        <v>0</v>
      </c>
      <c r="Z79" s="23">
        <f>IF(R79&lt;=1,0,IF(Q79=Data!$E$12,Data!$G$72,IF(Q79=Data!$E$13,Data!$G$73,IF(Q79=Data!$E$14,Data!$G$74,IF(Q79=Data!$E$15,Data!$G$75,IF(Q79=Data!$E$16,Data!$G$76,IF(Q79=Data!$E$17,Data!$G$77,IF(Q79=Data!$E$18,Data!$G$78,0))))))))*K79*IF(R79&lt;AV79,R79,$AV$3)</f>
        <v>0</v>
      </c>
      <c r="AA79" s="23">
        <f>IF(R79&lt;=1,0,IF(Q79=Data!$E$12,Data!$H$72,IF(Q79=Data!$E$13,Data!$H$73,IF(Q79=Data!$E$14,Data!$H$74,IF(Q79=Data!$E$15,Data!$H$75,IF(Q79=Data!$E$16,Data!$H$76,IF(Q79=Data!$E$17,Data!$H$77,IF(Q79=Data!$E$18,Data!$H$78,0))))))))*K79*IF(R79&lt;AV79,R79,$AV$3)</f>
        <v>0</v>
      </c>
      <c r="AB79" s="22">
        <f t="shared" si="18"/>
        <v>0</v>
      </c>
      <c r="AC79" s="50">
        <f t="shared" si="19"/>
        <v>0</v>
      </c>
      <c r="AD79" s="46"/>
      <c r="AE79" s="21">
        <f t="shared" si="13"/>
        <v>0</v>
      </c>
      <c r="AF79" s="22">
        <f t="shared" si="14"/>
        <v>0</v>
      </c>
      <c r="AG79" s="50">
        <f t="shared" si="15"/>
        <v>0</v>
      </c>
      <c r="AH79" s="46"/>
      <c r="AI79" s="21">
        <f>IF(AZ79="No",0,IF(O79="NA",0,IF(Q79=O79,0,IF(O79=Data!$E$2,Data!$J$62,IF(O79=Data!$E$3,Data!$J$63,IF(O79=Data!$E$4,Data!$J$64,IF(O79=Data!$E$5,Data!$J$65,IF(O79=Data!$E$6,Data!$J$66,IF(O79=Data!$E$7,Data!$J$67,IF(O79=Data!$E$8,Data!$J$68,IF(O79=Data!$E$9,Data!$J$69,IF(O79=Data!$E$10,Data!$I$70,IF(O79=Data!$E$11,Data!$J$71,IF(O79=Data!$E$12,Data!$J$72,IF(O79=Data!$E$13,Data!$J$73,IF(O79=Data!$E$14,Data!$J$74,IF(O79=Data!$E$15,Data!$J$75,IF(O79=Data!$E$16,Data!$J$76,IF(O79=Data!$E$17,Data!$J$77,IF(O79=Data!$E$18,Data!J$78,0))))))))))))))))))))*$AV$3</f>
        <v>0</v>
      </c>
      <c r="AJ79" s="23">
        <f>IF(AZ79="No",0,IF(O79="NA",0,IF(O79=Data!$E$2,Data!$K$62,IF(O79=Data!$E$3,Data!$K$63,IF(O79=Data!$E$4,Data!$K$64,IF(O79=Data!$E$5,Data!$K$65,IF(O79=Data!$E$6,Data!$K$66,IF(O79=Data!$E$7,Data!$K$67,IF(O79=Data!$E$8,Data!$K$68,IF(O79=Data!$E$9,Data!$K$69,IF(O79=Data!$E$10,Data!$K$70,IF(O79=Data!$E$11,Data!$K$71,IF(O79=Data!$E$12,Data!$K$72,IF(O79=Data!$E$13,Data!$K$73,IF(O79=Data!$E$14,Data!$K$74,IF(O79=Data!$E$15,Data!$K$75,IF(O79=Data!$E$16,Data!$K$76,IF(O79=Data!$E$17,Data!$K$77,IF(O79=Data!$E$18,Data!K$78,0)))))))))))))))))))*$AV$3</f>
        <v>0</v>
      </c>
      <c r="AK79" s="23">
        <f t="shared" si="20"/>
        <v>0</v>
      </c>
      <c r="AL79" s="22">
        <f t="shared" si="21"/>
        <v>0</v>
      </c>
      <c r="AM79" s="22">
        <f t="shared" si="22"/>
        <v>0</v>
      </c>
      <c r="AN79" s="23"/>
      <c r="AO79" s="120"/>
      <c r="AP79" s="25"/>
      <c r="AQ79" s="25"/>
      <c r="AR79" s="9"/>
      <c r="AS79" s="9"/>
      <c r="AT79" s="5"/>
      <c r="AX79" s="168"/>
      <c r="AY79" s="143" t="str">
        <f t="shared" si="23"/>
        <v>No</v>
      </c>
      <c r="AZ79" s="144" t="str">
        <f t="shared" si="16"/>
        <v>No</v>
      </c>
      <c r="BA79" s="150"/>
      <c r="BB79" s="146">
        <f>IF(Q79="NA",0,IF(N79="No",0,IF(O79=Data!$E$2,Data!$L$62,IF(O79=Data!$E$3,Data!$L$63,IF(O79=Data!$E$4,Data!$L$64,IF(O79=Data!$E$5,Data!$L$65,IF(O79=Data!$E$6,Data!$L$66,IF(O79=Data!$E$7,Data!$L$67,IF(O79=Data!$E$8,Data!$L$68,IF(O79=Data!$E$9,Data!$L$69,IF(O79=Data!$E$10,Data!$L$70,IF(O79=Data!$E$11,Data!$L$71,IF(O79=Data!$E$12,Data!$L$72,IF(O79=Data!$E$13,Data!$L$73,IF(O79=Data!$E$14,Data!$L$74,IF(O79=Data!$E$15,Data!$L$75,IF(O79=Data!$E$16,Data!$L$76,IF(O79=Data!$E$17,Data!$L$77,IF(O79=Data!$E$18,Data!L$78,0)))))))))))))))))))</f>
        <v>0</v>
      </c>
      <c r="BC79" s="147">
        <f>IF(Q79="NA",0,IF(AY79="No",0,IF(N79="Yes",0,IF(P79=Data!$E$2,Data!$L$62,IF(P79=Data!$E$3,Data!$L$63,IF(P79=Data!$E$4,Data!$L$64,IF(P79=Data!$E$5,Data!$L$65,IF(P79=Data!$E$6,Data!$L$66,IF(P79=Data!$E$7,Data!$L$67,IF(P79=Data!$E$8,Data!$L$68,IF(P79=Data!$E$9,Data!$L$69,IF(P79=Data!$E$10,Data!$L$70,IF(P79=Data!$E$11,Data!$L$71,IF(P79=Data!$E$12,Data!$L$72*(EXP(-29.6/R79)),IF(P79=Data!$E$13,Data!$L$73,IF(P79=Data!$E$14,Data!$L$74*(EXP(-29.6/R79)),IF(P79=Data!$E$15,Data!$L$75,IF(P79=Data!$E$16,Data!$L$76,IF(P79=Data!$E$17,Data!$L$77,IF(P79=Data!$E$18,Data!L$78,0))))))))))))))))))))</f>
        <v>0</v>
      </c>
      <c r="BD79" s="148"/>
      <c r="BE79" s="146"/>
      <c r="BF79" s="148">
        <f t="shared" si="17"/>
        <v>0</v>
      </c>
      <c r="BG79" s="148">
        <f t="shared" si="24"/>
        <v>1</v>
      </c>
      <c r="BH79" s="148">
        <f t="shared" si="25"/>
        <v>1</v>
      </c>
      <c r="BI79" s="148">
        <f>IF(S79=0,0,IF(AND(Q79=Data!$E$12,S79-$AV$3&gt;0),(((Data!$M$72*(EXP(-29.6/S79)))-(Data!$M$72*(EXP(-29.6/(S79-$AV$3)))))),IF(AND(Q79=Data!$E$12,S79-$AV$3&lt;0.5),(Data!$M$72*(EXP(-29.6/S79))),IF(AND(Q79=Data!$E$12,S79&lt;=1),((Data!$M$72*(EXP(-29.6/S79)))),IF(Q79=Data!$E$13,(Data!$M$73),IF(AND(Q79=Data!$E$14,S79-$AV$3&gt;0),(((Data!$M$74*(EXP(-29.6/S79)))-(Data!$M$74*(EXP(-29.6/(S79-$AV$3)))))),IF(AND(Q79=Data!$E$14,S79-$AV$3&lt;1),(Data!$M$74*(EXP(-29.6/S79))),IF(AND(Q79=Data!$E$14,S79&lt;=1),((Data!$M$74*(EXP(-29.6/S79)))),IF(Q79=Data!$E$15,Data!$M$75,IF(Q79=Data!$E$16,Data!$M$76,IF(Q79=Data!$E$17,Data!$M$77,IF(Q79=Data!$E$18,Data!$M$78,0))))))))))))</f>
        <v>0</v>
      </c>
      <c r="BJ79" s="148">
        <f>IF(Q79=Data!$E$12,BI79*0.32,IF(Q79=Data!$E$13,0,IF(Q79=Data!$E$14,BI79*0.32,IF(Q79=Data!$E$15,0,IF(Q79=Data!$E$16,0,IF(Q79=Data!$E$17,0,IF(Q79=Data!$E$18,0,0)))))))</f>
        <v>0</v>
      </c>
      <c r="BK79" s="148">
        <f>IF(Q79=Data!$E$12,Data!$P$72*$AV$3,IF(Q79=Data!$E$13,Data!$P$73*$AV$3,IF(Q79=Data!$E$14,Data!$P$74*$AV$3,IF(Q79=Data!$E$15,Data!$P$75*$AV$3,IF(Q79=Data!$E$16,Data!$P$76*$AV$3,IF(Q79=Data!$E$17,Data!$P$77*$AV$3,IF(Q79=Data!$E$18,Data!$P$78*$AV$3,0)))))))</f>
        <v>0</v>
      </c>
      <c r="BL79" s="147">
        <f>IF(O79=Data!$E$2,Data!$O$62,IF(O79=Data!$E$3,Data!$O$63,IF(O79=Data!$E$4,Data!$O$64,IF(O79=Data!$E$5,Data!$O$65,IF(O79=Data!$E$6,Data!$O$66,IF(O79=Data!$E$7,Data!$O$67,IF(O79=Data!$E$8,Data!$O$68,IF(O79=Data!$E$9,Data!$O$69,IF(O79=Data!$E$10,Data!$O$70,IF(O79=Data!$E$11,Data!$O$71,IF(O79=Data!$E$12,Data!$O$72,IF(O79=Data!$E$13,Data!$O$73,IF(O79=Data!$E$14,Data!$O$74,IF(O79=Data!$E$15,Data!$O$75,IF(O79=Data!$E$16,Data!$O$76,IF(O79=Data!$E$17,Data!$O$77,IF(O79=Data!$E$18,Data!$O$78,0)))))))))))))))))</f>
        <v>0</v>
      </c>
      <c r="BM79" s="169"/>
      <c r="BN79" s="169"/>
      <c r="BO79" s="169"/>
      <c r="BP79" s="169"/>
    </row>
    <row r="80" spans="10:68" x14ac:dyDescent="0.3">
      <c r="J80" s="36" t="s">
        <v>91</v>
      </c>
      <c r="K80" s="108"/>
      <c r="L80" s="108"/>
      <c r="M80" s="108" t="s">
        <v>3</v>
      </c>
      <c r="N80" s="108" t="s">
        <v>1</v>
      </c>
      <c r="O80" s="109" t="s">
        <v>124</v>
      </c>
      <c r="P80" s="109" t="s">
        <v>124</v>
      </c>
      <c r="Q80" s="110" t="s">
        <v>124</v>
      </c>
      <c r="R80" s="111"/>
      <c r="S80" s="111"/>
      <c r="T80" s="112"/>
      <c r="U80" s="20"/>
      <c r="V80" s="21">
        <f>IF(AZ80="No",0,IF(O80="NA",0,IF(O80=Data!$E$2,Data!$F$62,IF(O80=Data!$E$3,Data!$F$63,IF(O80=Data!$E$4,Data!$F$64,IF(O80=Data!$E$5,Data!$F$65,IF(O80=Data!$E$6,Data!$F$66,IF(O80=Data!$E$7,Data!$F$67,IF(O80=Data!$E$8,Data!$F$68,IF(O80=Data!$E$9,Data!$F$69,IF(O80=Data!$E$10,Data!$F$70,IF(O80=Data!$E$11,Data!$F$71,IF(O80=Data!E89,Data!$F$72,IF(O80=Data!E90,Data!$F$73,IF(O80=Data!E91,Data!$F$74,IF(O80=Data!E92,Data!$F$75,IF(O80=Data!E93,Data!$F$76,IF(O80=Data!E94,Data!$F$77,IF(O80=Data!E95,Data!F$78,0)))))))))))))))))))*K80*$AV$3</f>
        <v>0</v>
      </c>
      <c r="W80" s="23">
        <f>IF(AZ80="No",0,IF(O80="NA",0,IF(O80=Data!$E$2,Data!$G$62,IF(O80=Data!$E$3,Data!$G$63,IF(O80=Data!$E$4,Data!$G$64,IF(O80=Data!$E$5,Data!$G$65,IF(O80=Data!$E$6,Data!$G$66,IF(O80=Data!$E$7,Data!$G$67,IF(O80=Data!$E$8,Data!$G$68,IF(O80=Data!$E$9,Data!$G$69,IF(O80=Data!$E$10,Data!$G$70,IF(O80=Data!$E$11,Data!$G$71,IF(O80=Data!$E$12,Data!$G$72,IF(O80=Data!$E$13,Data!$G$73,IF(O80=Data!$E$14,Data!$G$74,IF(O80=Data!$E$15,Data!$G$75,IF(O80=Data!$E$16,Data!$G$76,IF(O80=Data!$E$17,Data!$G$77,IF(O80=Data!$E$18,Data!G$78,0)))))))))))))))))))*K80*$AV$3</f>
        <v>0</v>
      </c>
      <c r="X80" s="23">
        <f>IF(AZ80="No",0,IF(O80="NA",0,IF(O80=Data!$E$2,Data!$H$62,IF(O80=Data!$E$3,Data!$H$63,IF(O80=Data!$E$4,Data!$H$64,IF(O80=Data!$E$5,Data!$H$65,IF(O80=Data!$E$6,Data!$H$66,IF(O80=Data!$E$7,Data!$H$67,IF(O80=Data!$E$8,Data!$H$68,IF(O80=Data!$E$9,Data!$H$69,IF(O80=Data!$E$10,Data!$H$70,IF(O80=Data!$E$11,Data!$H$71,IF(O80=Data!$E$12,Data!$H$72,IF(O80=Data!$E$13,Data!$H$73,IF(O80=Data!$E$14,Data!$H$74,IF(O80=Data!$E$15,Data!$H$75,IF(O80=Data!$E$16,Data!$H$76,IF(O80=Data!$E$17,Data!$H$77,IF(O80=Data!$E$18,Data!H$78,0)))))))))))))))))))*K80*$AV$3</f>
        <v>0</v>
      </c>
      <c r="Y80" s="23">
        <f>IF(R80&lt;=1,0,IF(Q80=Data!$E$12,Data!$F$72,IF(Q80=Data!$E$13,Data!$F$73,IF(Q80=Data!$E$14,Data!$F$74,IF(Q80=Data!$E$15,Data!$F$75,IF(Q80=Data!$E$16,Data!$F$76,IF(Q80=Data!$E$17,Data!$F$77,IF(Q80=Data!$E$18,Data!$F$78,0))))))))*K80*IF(R80&lt;AV80,R80,$AV$3)</f>
        <v>0</v>
      </c>
      <c r="Z80" s="23">
        <f>IF(R80&lt;=1,0,IF(Q80=Data!$E$12,Data!$G$72,IF(Q80=Data!$E$13,Data!$G$73,IF(Q80=Data!$E$14,Data!$G$74,IF(Q80=Data!$E$15,Data!$G$75,IF(Q80=Data!$E$16,Data!$G$76,IF(Q80=Data!$E$17,Data!$G$77,IF(Q80=Data!$E$18,Data!$G$78,0))))))))*K80*IF(R80&lt;AV80,R80,$AV$3)</f>
        <v>0</v>
      </c>
      <c r="AA80" s="23">
        <f>IF(R80&lt;=1,0,IF(Q80=Data!$E$12,Data!$H$72,IF(Q80=Data!$E$13,Data!$H$73,IF(Q80=Data!$E$14,Data!$H$74,IF(Q80=Data!$E$15,Data!$H$75,IF(Q80=Data!$E$16,Data!$H$76,IF(Q80=Data!$E$17,Data!$H$77,IF(Q80=Data!$E$18,Data!$H$78,0))))))))*K80*IF(R80&lt;AV80,R80,$AV$3)</f>
        <v>0</v>
      </c>
      <c r="AB80" s="22">
        <f t="shared" si="18"/>
        <v>0</v>
      </c>
      <c r="AC80" s="50">
        <f t="shared" si="19"/>
        <v>0</v>
      </c>
      <c r="AD80" s="46"/>
      <c r="AE80" s="21">
        <f t="shared" si="13"/>
        <v>0</v>
      </c>
      <c r="AF80" s="22">
        <f t="shared" si="14"/>
        <v>0</v>
      </c>
      <c r="AG80" s="50">
        <f t="shared" si="15"/>
        <v>0</v>
      </c>
      <c r="AH80" s="46"/>
      <c r="AI80" s="21">
        <f>IF(AZ80="No",0,IF(O80="NA",0,IF(Q80=O80,0,IF(O80=Data!$E$2,Data!$J$62,IF(O80=Data!$E$3,Data!$J$63,IF(O80=Data!$E$4,Data!$J$64,IF(O80=Data!$E$5,Data!$J$65,IF(O80=Data!$E$6,Data!$J$66,IF(O80=Data!$E$7,Data!$J$67,IF(O80=Data!$E$8,Data!$J$68,IF(O80=Data!$E$9,Data!$J$69,IF(O80=Data!$E$10,Data!$I$70,IF(O80=Data!$E$11,Data!$J$71,IF(O80=Data!$E$12,Data!$J$72,IF(O80=Data!$E$13,Data!$J$73,IF(O80=Data!$E$14,Data!$J$74,IF(O80=Data!$E$15,Data!$J$75,IF(O80=Data!$E$16,Data!$J$76,IF(O80=Data!$E$17,Data!$J$77,IF(O80=Data!$E$18,Data!J$78,0))))))))))))))))))))*$AV$3</f>
        <v>0</v>
      </c>
      <c r="AJ80" s="23">
        <f>IF(AZ80="No",0,IF(O80="NA",0,IF(O80=Data!$E$2,Data!$K$62,IF(O80=Data!$E$3,Data!$K$63,IF(O80=Data!$E$4,Data!$K$64,IF(O80=Data!$E$5,Data!$K$65,IF(O80=Data!$E$6,Data!$K$66,IF(O80=Data!$E$7,Data!$K$67,IF(O80=Data!$E$8,Data!$K$68,IF(O80=Data!$E$9,Data!$K$69,IF(O80=Data!$E$10,Data!$K$70,IF(O80=Data!$E$11,Data!$K$71,IF(O80=Data!$E$12,Data!$K$72,IF(O80=Data!$E$13,Data!$K$73,IF(O80=Data!$E$14,Data!$K$74,IF(O80=Data!$E$15,Data!$K$75,IF(O80=Data!$E$16,Data!$K$76,IF(O80=Data!$E$17,Data!$K$77,IF(O80=Data!$E$18,Data!K$78,0)))))))))))))))))))*$AV$3</f>
        <v>0</v>
      </c>
      <c r="AK80" s="23">
        <f t="shared" si="20"/>
        <v>0</v>
      </c>
      <c r="AL80" s="22">
        <f t="shared" si="21"/>
        <v>0</v>
      </c>
      <c r="AM80" s="22">
        <f t="shared" si="22"/>
        <v>0</v>
      </c>
      <c r="AN80" s="23"/>
      <c r="AO80" s="120"/>
      <c r="AP80" s="25"/>
      <c r="AQ80" s="25"/>
      <c r="AR80" s="9"/>
      <c r="AS80" s="9"/>
      <c r="AT80" s="5"/>
      <c r="AX80" s="168"/>
      <c r="AY80" s="143" t="str">
        <f t="shared" si="23"/>
        <v>No</v>
      </c>
      <c r="AZ80" s="144" t="str">
        <f t="shared" si="16"/>
        <v>No</v>
      </c>
      <c r="BA80" s="150"/>
      <c r="BB80" s="146">
        <f>IF(Q80="NA",0,IF(N80="No",0,IF(O80=Data!$E$2,Data!$L$62,IF(O80=Data!$E$3,Data!$L$63,IF(O80=Data!$E$4,Data!$L$64,IF(O80=Data!$E$5,Data!$L$65,IF(O80=Data!$E$6,Data!$L$66,IF(O80=Data!$E$7,Data!$L$67,IF(O80=Data!$E$8,Data!$L$68,IF(O80=Data!$E$9,Data!$L$69,IF(O80=Data!$E$10,Data!$L$70,IF(O80=Data!$E$11,Data!$L$71,IF(O80=Data!$E$12,Data!$L$72,IF(O80=Data!$E$13,Data!$L$73,IF(O80=Data!$E$14,Data!$L$74,IF(O80=Data!$E$15,Data!$L$75,IF(O80=Data!$E$16,Data!$L$76,IF(O80=Data!$E$17,Data!$L$77,IF(O80=Data!$E$18,Data!L$78,0)))))))))))))))))))</f>
        <v>0</v>
      </c>
      <c r="BC80" s="147">
        <f>IF(Q80="NA",0,IF(AY80="No",0,IF(N80="Yes",0,IF(P80=Data!$E$2,Data!$L$62,IF(P80=Data!$E$3,Data!$L$63,IF(P80=Data!$E$4,Data!$L$64,IF(P80=Data!$E$5,Data!$L$65,IF(P80=Data!$E$6,Data!$L$66,IF(P80=Data!$E$7,Data!$L$67,IF(P80=Data!$E$8,Data!$L$68,IF(P80=Data!$E$9,Data!$L$69,IF(P80=Data!$E$10,Data!$L$70,IF(P80=Data!$E$11,Data!$L$71,IF(P80=Data!$E$12,Data!$L$72*(EXP(-29.6/R80)),IF(P80=Data!$E$13,Data!$L$73,IF(P80=Data!$E$14,Data!$L$74*(EXP(-29.6/R80)),IF(P80=Data!$E$15,Data!$L$75,IF(P80=Data!$E$16,Data!$L$76,IF(P80=Data!$E$17,Data!$L$77,IF(P80=Data!$E$18,Data!L$78,0))))))))))))))))))))</f>
        <v>0</v>
      </c>
      <c r="BD80" s="148"/>
      <c r="BE80" s="146"/>
      <c r="BF80" s="148">
        <f t="shared" si="17"/>
        <v>0</v>
      </c>
      <c r="BG80" s="148">
        <f t="shared" si="24"/>
        <v>1</v>
      </c>
      <c r="BH80" s="148">
        <f t="shared" si="25"/>
        <v>1</v>
      </c>
      <c r="BI80" s="148">
        <f>IF(S80=0,0,IF(AND(Q80=Data!$E$12,S80-$AV$3&gt;0),(((Data!$M$72*(EXP(-29.6/S80)))-(Data!$M$72*(EXP(-29.6/(S80-$AV$3)))))),IF(AND(Q80=Data!$E$12,S80-$AV$3&lt;0.5),(Data!$M$72*(EXP(-29.6/S80))),IF(AND(Q80=Data!$E$12,S80&lt;=1),((Data!$M$72*(EXP(-29.6/S80)))),IF(Q80=Data!$E$13,(Data!$M$73),IF(AND(Q80=Data!$E$14,S80-$AV$3&gt;0),(((Data!$M$74*(EXP(-29.6/S80)))-(Data!$M$74*(EXP(-29.6/(S80-$AV$3)))))),IF(AND(Q80=Data!$E$14,S80-$AV$3&lt;1),(Data!$M$74*(EXP(-29.6/S80))),IF(AND(Q80=Data!$E$14,S80&lt;=1),((Data!$M$74*(EXP(-29.6/S80)))),IF(Q80=Data!$E$15,Data!$M$75,IF(Q80=Data!$E$16,Data!$M$76,IF(Q80=Data!$E$17,Data!$M$77,IF(Q80=Data!$E$18,Data!$M$78,0))))))))))))</f>
        <v>0</v>
      </c>
      <c r="BJ80" s="148">
        <f>IF(Q80=Data!$E$12,BI80*0.32,IF(Q80=Data!$E$13,0,IF(Q80=Data!$E$14,BI80*0.32,IF(Q80=Data!$E$15,0,IF(Q80=Data!$E$16,0,IF(Q80=Data!$E$17,0,IF(Q80=Data!$E$18,0,0)))))))</f>
        <v>0</v>
      </c>
      <c r="BK80" s="148">
        <f>IF(Q80=Data!$E$12,Data!$P$72*$AV$3,IF(Q80=Data!$E$13,Data!$P$73*$AV$3,IF(Q80=Data!$E$14,Data!$P$74*$AV$3,IF(Q80=Data!$E$15,Data!$P$75*$AV$3,IF(Q80=Data!$E$16,Data!$P$76*$AV$3,IF(Q80=Data!$E$17,Data!$P$77*$AV$3,IF(Q80=Data!$E$18,Data!$P$78*$AV$3,0)))))))</f>
        <v>0</v>
      </c>
      <c r="BL80" s="147">
        <f>IF(O80=Data!$E$2,Data!$O$62,IF(O80=Data!$E$3,Data!$O$63,IF(O80=Data!$E$4,Data!$O$64,IF(O80=Data!$E$5,Data!$O$65,IF(O80=Data!$E$6,Data!$O$66,IF(O80=Data!$E$7,Data!$O$67,IF(O80=Data!$E$8,Data!$O$68,IF(O80=Data!$E$9,Data!$O$69,IF(O80=Data!$E$10,Data!$O$70,IF(O80=Data!$E$11,Data!$O$71,IF(O80=Data!$E$12,Data!$O$72,IF(O80=Data!$E$13,Data!$O$73,IF(O80=Data!$E$14,Data!$O$74,IF(O80=Data!$E$15,Data!$O$75,IF(O80=Data!$E$16,Data!$O$76,IF(O80=Data!$E$17,Data!$O$77,IF(O80=Data!$E$18,Data!$O$78,0)))))))))))))))))</f>
        <v>0</v>
      </c>
      <c r="BM80" s="169"/>
      <c r="BN80" s="169"/>
      <c r="BO80" s="169"/>
      <c r="BP80" s="169"/>
    </row>
    <row r="81" spans="10:68" x14ac:dyDescent="0.3">
      <c r="J81" s="36" t="s">
        <v>92</v>
      </c>
      <c r="K81" s="108"/>
      <c r="L81" s="108"/>
      <c r="M81" s="108" t="s">
        <v>3</v>
      </c>
      <c r="N81" s="108" t="s">
        <v>1</v>
      </c>
      <c r="O81" s="109" t="s">
        <v>124</v>
      </c>
      <c r="P81" s="109" t="s">
        <v>124</v>
      </c>
      <c r="Q81" s="110" t="s">
        <v>124</v>
      </c>
      <c r="R81" s="111"/>
      <c r="S81" s="111"/>
      <c r="T81" s="112"/>
      <c r="U81" s="20"/>
      <c r="V81" s="21">
        <f>IF(AZ81="No",0,IF(O81="NA",0,IF(O81=Data!$E$2,Data!$F$62,IF(O81=Data!$E$3,Data!$F$63,IF(O81=Data!$E$4,Data!$F$64,IF(O81=Data!$E$5,Data!$F$65,IF(O81=Data!$E$6,Data!$F$66,IF(O81=Data!$E$7,Data!$F$67,IF(O81=Data!$E$8,Data!$F$68,IF(O81=Data!$E$9,Data!$F$69,IF(O81=Data!$E$10,Data!$F$70,IF(O81=Data!$E$11,Data!$F$71,IF(O81=Data!E90,Data!$F$72,IF(O81=Data!E91,Data!$F$73,IF(O81=Data!E92,Data!$F$74,IF(O81=Data!E93,Data!$F$75,IF(O81=Data!E94,Data!$F$76,IF(O81=Data!E95,Data!$F$77,IF(O81=Data!E96,Data!F$78,0)))))))))))))))))))*K81*$AV$3</f>
        <v>0</v>
      </c>
      <c r="W81" s="23">
        <f>IF(AZ81="No",0,IF(O81="NA",0,IF(O81=Data!$E$2,Data!$G$62,IF(O81=Data!$E$3,Data!$G$63,IF(O81=Data!$E$4,Data!$G$64,IF(O81=Data!$E$5,Data!$G$65,IF(O81=Data!$E$6,Data!$G$66,IF(O81=Data!$E$7,Data!$G$67,IF(O81=Data!$E$8,Data!$G$68,IF(O81=Data!$E$9,Data!$G$69,IF(O81=Data!$E$10,Data!$G$70,IF(O81=Data!$E$11,Data!$G$71,IF(O81=Data!$E$12,Data!$G$72,IF(O81=Data!$E$13,Data!$G$73,IF(O81=Data!$E$14,Data!$G$74,IF(O81=Data!$E$15,Data!$G$75,IF(O81=Data!$E$16,Data!$G$76,IF(O81=Data!$E$17,Data!$G$77,IF(O81=Data!$E$18,Data!G$78,0)))))))))))))))))))*K81*$AV$3</f>
        <v>0</v>
      </c>
      <c r="X81" s="23">
        <f>IF(AZ81="No",0,IF(O81="NA",0,IF(O81=Data!$E$2,Data!$H$62,IF(O81=Data!$E$3,Data!$H$63,IF(O81=Data!$E$4,Data!$H$64,IF(O81=Data!$E$5,Data!$H$65,IF(O81=Data!$E$6,Data!$H$66,IF(O81=Data!$E$7,Data!$H$67,IF(O81=Data!$E$8,Data!$H$68,IF(O81=Data!$E$9,Data!$H$69,IF(O81=Data!$E$10,Data!$H$70,IF(O81=Data!$E$11,Data!$H$71,IF(O81=Data!$E$12,Data!$H$72,IF(O81=Data!$E$13,Data!$H$73,IF(O81=Data!$E$14,Data!$H$74,IF(O81=Data!$E$15,Data!$H$75,IF(O81=Data!$E$16,Data!$H$76,IF(O81=Data!$E$17,Data!$H$77,IF(O81=Data!$E$18,Data!H$78,0)))))))))))))))))))*K81*$AV$3</f>
        <v>0</v>
      </c>
      <c r="Y81" s="23">
        <f>IF(R81&lt;=1,0,IF(Q81=Data!$E$12,Data!$F$72,IF(Q81=Data!$E$13,Data!$F$73,IF(Q81=Data!$E$14,Data!$F$74,IF(Q81=Data!$E$15,Data!$F$75,IF(Q81=Data!$E$16,Data!$F$76,IF(Q81=Data!$E$17,Data!$F$77,IF(Q81=Data!$E$18,Data!$F$78,0))))))))*K81*IF(R81&lt;AV81,R81,$AV$3)</f>
        <v>0</v>
      </c>
      <c r="Z81" s="23">
        <f>IF(R81&lt;=1,0,IF(Q81=Data!$E$12,Data!$G$72,IF(Q81=Data!$E$13,Data!$G$73,IF(Q81=Data!$E$14,Data!$G$74,IF(Q81=Data!$E$15,Data!$G$75,IF(Q81=Data!$E$16,Data!$G$76,IF(Q81=Data!$E$17,Data!$G$77,IF(Q81=Data!$E$18,Data!$G$78,0))))))))*K81*IF(R81&lt;AV81,R81,$AV$3)</f>
        <v>0</v>
      </c>
      <c r="AA81" s="23">
        <f>IF(R81&lt;=1,0,IF(Q81=Data!$E$12,Data!$H$72,IF(Q81=Data!$E$13,Data!$H$73,IF(Q81=Data!$E$14,Data!$H$74,IF(Q81=Data!$E$15,Data!$H$75,IF(Q81=Data!$E$16,Data!$H$76,IF(Q81=Data!$E$17,Data!$H$77,IF(Q81=Data!$E$18,Data!$H$78,0))))))))*K81*IF(R81&lt;AV81,R81,$AV$3)</f>
        <v>0</v>
      </c>
      <c r="AB81" s="22">
        <f t="shared" si="18"/>
        <v>0</v>
      </c>
      <c r="AC81" s="50">
        <f t="shared" si="19"/>
        <v>0</v>
      </c>
      <c r="AD81" s="46"/>
      <c r="AE81" s="21">
        <f t="shared" si="13"/>
        <v>0</v>
      </c>
      <c r="AF81" s="22">
        <f t="shared" si="14"/>
        <v>0</v>
      </c>
      <c r="AG81" s="50">
        <f t="shared" si="15"/>
        <v>0</v>
      </c>
      <c r="AH81" s="46"/>
      <c r="AI81" s="21">
        <f>IF(AZ81="No",0,IF(O81="NA",0,IF(Q81=O81,0,IF(O81=Data!$E$2,Data!$J$62,IF(O81=Data!$E$3,Data!$J$63,IF(O81=Data!$E$4,Data!$J$64,IF(O81=Data!$E$5,Data!$J$65,IF(O81=Data!$E$6,Data!$J$66,IF(O81=Data!$E$7,Data!$J$67,IF(O81=Data!$E$8,Data!$J$68,IF(O81=Data!$E$9,Data!$J$69,IF(O81=Data!$E$10,Data!$I$70,IF(O81=Data!$E$11,Data!$J$71,IF(O81=Data!$E$12,Data!$J$72,IF(O81=Data!$E$13,Data!$J$73,IF(O81=Data!$E$14,Data!$J$74,IF(O81=Data!$E$15,Data!$J$75,IF(O81=Data!$E$16,Data!$J$76,IF(O81=Data!$E$17,Data!$J$77,IF(O81=Data!$E$18,Data!J$78,0))))))))))))))))))))*$AV$3</f>
        <v>0</v>
      </c>
      <c r="AJ81" s="23">
        <f>IF(AZ81="No",0,IF(O81="NA",0,IF(O81=Data!$E$2,Data!$K$62,IF(O81=Data!$E$3,Data!$K$63,IF(O81=Data!$E$4,Data!$K$64,IF(O81=Data!$E$5,Data!$K$65,IF(O81=Data!$E$6,Data!$K$66,IF(O81=Data!$E$7,Data!$K$67,IF(O81=Data!$E$8,Data!$K$68,IF(O81=Data!$E$9,Data!$K$69,IF(O81=Data!$E$10,Data!$K$70,IF(O81=Data!$E$11,Data!$K$71,IF(O81=Data!$E$12,Data!$K$72,IF(O81=Data!$E$13,Data!$K$73,IF(O81=Data!$E$14,Data!$K$74,IF(O81=Data!$E$15,Data!$K$75,IF(O81=Data!$E$16,Data!$K$76,IF(O81=Data!$E$17,Data!$K$77,IF(O81=Data!$E$18,Data!K$78,0)))))))))))))))))))*$AV$3</f>
        <v>0</v>
      </c>
      <c r="AK81" s="23">
        <f t="shared" si="20"/>
        <v>0</v>
      </c>
      <c r="AL81" s="22">
        <f t="shared" si="21"/>
        <v>0</v>
      </c>
      <c r="AM81" s="22">
        <f t="shared" si="22"/>
        <v>0</v>
      </c>
      <c r="AN81" s="23"/>
      <c r="AO81" s="120"/>
      <c r="AP81" s="25"/>
      <c r="AQ81" s="25"/>
      <c r="AR81" s="9"/>
      <c r="AS81" s="9"/>
      <c r="AT81" s="5"/>
      <c r="AX81" s="168"/>
      <c r="AY81" s="143" t="str">
        <f t="shared" si="23"/>
        <v>No</v>
      </c>
      <c r="AZ81" s="144" t="str">
        <f t="shared" si="16"/>
        <v>No</v>
      </c>
      <c r="BA81" s="150"/>
      <c r="BB81" s="146">
        <f>IF(Q81="NA",0,IF(N81="No",0,IF(O81=Data!$E$2,Data!$L$62,IF(O81=Data!$E$3,Data!$L$63,IF(O81=Data!$E$4,Data!$L$64,IF(O81=Data!$E$5,Data!$L$65,IF(O81=Data!$E$6,Data!$L$66,IF(O81=Data!$E$7,Data!$L$67,IF(O81=Data!$E$8,Data!$L$68,IF(O81=Data!$E$9,Data!$L$69,IF(O81=Data!$E$10,Data!$L$70,IF(O81=Data!$E$11,Data!$L$71,IF(O81=Data!$E$12,Data!$L$72,IF(O81=Data!$E$13,Data!$L$73,IF(O81=Data!$E$14,Data!$L$74,IF(O81=Data!$E$15,Data!$L$75,IF(O81=Data!$E$16,Data!$L$76,IF(O81=Data!$E$17,Data!$L$77,IF(O81=Data!$E$18,Data!L$78,0)))))))))))))))))))</f>
        <v>0</v>
      </c>
      <c r="BC81" s="147">
        <f>IF(Q81="NA",0,IF(AY81="No",0,IF(N81="Yes",0,IF(P81=Data!$E$2,Data!$L$62,IF(P81=Data!$E$3,Data!$L$63,IF(P81=Data!$E$4,Data!$L$64,IF(P81=Data!$E$5,Data!$L$65,IF(P81=Data!$E$6,Data!$L$66,IF(P81=Data!$E$7,Data!$L$67,IF(P81=Data!$E$8,Data!$L$68,IF(P81=Data!$E$9,Data!$L$69,IF(P81=Data!$E$10,Data!$L$70,IF(P81=Data!$E$11,Data!$L$71,IF(P81=Data!$E$12,Data!$L$72*(EXP(-29.6/R81)),IF(P81=Data!$E$13,Data!$L$73,IF(P81=Data!$E$14,Data!$L$74*(EXP(-29.6/R81)),IF(P81=Data!$E$15,Data!$L$75,IF(P81=Data!$E$16,Data!$L$76,IF(P81=Data!$E$17,Data!$L$77,IF(P81=Data!$E$18,Data!L$78,0))))))))))))))))))))</f>
        <v>0</v>
      </c>
      <c r="BD81" s="148"/>
      <c r="BE81" s="146"/>
      <c r="BF81" s="148">
        <f t="shared" si="17"/>
        <v>0</v>
      </c>
      <c r="BG81" s="148">
        <f t="shared" si="24"/>
        <v>1</v>
      </c>
      <c r="BH81" s="148">
        <f t="shared" si="25"/>
        <v>1</v>
      </c>
      <c r="BI81" s="148">
        <f>IF(S81=0,0,IF(AND(Q81=Data!$E$12,S81-$AV$3&gt;0),(((Data!$M$72*(EXP(-29.6/S81)))-(Data!$M$72*(EXP(-29.6/(S81-$AV$3)))))),IF(AND(Q81=Data!$E$12,S81-$AV$3&lt;0.5),(Data!$M$72*(EXP(-29.6/S81))),IF(AND(Q81=Data!$E$12,S81&lt;=1),((Data!$M$72*(EXP(-29.6/S81)))),IF(Q81=Data!$E$13,(Data!$M$73),IF(AND(Q81=Data!$E$14,S81-$AV$3&gt;0),(((Data!$M$74*(EXP(-29.6/S81)))-(Data!$M$74*(EXP(-29.6/(S81-$AV$3)))))),IF(AND(Q81=Data!$E$14,S81-$AV$3&lt;1),(Data!$M$74*(EXP(-29.6/S81))),IF(AND(Q81=Data!$E$14,S81&lt;=1),((Data!$M$74*(EXP(-29.6/S81)))),IF(Q81=Data!$E$15,Data!$M$75,IF(Q81=Data!$E$16,Data!$M$76,IF(Q81=Data!$E$17,Data!$M$77,IF(Q81=Data!$E$18,Data!$M$78,0))))))))))))</f>
        <v>0</v>
      </c>
      <c r="BJ81" s="148">
        <f>IF(Q81=Data!$E$12,BI81*0.32,IF(Q81=Data!$E$13,0,IF(Q81=Data!$E$14,BI81*0.32,IF(Q81=Data!$E$15,0,IF(Q81=Data!$E$16,0,IF(Q81=Data!$E$17,0,IF(Q81=Data!$E$18,0,0)))))))</f>
        <v>0</v>
      </c>
      <c r="BK81" s="148">
        <f>IF(Q81=Data!$E$12,Data!$P$72*$AV$3,IF(Q81=Data!$E$13,Data!$P$73*$AV$3,IF(Q81=Data!$E$14,Data!$P$74*$AV$3,IF(Q81=Data!$E$15,Data!$P$75*$AV$3,IF(Q81=Data!$E$16,Data!$P$76*$AV$3,IF(Q81=Data!$E$17,Data!$P$77*$AV$3,IF(Q81=Data!$E$18,Data!$P$78*$AV$3,0)))))))</f>
        <v>0</v>
      </c>
      <c r="BL81" s="147">
        <f>IF(O81=Data!$E$2,Data!$O$62,IF(O81=Data!$E$3,Data!$O$63,IF(O81=Data!$E$4,Data!$O$64,IF(O81=Data!$E$5,Data!$O$65,IF(O81=Data!$E$6,Data!$O$66,IF(O81=Data!$E$7,Data!$O$67,IF(O81=Data!$E$8,Data!$O$68,IF(O81=Data!$E$9,Data!$O$69,IF(O81=Data!$E$10,Data!$O$70,IF(O81=Data!$E$11,Data!$O$71,IF(O81=Data!$E$12,Data!$O$72,IF(O81=Data!$E$13,Data!$O$73,IF(O81=Data!$E$14,Data!$O$74,IF(O81=Data!$E$15,Data!$O$75,IF(O81=Data!$E$16,Data!$O$76,IF(O81=Data!$E$17,Data!$O$77,IF(O81=Data!$E$18,Data!$O$78,0)))))))))))))))))</f>
        <v>0</v>
      </c>
      <c r="BM81" s="169"/>
      <c r="BN81" s="169"/>
      <c r="BO81" s="169"/>
      <c r="BP81" s="169"/>
    </row>
    <row r="82" spans="10:68" x14ac:dyDescent="0.3">
      <c r="J82" s="36" t="s">
        <v>93</v>
      </c>
      <c r="K82" s="108"/>
      <c r="L82" s="108"/>
      <c r="M82" s="108" t="s">
        <v>3</v>
      </c>
      <c r="N82" s="108" t="s">
        <v>1</v>
      </c>
      <c r="O82" s="109" t="s">
        <v>124</v>
      </c>
      <c r="P82" s="109" t="s">
        <v>124</v>
      </c>
      <c r="Q82" s="110" t="s">
        <v>124</v>
      </c>
      <c r="R82" s="111"/>
      <c r="S82" s="111"/>
      <c r="T82" s="112"/>
      <c r="U82" s="20"/>
      <c r="V82" s="21">
        <f>IF(AZ82="No",0,IF(O82="NA",0,IF(O82=Data!$E$2,Data!$F$62,IF(O82=Data!$E$3,Data!$F$63,IF(O82=Data!$E$4,Data!$F$64,IF(O82=Data!$E$5,Data!$F$65,IF(O82=Data!$E$6,Data!$F$66,IF(O82=Data!$E$7,Data!$F$67,IF(O82=Data!$E$8,Data!$F$68,IF(O82=Data!$E$9,Data!$F$69,IF(O82=Data!$E$10,Data!$F$70,IF(O82=Data!$E$11,Data!$F$71,IF(O82=Data!E91,Data!$F$72,IF(O82=Data!E92,Data!$F$73,IF(O82=Data!E93,Data!$F$74,IF(O82=Data!E94,Data!$F$75,IF(O82=Data!E95,Data!$F$76,IF(O82=Data!E96,Data!$F$77,IF(O82=Data!E97,Data!F$78,0)))))))))))))))))))*K82*$AV$3</f>
        <v>0</v>
      </c>
      <c r="W82" s="23">
        <f>IF(AZ82="No",0,IF(O82="NA",0,IF(O82=Data!$E$2,Data!$G$62,IF(O82=Data!$E$3,Data!$G$63,IF(O82=Data!$E$4,Data!$G$64,IF(O82=Data!$E$5,Data!$G$65,IF(O82=Data!$E$6,Data!$G$66,IF(O82=Data!$E$7,Data!$G$67,IF(O82=Data!$E$8,Data!$G$68,IF(O82=Data!$E$9,Data!$G$69,IF(O82=Data!$E$10,Data!$G$70,IF(O82=Data!$E$11,Data!$G$71,IF(O82=Data!$E$12,Data!$G$72,IF(O82=Data!$E$13,Data!$G$73,IF(O82=Data!$E$14,Data!$G$74,IF(O82=Data!$E$15,Data!$G$75,IF(O82=Data!$E$16,Data!$G$76,IF(O82=Data!$E$17,Data!$G$77,IF(O82=Data!$E$18,Data!G$78,0)))))))))))))))))))*K82*$AV$3</f>
        <v>0</v>
      </c>
      <c r="X82" s="23">
        <f>IF(AZ82="No",0,IF(O82="NA",0,IF(O82=Data!$E$2,Data!$H$62,IF(O82=Data!$E$3,Data!$H$63,IF(O82=Data!$E$4,Data!$H$64,IF(O82=Data!$E$5,Data!$H$65,IF(O82=Data!$E$6,Data!$H$66,IF(O82=Data!$E$7,Data!$H$67,IF(O82=Data!$E$8,Data!$H$68,IF(O82=Data!$E$9,Data!$H$69,IF(O82=Data!$E$10,Data!$H$70,IF(O82=Data!$E$11,Data!$H$71,IF(O82=Data!$E$12,Data!$H$72,IF(O82=Data!$E$13,Data!$H$73,IF(O82=Data!$E$14,Data!$H$74,IF(O82=Data!$E$15,Data!$H$75,IF(O82=Data!$E$16,Data!$H$76,IF(O82=Data!$E$17,Data!$H$77,IF(O82=Data!$E$18,Data!H$78,0)))))))))))))))))))*K82*$AV$3</f>
        <v>0</v>
      </c>
      <c r="Y82" s="23">
        <f>IF(R82&lt;=1,0,IF(Q82=Data!$E$12,Data!$F$72,IF(Q82=Data!$E$13,Data!$F$73,IF(Q82=Data!$E$14,Data!$F$74,IF(Q82=Data!$E$15,Data!$F$75,IF(Q82=Data!$E$16,Data!$F$76,IF(Q82=Data!$E$17,Data!$F$77,IF(Q82=Data!$E$18,Data!$F$78,0))))))))*K82*IF(R82&lt;AV82,R82,$AV$3)</f>
        <v>0</v>
      </c>
      <c r="Z82" s="23">
        <f>IF(R82&lt;=1,0,IF(Q82=Data!$E$12,Data!$G$72,IF(Q82=Data!$E$13,Data!$G$73,IF(Q82=Data!$E$14,Data!$G$74,IF(Q82=Data!$E$15,Data!$G$75,IF(Q82=Data!$E$16,Data!$G$76,IF(Q82=Data!$E$17,Data!$G$77,IF(Q82=Data!$E$18,Data!$G$78,0))))))))*K82*IF(R82&lt;AV82,R82,$AV$3)</f>
        <v>0</v>
      </c>
      <c r="AA82" s="23">
        <f>IF(R82&lt;=1,0,IF(Q82=Data!$E$12,Data!$H$72,IF(Q82=Data!$E$13,Data!$H$73,IF(Q82=Data!$E$14,Data!$H$74,IF(Q82=Data!$E$15,Data!$H$75,IF(Q82=Data!$E$16,Data!$H$76,IF(Q82=Data!$E$17,Data!$H$77,IF(Q82=Data!$E$18,Data!$H$78,0))))))))*K82*IF(R82&lt;AV82,R82,$AV$3)</f>
        <v>0</v>
      </c>
      <c r="AB82" s="22">
        <f t="shared" si="18"/>
        <v>0</v>
      </c>
      <c r="AC82" s="50">
        <f t="shared" si="19"/>
        <v>0</v>
      </c>
      <c r="AD82" s="46"/>
      <c r="AE82" s="21">
        <f t="shared" si="13"/>
        <v>0</v>
      </c>
      <c r="AF82" s="22">
        <f t="shared" si="14"/>
        <v>0</v>
      </c>
      <c r="AG82" s="50">
        <f t="shared" si="15"/>
        <v>0</v>
      </c>
      <c r="AH82" s="46"/>
      <c r="AI82" s="21">
        <f>IF(AZ82="No",0,IF(O82="NA",0,IF(Q82=O82,0,IF(O82=Data!$E$2,Data!$J$62,IF(O82=Data!$E$3,Data!$J$63,IF(O82=Data!$E$4,Data!$J$64,IF(O82=Data!$E$5,Data!$J$65,IF(O82=Data!$E$6,Data!$J$66,IF(O82=Data!$E$7,Data!$J$67,IF(O82=Data!$E$8,Data!$J$68,IF(O82=Data!$E$9,Data!$J$69,IF(O82=Data!$E$10,Data!$I$70,IF(O82=Data!$E$11,Data!$J$71,IF(O82=Data!$E$12,Data!$J$72,IF(O82=Data!$E$13,Data!$J$73,IF(O82=Data!$E$14,Data!$J$74,IF(O82=Data!$E$15,Data!$J$75,IF(O82=Data!$E$16,Data!$J$76,IF(O82=Data!$E$17,Data!$J$77,IF(O82=Data!$E$18,Data!J$78,0))))))))))))))))))))*$AV$3</f>
        <v>0</v>
      </c>
      <c r="AJ82" s="23">
        <f>IF(AZ82="No",0,IF(O82="NA",0,IF(O82=Data!$E$2,Data!$K$62,IF(O82=Data!$E$3,Data!$K$63,IF(O82=Data!$E$4,Data!$K$64,IF(O82=Data!$E$5,Data!$K$65,IF(O82=Data!$E$6,Data!$K$66,IF(O82=Data!$E$7,Data!$K$67,IF(O82=Data!$E$8,Data!$K$68,IF(O82=Data!$E$9,Data!$K$69,IF(O82=Data!$E$10,Data!$K$70,IF(O82=Data!$E$11,Data!$K$71,IF(O82=Data!$E$12,Data!$K$72,IF(O82=Data!$E$13,Data!$K$73,IF(O82=Data!$E$14,Data!$K$74,IF(O82=Data!$E$15,Data!$K$75,IF(O82=Data!$E$16,Data!$K$76,IF(O82=Data!$E$17,Data!$K$77,IF(O82=Data!$E$18,Data!K$78,0)))))))))))))))))))*$AV$3</f>
        <v>0</v>
      </c>
      <c r="AK82" s="23">
        <f t="shared" si="20"/>
        <v>0</v>
      </c>
      <c r="AL82" s="22">
        <f t="shared" si="21"/>
        <v>0</v>
      </c>
      <c r="AM82" s="22">
        <f t="shared" si="22"/>
        <v>0</v>
      </c>
      <c r="AN82" s="23"/>
      <c r="AO82" s="120"/>
      <c r="AP82" s="25"/>
      <c r="AQ82" s="25"/>
      <c r="AR82" s="9"/>
      <c r="AS82" s="9"/>
      <c r="AT82" s="5"/>
      <c r="AX82" s="168"/>
      <c r="AY82" s="143" t="str">
        <f t="shared" si="23"/>
        <v>No</v>
      </c>
      <c r="AZ82" s="144" t="str">
        <f t="shared" si="16"/>
        <v>No</v>
      </c>
      <c r="BA82" s="150"/>
      <c r="BB82" s="146">
        <f>IF(Q82="NA",0,IF(N82="No",0,IF(O82=Data!$E$2,Data!$L$62,IF(O82=Data!$E$3,Data!$L$63,IF(O82=Data!$E$4,Data!$L$64,IF(O82=Data!$E$5,Data!$L$65,IF(O82=Data!$E$6,Data!$L$66,IF(O82=Data!$E$7,Data!$L$67,IF(O82=Data!$E$8,Data!$L$68,IF(O82=Data!$E$9,Data!$L$69,IF(O82=Data!$E$10,Data!$L$70,IF(O82=Data!$E$11,Data!$L$71,IF(O82=Data!$E$12,Data!$L$72,IF(O82=Data!$E$13,Data!$L$73,IF(O82=Data!$E$14,Data!$L$74,IF(O82=Data!$E$15,Data!$L$75,IF(O82=Data!$E$16,Data!$L$76,IF(O82=Data!$E$17,Data!$L$77,IF(O82=Data!$E$18,Data!L$78,0)))))))))))))))))))</f>
        <v>0</v>
      </c>
      <c r="BC82" s="147">
        <f>IF(Q82="NA",0,IF(AY82="No",0,IF(N82="Yes",0,IF(P82=Data!$E$2,Data!$L$62,IF(P82=Data!$E$3,Data!$L$63,IF(P82=Data!$E$4,Data!$L$64,IF(P82=Data!$E$5,Data!$L$65,IF(P82=Data!$E$6,Data!$L$66,IF(P82=Data!$E$7,Data!$L$67,IF(P82=Data!$E$8,Data!$L$68,IF(P82=Data!$E$9,Data!$L$69,IF(P82=Data!$E$10,Data!$L$70,IF(P82=Data!$E$11,Data!$L$71,IF(P82=Data!$E$12,Data!$L$72*(EXP(-29.6/R82)),IF(P82=Data!$E$13,Data!$L$73,IF(P82=Data!$E$14,Data!$L$74*(EXP(-29.6/R82)),IF(P82=Data!$E$15,Data!$L$75,IF(P82=Data!$E$16,Data!$L$76,IF(P82=Data!$E$17,Data!$L$77,IF(P82=Data!$E$18,Data!L$78,0))))))))))))))))))))</f>
        <v>0</v>
      </c>
      <c r="BD82" s="148"/>
      <c r="BE82" s="146"/>
      <c r="BF82" s="148">
        <f t="shared" si="17"/>
        <v>0</v>
      </c>
      <c r="BG82" s="148">
        <f t="shared" si="24"/>
        <v>1</v>
      </c>
      <c r="BH82" s="148">
        <f t="shared" si="25"/>
        <v>1</v>
      </c>
      <c r="BI82" s="148">
        <f>IF(S82=0,0,IF(AND(Q82=Data!$E$12,S82-$AV$3&gt;0),(((Data!$M$72*(EXP(-29.6/S82)))-(Data!$M$72*(EXP(-29.6/(S82-$AV$3)))))),IF(AND(Q82=Data!$E$12,S82-$AV$3&lt;0.5),(Data!$M$72*(EXP(-29.6/S82))),IF(AND(Q82=Data!$E$12,S82&lt;=1),((Data!$M$72*(EXP(-29.6/S82)))),IF(Q82=Data!$E$13,(Data!$M$73),IF(AND(Q82=Data!$E$14,S82-$AV$3&gt;0),(((Data!$M$74*(EXP(-29.6/S82)))-(Data!$M$74*(EXP(-29.6/(S82-$AV$3)))))),IF(AND(Q82=Data!$E$14,S82-$AV$3&lt;1),(Data!$M$74*(EXP(-29.6/S82))),IF(AND(Q82=Data!$E$14,S82&lt;=1),((Data!$M$74*(EXP(-29.6/S82)))),IF(Q82=Data!$E$15,Data!$M$75,IF(Q82=Data!$E$16,Data!$M$76,IF(Q82=Data!$E$17,Data!$M$77,IF(Q82=Data!$E$18,Data!$M$78,0))))))))))))</f>
        <v>0</v>
      </c>
      <c r="BJ82" s="148">
        <f>IF(Q82=Data!$E$12,BI82*0.32,IF(Q82=Data!$E$13,0,IF(Q82=Data!$E$14,BI82*0.32,IF(Q82=Data!$E$15,0,IF(Q82=Data!$E$16,0,IF(Q82=Data!$E$17,0,IF(Q82=Data!$E$18,0,0)))))))</f>
        <v>0</v>
      </c>
      <c r="BK82" s="148">
        <f>IF(Q82=Data!$E$12,Data!$P$72*$AV$3,IF(Q82=Data!$E$13,Data!$P$73*$AV$3,IF(Q82=Data!$E$14,Data!$P$74*$AV$3,IF(Q82=Data!$E$15,Data!$P$75*$AV$3,IF(Q82=Data!$E$16,Data!$P$76*$AV$3,IF(Q82=Data!$E$17,Data!$P$77*$AV$3,IF(Q82=Data!$E$18,Data!$P$78*$AV$3,0)))))))</f>
        <v>0</v>
      </c>
      <c r="BL82" s="147">
        <f>IF(O82=Data!$E$2,Data!$O$62,IF(O82=Data!$E$3,Data!$O$63,IF(O82=Data!$E$4,Data!$O$64,IF(O82=Data!$E$5,Data!$O$65,IF(O82=Data!$E$6,Data!$O$66,IF(O82=Data!$E$7,Data!$O$67,IF(O82=Data!$E$8,Data!$O$68,IF(O82=Data!$E$9,Data!$O$69,IF(O82=Data!$E$10,Data!$O$70,IF(O82=Data!$E$11,Data!$O$71,IF(O82=Data!$E$12,Data!$O$72,IF(O82=Data!$E$13,Data!$O$73,IF(O82=Data!$E$14,Data!$O$74,IF(O82=Data!$E$15,Data!$O$75,IF(O82=Data!$E$16,Data!$O$76,IF(O82=Data!$E$17,Data!$O$77,IF(O82=Data!$E$18,Data!$O$78,0)))))))))))))))))</f>
        <v>0</v>
      </c>
      <c r="BM82" s="169"/>
      <c r="BN82" s="169"/>
      <c r="BO82" s="169"/>
      <c r="BP82" s="169"/>
    </row>
    <row r="83" spans="10:68" x14ac:dyDescent="0.3">
      <c r="J83" s="36" t="s">
        <v>94</v>
      </c>
      <c r="K83" s="108"/>
      <c r="L83" s="108"/>
      <c r="M83" s="108" t="s">
        <v>3</v>
      </c>
      <c r="N83" s="108" t="s">
        <v>1</v>
      </c>
      <c r="O83" s="109" t="s">
        <v>124</v>
      </c>
      <c r="P83" s="109" t="s">
        <v>124</v>
      </c>
      <c r="Q83" s="110" t="s">
        <v>124</v>
      </c>
      <c r="R83" s="111"/>
      <c r="S83" s="111"/>
      <c r="T83" s="112"/>
      <c r="U83" s="20"/>
      <c r="V83" s="21">
        <f>IF(AZ83="No",0,IF(O83="NA",0,IF(O83=Data!$E$2,Data!$F$62,IF(O83=Data!$E$3,Data!$F$63,IF(O83=Data!$E$4,Data!$F$64,IF(O83=Data!$E$5,Data!$F$65,IF(O83=Data!$E$6,Data!$F$66,IF(O83=Data!$E$7,Data!$F$67,IF(O83=Data!$E$8,Data!$F$68,IF(O83=Data!$E$9,Data!$F$69,IF(O83=Data!$E$10,Data!$F$70,IF(O83=Data!$E$11,Data!$F$71,IF(O83=Data!E92,Data!$F$72,IF(O83=Data!E93,Data!$F$73,IF(O83=Data!E94,Data!$F$74,IF(O83=Data!E95,Data!$F$75,IF(O83=Data!E96,Data!$F$76,IF(O83=Data!E97,Data!$F$77,IF(O83=Data!E98,Data!F$78,0)))))))))))))))))))*K83*$AV$3</f>
        <v>0</v>
      </c>
      <c r="W83" s="23">
        <f>IF(AZ83="No",0,IF(O83="NA",0,IF(O83=Data!$E$2,Data!$G$62,IF(O83=Data!$E$3,Data!$G$63,IF(O83=Data!$E$4,Data!$G$64,IF(O83=Data!$E$5,Data!$G$65,IF(O83=Data!$E$6,Data!$G$66,IF(O83=Data!$E$7,Data!$G$67,IF(O83=Data!$E$8,Data!$G$68,IF(O83=Data!$E$9,Data!$G$69,IF(O83=Data!$E$10,Data!$G$70,IF(O83=Data!$E$11,Data!$G$71,IF(O83=Data!$E$12,Data!$G$72,IF(O83=Data!$E$13,Data!$G$73,IF(O83=Data!$E$14,Data!$G$74,IF(O83=Data!$E$15,Data!$G$75,IF(O83=Data!$E$16,Data!$G$76,IF(O83=Data!$E$17,Data!$G$77,IF(O83=Data!$E$18,Data!G$78,0)))))))))))))))))))*K83*$AV$3</f>
        <v>0</v>
      </c>
      <c r="X83" s="23">
        <f>IF(AZ83="No",0,IF(O83="NA",0,IF(O83=Data!$E$2,Data!$H$62,IF(O83=Data!$E$3,Data!$H$63,IF(O83=Data!$E$4,Data!$H$64,IF(O83=Data!$E$5,Data!$H$65,IF(O83=Data!$E$6,Data!$H$66,IF(O83=Data!$E$7,Data!$H$67,IF(O83=Data!$E$8,Data!$H$68,IF(O83=Data!$E$9,Data!$H$69,IF(O83=Data!$E$10,Data!$H$70,IF(O83=Data!$E$11,Data!$H$71,IF(O83=Data!$E$12,Data!$H$72,IF(O83=Data!$E$13,Data!$H$73,IF(O83=Data!$E$14,Data!$H$74,IF(O83=Data!$E$15,Data!$H$75,IF(O83=Data!$E$16,Data!$H$76,IF(O83=Data!$E$17,Data!$H$77,IF(O83=Data!$E$18,Data!H$78,0)))))))))))))))))))*K83*$AV$3</f>
        <v>0</v>
      </c>
      <c r="Y83" s="23">
        <f>IF(R83&lt;=1,0,IF(Q83=Data!$E$12,Data!$F$72,IF(Q83=Data!$E$13,Data!$F$73,IF(Q83=Data!$E$14,Data!$F$74,IF(Q83=Data!$E$15,Data!$F$75,IF(Q83=Data!$E$16,Data!$F$76,IF(Q83=Data!$E$17,Data!$F$77,IF(Q83=Data!$E$18,Data!$F$78,0))))))))*K83*IF(R83&lt;AV83,R83,$AV$3)</f>
        <v>0</v>
      </c>
      <c r="Z83" s="23">
        <f>IF(R83&lt;=1,0,IF(Q83=Data!$E$12,Data!$G$72,IF(Q83=Data!$E$13,Data!$G$73,IF(Q83=Data!$E$14,Data!$G$74,IF(Q83=Data!$E$15,Data!$G$75,IF(Q83=Data!$E$16,Data!$G$76,IF(Q83=Data!$E$17,Data!$G$77,IF(Q83=Data!$E$18,Data!$G$78,0))))))))*K83*IF(R83&lt;AV83,R83,$AV$3)</f>
        <v>0</v>
      </c>
      <c r="AA83" s="23">
        <f>IF(R83&lt;=1,0,IF(Q83=Data!$E$12,Data!$H$72,IF(Q83=Data!$E$13,Data!$H$73,IF(Q83=Data!$E$14,Data!$H$74,IF(Q83=Data!$E$15,Data!$H$75,IF(Q83=Data!$E$16,Data!$H$76,IF(Q83=Data!$E$17,Data!$H$77,IF(Q83=Data!$E$18,Data!$H$78,0))))))))*K83*IF(R83&lt;AV83,R83,$AV$3)</f>
        <v>0</v>
      </c>
      <c r="AB83" s="22">
        <f t="shared" si="18"/>
        <v>0</v>
      </c>
      <c r="AC83" s="50">
        <f t="shared" si="19"/>
        <v>0</v>
      </c>
      <c r="AD83" s="46"/>
      <c r="AE83" s="21">
        <f t="shared" si="13"/>
        <v>0</v>
      </c>
      <c r="AF83" s="22">
        <f t="shared" si="14"/>
        <v>0</v>
      </c>
      <c r="AG83" s="50">
        <f t="shared" si="15"/>
        <v>0</v>
      </c>
      <c r="AH83" s="46"/>
      <c r="AI83" s="21">
        <f>IF(AZ83="No",0,IF(O83="NA",0,IF(Q83=O83,0,IF(O83=Data!$E$2,Data!$J$62,IF(O83=Data!$E$3,Data!$J$63,IF(O83=Data!$E$4,Data!$J$64,IF(O83=Data!$E$5,Data!$J$65,IF(O83=Data!$E$6,Data!$J$66,IF(O83=Data!$E$7,Data!$J$67,IF(O83=Data!$E$8,Data!$J$68,IF(O83=Data!$E$9,Data!$J$69,IF(O83=Data!$E$10,Data!$I$70,IF(O83=Data!$E$11,Data!$J$71,IF(O83=Data!$E$12,Data!$J$72,IF(O83=Data!$E$13,Data!$J$73,IF(O83=Data!$E$14,Data!$J$74,IF(O83=Data!$E$15,Data!$J$75,IF(O83=Data!$E$16,Data!$J$76,IF(O83=Data!$E$17,Data!$J$77,IF(O83=Data!$E$18,Data!J$78,0))))))))))))))))))))*$AV$3</f>
        <v>0</v>
      </c>
      <c r="AJ83" s="23">
        <f>IF(AZ83="No",0,IF(O83="NA",0,IF(O83=Data!$E$2,Data!$K$62,IF(O83=Data!$E$3,Data!$K$63,IF(O83=Data!$E$4,Data!$K$64,IF(O83=Data!$E$5,Data!$K$65,IF(O83=Data!$E$6,Data!$K$66,IF(O83=Data!$E$7,Data!$K$67,IF(O83=Data!$E$8,Data!$K$68,IF(O83=Data!$E$9,Data!$K$69,IF(O83=Data!$E$10,Data!$K$70,IF(O83=Data!$E$11,Data!$K$71,IF(O83=Data!$E$12,Data!$K$72,IF(O83=Data!$E$13,Data!$K$73,IF(O83=Data!$E$14,Data!$K$74,IF(O83=Data!$E$15,Data!$K$75,IF(O83=Data!$E$16,Data!$K$76,IF(O83=Data!$E$17,Data!$K$77,IF(O83=Data!$E$18,Data!K$78,0)))))))))))))))))))*$AV$3</f>
        <v>0</v>
      </c>
      <c r="AK83" s="23">
        <f t="shared" si="20"/>
        <v>0</v>
      </c>
      <c r="AL83" s="22">
        <f t="shared" si="21"/>
        <v>0</v>
      </c>
      <c r="AM83" s="22">
        <f t="shared" si="22"/>
        <v>0</v>
      </c>
      <c r="AN83" s="23"/>
      <c r="AO83" s="120"/>
      <c r="AP83" s="25"/>
      <c r="AQ83" s="25"/>
      <c r="AR83" s="9"/>
      <c r="AS83" s="9"/>
      <c r="AT83" s="5"/>
      <c r="AX83" s="168"/>
      <c r="AY83" s="143" t="str">
        <f t="shared" si="23"/>
        <v>No</v>
      </c>
      <c r="AZ83" s="144" t="str">
        <f t="shared" si="16"/>
        <v>No</v>
      </c>
      <c r="BA83" s="150"/>
      <c r="BB83" s="146">
        <f>IF(Q83="NA",0,IF(N83="No",0,IF(O83=Data!$E$2,Data!$L$62,IF(O83=Data!$E$3,Data!$L$63,IF(O83=Data!$E$4,Data!$L$64,IF(O83=Data!$E$5,Data!$L$65,IF(O83=Data!$E$6,Data!$L$66,IF(O83=Data!$E$7,Data!$L$67,IF(O83=Data!$E$8,Data!$L$68,IF(O83=Data!$E$9,Data!$L$69,IF(O83=Data!$E$10,Data!$L$70,IF(O83=Data!$E$11,Data!$L$71,IF(O83=Data!$E$12,Data!$L$72,IF(O83=Data!$E$13,Data!$L$73,IF(O83=Data!$E$14,Data!$L$74,IF(O83=Data!$E$15,Data!$L$75,IF(O83=Data!$E$16,Data!$L$76,IF(O83=Data!$E$17,Data!$L$77,IF(O83=Data!$E$18,Data!L$78,0)))))))))))))))))))</f>
        <v>0</v>
      </c>
      <c r="BC83" s="147">
        <f>IF(Q83="NA",0,IF(AY83="No",0,IF(N83="Yes",0,IF(P83=Data!$E$2,Data!$L$62,IF(P83=Data!$E$3,Data!$L$63,IF(P83=Data!$E$4,Data!$L$64,IF(P83=Data!$E$5,Data!$L$65,IF(P83=Data!$E$6,Data!$L$66,IF(P83=Data!$E$7,Data!$L$67,IF(P83=Data!$E$8,Data!$L$68,IF(P83=Data!$E$9,Data!$L$69,IF(P83=Data!$E$10,Data!$L$70,IF(P83=Data!$E$11,Data!$L$71,IF(P83=Data!$E$12,Data!$L$72*(EXP(-29.6/R83)),IF(P83=Data!$E$13,Data!$L$73,IF(P83=Data!$E$14,Data!$L$74*(EXP(-29.6/R83)),IF(P83=Data!$E$15,Data!$L$75,IF(P83=Data!$E$16,Data!$L$76,IF(P83=Data!$E$17,Data!$L$77,IF(P83=Data!$E$18,Data!L$78,0))))))))))))))))))))</f>
        <v>0</v>
      </c>
      <c r="BD83" s="148"/>
      <c r="BE83" s="146"/>
      <c r="BF83" s="148">
        <f t="shared" si="17"/>
        <v>0</v>
      </c>
      <c r="BG83" s="148">
        <f t="shared" si="24"/>
        <v>1</v>
      </c>
      <c r="BH83" s="148">
        <f t="shared" si="25"/>
        <v>1</v>
      </c>
      <c r="BI83" s="148">
        <f>IF(S83=0,0,IF(AND(Q83=Data!$E$12,S83-$AV$3&gt;0),(((Data!$M$72*(EXP(-29.6/S83)))-(Data!$M$72*(EXP(-29.6/(S83-$AV$3)))))),IF(AND(Q83=Data!$E$12,S83-$AV$3&lt;0.5),(Data!$M$72*(EXP(-29.6/S83))),IF(AND(Q83=Data!$E$12,S83&lt;=1),((Data!$M$72*(EXP(-29.6/S83)))),IF(Q83=Data!$E$13,(Data!$M$73),IF(AND(Q83=Data!$E$14,S83-$AV$3&gt;0),(((Data!$M$74*(EXP(-29.6/S83)))-(Data!$M$74*(EXP(-29.6/(S83-$AV$3)))))),IF(AND(Q83=Data!$E$14,S83-$AV$3&lt;1),(Data!$M$74*(EXP(-29.6/S83))),IF(AND(Q83=Data!$E$14,S83&lt;=1),((Data!$M$74*(EXP(-29.6/S83)))),IF(Q83=Data!$E$15,Data!$M$75,IF(Q83=Data!$E$16,Data!$M$76,IF(Q83=Data!$E$17,Data!$M$77,IF(Q83=Data!$E$18,Data!$M$78,0))))))))))))</f>
        <v>0</v>
      </c>
      <c r="BJ83" s="148">
        <f>IF(Q83=Data!$E$12,BI83*0.32,IF(Q83=Data!$E$13,0,IF(Q83=Data!$E$14,BI83*0.32,IF(Q83=Data!$E$15,0,IF(Q83=Data!$E$16,0,IF(Q83=Data!$E$17,0,IF(Q83=Data!$E$18,0,0)))))))</f>
        <v>0</v>
      </c>
      <c r="BK83" s="148">
        <f>IF(Q83=Data!$E$12,Data!$P$72*$AV$3,IF(Q83=Data!$E$13,Data!$P$73*$AV$3,IF(Q83=Data!$E$14,Data!$P$74*$AV$3,IF(Q83=Data!$E$15,Data!$P$75*$AV$3,IF(Q83=Data!$E$16,Data!$P$76*$AV$3,IF(Q83=Data!$E$17,Data!$P$77*$AV$3,IF(Q83=Data!$E$18,Data!$P$78*$AV$3,0)))))))</f>
        <v>0</v>
      </c>
      <c r="BL83" s="147">
        <f>IF(O83=Data!$E$2,Data!$O$62,IF(O83=Data!$E$3,Data!$O$63,IF(O83=Data!$E$4,Data!$O$64,IF(O83=Data!$E$5,Data!$O$65,IF(O83=Data!$E$6,Data!$O$66,IF(O83=Data!$E$7,Data!$O$67,IF(O83=Data!$E$8,Data!$O$68,IF(O83=Data!$E$9,Data!$O$69,IF(O83=Data!$E$10,Data!$O$70,IF(O83=Data!$E$11,Data!$O$71,IF(O83=Data!$E$12,Data!$O$72,IF(O83=Data!$E$13,Data!$O$73,IF(O83=Data!$E$14,Data!$O$74,IF(O83=Data!$E$15,Data!$O$75,IF(O83=Data!$E$16,Data!$O$76,IF(O83=Data!$E$17,Data!$O$77,IF(O83=Data!$E$18,Data!$O$78,0)))))))))))))))))</f>
        <v>0</v>
      </c>
      <c r="BM83" s="169"/>
      <c r="BN83" s="169"/>
      <c r="BO83" s="169"/>
      <c r="BP83" s="169"/>
    </row>
    <row r="84" spans="10:68" x14ac:dyDescent="0.3">
      <c r="J84" s="36" t="s">
        <v>95</v>
      </c>
      <c r="K84" s="108"/>
      <c r="L84" s="108"/>
      <c r="M84" s="108" t="s">
        <v>3</v>
      </c>
      <c r="N84" s="108" t="s">
        <v>1</v>
      </c>
      <c r="O84" s="109" t="s">
        <v>124</v>
      </c>
      <c r="P84" s="109" t="s">
        <v>124</v>
      </c>
      <c r="Q84" s="110" t="s">
        <v>124</v>
      </c>
      <c r="R84" s="111"/>
      <c r="S84" s="111"/>
      <c r="T84" s="112"/>
      <c r="U84" s="20"/>
      <c r="V84" s="21">
        <f>IF(AZ84="No",0,IF(O84="NA",0,IF(O84=Data!$E$2,Data!$F$62,IF(O84=Data!$E$3,Data!$F$63,IF(O84=Data!$E$4,Data!$F$64,IF(O84=Data!$E$5,Data!$F$65,IF(O84=Data!$E$6,Data!$F$66,IF(O84=Data!$E$7,Data!$F$67,IF(O84=Data!$E$8,Data!$F$68,IF(O84=Data!$E$9,Data!$F$69,IF(O84=Data!$E$10,Data!$F$70,IF(O84=Data!$E$11,Data!$F$71,IF(O84=Data!E93,Data!$F$72,IF(O84=Data!E94,Data!$F$73,IF(O84=Data!E95,Data!$F$74,IF(O84=Data!E96,Data!$F$75,IF(O84=Data!E97,Data!$F$76,IF(O84=Data!E98,Data!$F$77,IF(O84=Data!E99,Data!F$78,0)))))))))))))))))))*K84*$AV$3</f>
        <v>0</v>
      </c>
      <c r="W84" s="23">
        <f>IF(AZ84="No",0,IF(O84="NA",0,IF(O84=Data!$E$2,Data!$G$62,IF(O84=Data!$E$3,Data!$G$63,IF(O84=Data!$E$4,Data!$G$64,IF(O84=Data!$E$5,Data!$G$65,IF(O84=Data!$E$6,Data!$G$66,IF(O84=Data!$E$7,Data!$G$67,IF(O84=Data!$E$8,Data!$G$68,IF(O84=Data!$E$9,Data!$G$69,IF(O84=Data!$E$10,Data!$G$70,IF(O84=Data!$E$11,Data!$G$71,IF(O84=Data!$E$12,Data!$G$72,IF(O84=Data!$E$13,Data!$G$73,IF(O84=Data!$E$14,Data!$G$74,IF(O84=Data!$E$15,Data!$G$75,IF(O84=Data!$E$16,Data!$G$76,IF(O84=Data!$E$17,Data!$G$77,IF(O84=Data!$E$18,Data!G$78,0)))))))))))))))))))*K84*$AV$3</f>
        <v>0</v>
      </c>
      <c r="X84" s="23">
        <f>IF(AZ84="No",0,IF(O84="NA",0,IF(O84=Data!$E$2,Data!$H$62,IF(O84=Data!$E$3,Data!$H$63,IF(O84=Data!$E$4,Data!$H$64,IF(O84=Data!$E$5,Data!$H$65,IF(O84=Data!$E$6,Data!$H$66,IF(O84=Data!$E$7,Data!$H$67,IF(O84=Data!$E$8,Data!$H$68,IF(O84=Data!$E$9,Data!$H$69,IF(O84=Data!$E$10,Data!$H$70,IF(O84=Data!$E$11,Data!$H$71,IF(O84=Data!$E$12,Data!$H$72,IF(O84=Data!$E$13,Data!$H$73,IF(O84=Data!$E$14,Data!$H$74,IF(O84=Data!$E$15,Data!$H$75,IF(O84=Data!$E$16,Data!$H$76,IF(O84=Data!$E$17,Data!$H$77,IF(O84=Data!$E$18,Data!H$78,0)))))))))))))))))))*K84*$AV$3</f>
        <v>0</v>
      </c>
      <c r="Y84" s="23">
        <f>IF(R84&lt;=1,0,IF(Q84=Data!$E$12,Data!$F$72,IF(Q84=Data!$E$13,Data!$F$73,IF(Q84=Data!$E$14,Data!$F$74,IF(Q84=Data!$E$15,Data!$F$75,IF(Q84=Data!$E$16,Data!$F$76,IF(Q84=Data!$E$17,Data!$F$77,IF(Q84=Data!$E$18,Data!$F$78,0))))))))*K84*IF(R84&lt;AV84,R84,$AV$3)</f>
        <v>0</v>
      </c>
      <c r="Z84" s="23">
        <f>IF(R84&lt;=1,0,IF(Q84=Data!$E$12,Data!$G$72,IF(Q84=Data!$E$13,Data!$G$73,IF(Q84=Data!$E$14,Data!$G$74,IF(Q84=Data!$E$15,Data!$G$75,IF(Q84=Data!$E$16,Data!$G$76,IF(Q84=Data!$E$17,Data!$G$77,IF(Q84=Data!$E$18,Data!$G$78,0))))))))*K84*IF(R84&lt;AV84,R84,$AV$3)</f>
        <v>0</v>
      </c>
      <c r="AA84" s="23">
        <f>IF(R84&lt;=1,0,IF(Q84=Data!$E$12,Data!$H$72,IF(Q84=Data!$E$13,Data!$H$73,IF(Q84=Data!$E$14,Data!$H$74,IF(Q84=Data!$E$15,Data!$H$75,IF(Q84=Data!$E$16,Data!$H$76,IF(Q84=Data!$E$17,Data!$H$77,IF(Q84=Data!$E$18,Data!$H$78,0))))))))*K84*IF(R84&lt;AV84,R84,$AV$3)</f>
        <v>0</v>
      </c>
      <c r="AB84" s="22">
        <f t="shared" si="18"/>
        <v>0</v>
      </c>
      <c r="AC84" s="50">
        <f t="shared" si="19"/>
        <v>0</v>
      </c>
      <c r="AD84" s="46"/>
      <c r="AE84" s="21">
        <f t="shared" si="13"/>
        <v>0</v>
      </c>
      <c r="AF84" s="22">
        <f t="shared" si="14"/>
        <v>0</v>
      </c>
      <c r="AG84" s="50">
        <f t="shared" si="15"/>
        <v>0</v>
      </c>
      <c r="AH84" s="46"/>
      <c r="AI84" s="21">
        <f>IF(AZ84="No",0,IF(O84="NA",0,IF(Q84=O84,0,IF(O84=Data!$E$2,Data!$J$62,IF(O84=Data!$E$3,Data!$J$63,IF(O84=Data!$E$4,Data!$J$64,IF(O84=Data!$E$5,Data!$J$65,IF(O84=Data!$E$6,Data!$J$66,IF(O84=Data!$E$7,Data!$J$67,IF(O84=Data!$E$8,Data!$J$68,IF(O84=Data!$E$9,Data!$J$69,IF(O84=Data!$E$10,Data!$I$70,IF(O84=Data!$E$11,Data!$J$71,IF(O84=Data!$E$12,Data!$J$72,IF(O84=Data!$E$13,Data!$J$73,IF(O84=Data!$E$14,Data!$J$74,IF(O84=Data!$E$15,Data!$J$75,IF(O84=Data!$E$16,Data!$J$76,IF(O84=Data!$E$17,Data!$J$77,IF(O84=Data!$E$18,Data!J$78,0))))))))))))))))))))*$AV$3</f>
        <v>0</v>
      </c>
      <c r="AJ84" s="23">
        <f>IF(AZ84="No",0,IF(O84="NA",0,IF(O84=Data!$E$2,Data!$K$62,IF(O84=Data!$E$3,Data!$K$63,IF(O84=Data!$E$4,Data!$K$64,IF(O84=Data!$E$5,Data!$K$65,IF(O84=Data!$E$6,Data!$K$66,IF(O84=Data!$E$7,Data!$K$67,IF(O84=Data!$E$8,Data!$K$68,IF(O84=Data!$E$9,Data!$K$69,IF(O84=Data!$E$10,Data!$K$70,IF(O84=Data!$E$11,Data!$K$71,IF(O84=Data!$E$12,Data!$K$72,IF(O84=Data!$E$13,Data!$K$73,IF(O84=Data!$E$14,Data!$K$74,IF(O84=Data!$E$15,Data!$K$75,IF(O84=Data!$E$16,Data!$K$76,IF(O84=Data!$E$17,Data!$K$77,IF(O84=Data!$E$18,Data!K$78,0)))))))))))))))))))*$AV$3</f>
        <v>0</v>
      </c>
      <c r="AK84" s="23">
        <f t="shared" si="20"/>
        <v>0</v>
      </c>
      <c r="AL84" s="22">
        <f t="shared" si="21"/>
        <v>0</v>
      </c>
      <c r="AM84" s="22">
        <f t="shared" si="22"/>
        <v>0</v>
      </c>
      <c r="AN84" s="23"/>
      <c r="AO84" s="120"/>
      <c r="AP84" s="25"/>
      <c r="AQ84" s="25"/>
      <c r="AR84" s="9"/>
      <c r="AS84" s="9"/>
      <c r="AT84" s="5"/>
      <c r="AX84" s="168"/>
      <c r="AY84" s="143" t="str">
        <f t="shared" si="23"/>
        <v>No</v>
      </c>
      <c r="AZ84" s="144" t="str">
        <f t="shared" si="16"/>
        <v>No</v>
      </c>
      <c r="BA84" s="150"/>
      <c r="BB84" s="146">
        <f>IF(Q84="NA",0,IF(N84="No",0,IF(O84=Data!$E$2,Data!$L$62,IF(O84=Data!$E$3,Data!$L$63,IF(O84=Data!$E$4,Data!$L$64,IF(O84=Data!$E$5,Data!$L$65,IF(O84=Data!$E$6,Data!$L$66,IF(O84=Data!$E$7,Data!$L$67,IF(O84=Data!$E$8,Data!$L$68,IF(O84=Data!$E$9,Data!$L$69,IF(O84=Data!$E$10,Data!$L$70,IF(O84=Data!$E$11,Data!$L$71,IF(O84=Data!$E$12,Data!$L$72,IF(O84=Data!$E$13,Data!$L$73,IF(O84=Data!$E$14,Data!$L$74,IF(O84=Data!$E$15,Data!$L$75,IF(O84=Data!$E$16,Data!$L$76,IF(O84=Data!$E$17,Data!$L$77,IF(O84=Data!$E$18,Data!L$78,0)))))))))))))))))))</f>
        <v>0</v>
      </c>
      <c r="BC84" s="147">
        <f>IF(Q84="NA",0,IF(AY84="No",0,IF(N84="Yes",0,IF(P84=Data!$E$2,Data!$L$62,IF(P84=Data!$E$3,Data!$L$63,IF(P84=Data!$E$4,Data!$L$64,IF(P84=Data!$E$5,Data!$L$65,IF(P84=Data!$E$6,Data!$L$66,IF(P84=Data!$E$7,Data!$L$67,IF(P84=Data!$E$8,Data!$L$68,IF(P84=Data!$E$9,Data!$L$69,IF(P84=Data!$E$10,Data!$L$70,IF(P84=Data!$E$11,Data!$L$71,IF(P84=Data!$E$12,Data!$L$72*(EXP(-29.6/R84)),IF(P84=Data!$E$13,Data!$L$73,IF(P84=Data!$E$14,Data!$L$74*(EXP(-29.6/R84)),IF(P84=Data!$E$15,Data!$L$75,IF(P84=Data!$E$16,Data!$L$76,IF(P84=Data!$E$17,Data!$L$77,IF(P84=Data!$E$18,Data!L$78,0))))))))))))))))))))</f>
        <v>0</v>
      </c>
      <c r="BD84" s="148"/>
      <c r="BE84" s="146"/>
      <c r="BF84" s="148">
        <f t="shared" si="17"/>
        <v>0</v>
      </c>
      <c r="BG84" s="148">
        <f t="shared" si="24"/>
        <v>1</v>
      </c>
      <c r="BH84" s="148">
        <f t="shared" si="25"/>
        <v>1</v>
      </c>
      <c r="BI84" s="148">
        <f>IF(S84=0,0,IF(AND(Q84=Data!$E$12,S84-$AV$3&gt;0),(((Data!$M$72*(EXP(-29.6/S84)))-(Data!$M$72*(EXP(-29.6/(S84-$AV$3)))))),IF(AND(Q84=Data!$E$12,S84-$AV$3&lt;0.5),(Data!$M$72*(EXP(-29.6/S84))),IF(AND(Q84=Data!$E$12,S84&lt;=1),((Data!$M$72*(EXP(-29.6/S84)))),IF(Q84=Data!$E$13,(Data!$M$73),IF(AND(Q84=Data!$E$14,S84-$AV$3&gt;0),(((Data!$M$74*(EXP(-29.6/S84)))-(Data!$M$74*(EXP(-29.6/(S84-$AV$3)))))),IF(AND(Q84=Data!$E$14,S84-$AV$3&lt;1),(Data!$M$74*(EXP(-29.6/S84))),IF(AND(Q84=Data!$E$14,S84&lt;=1),((Data!$M$74*(EXP(-29.6/S84)))),IF(Q84=Data!$E$15,Data!$M$75,IF(Q84=Data!$E$16,Data!$M$76,IF(Q84=Data!$E$17,Data!$M$77,IF(Q84=Data!$E$18,Data!$M$78,0))))))))))))</f>
        <v>0</v>
      </c>
      <c r="BJ84" s="148">
        <f>IF(Q84=Data!$E$12,BI84*0.32,IF(Q84=Data!$E$13,0,IF(Q84=Data!$E$14,BI84*0.32,IF(Q84=Data!$E$15,0,IF(Q84=Data!$E$16,0,IF(Q84=Data!$E$17,0,IF(Q84=Data!$E$18,0,0)))))))</f>
        <v>0</v>
      </c>
      <c r="BK84" s="148">
        <f>IF(Q84=Data!$E$12,Data!$P$72*$AV$3,IF(Q84=Data!$E$13,Data!$P$73*$AV$3,IF(Q84=Data!$E$14,Data!$P$74*$AV$3,IF(Q84=Data!$E$15,Data!$P$75*$AV$3,IF(Q84=Data!$E$16,Data!$P$76*$AV$3,IF(Q84=Data!$E$17,Data!$P$77*$AV$3,IF(Q84=Data!$E$18,Data!$P$78*$AV$3,0)))))))</f>
        <v>0</v>
      </c>
      <c r="BL84" s="147">
        <f>IF(O84=Data!$E$2,Data!$O$62,IF(O84=Data!$E$3,Data!$O$63,IF(O84=Data!$E$4,Data!$O$64,IF(O84=Data!$E$5,Data!$O$65,IF(O84=Data!$E$6,Data!$O$66,IF(O84=Data!$E$7,Data!$O$67,IF(O84=Data!$E$8,Data!$O$68,IF(O84=Data!$E$9,Data!$O$69,IF(O84=Data!$E$10,Data!$O$70,IF(O84=Data!$E$11,Data!$O$71,IF(O84=Data!$E$12,Data!$O$72,IF(O84=Data!$E$13,Data!$O$73,IF(O84=Data!$E$14,Data!$O$74,IF(O84=Data!$E$15,Data!$O$75,IF(O84=Data!$E$16,Data!$O$76,IF(O84=Data!$E$17,Data!$O$77,IF(O84=Data!$E$18,Data!$O$78,0)))))))))))))))))</f>
        <v>0</v>
      </c>
      <c r="BM84" s="169"/>
      <c r="BN84" s="169"/>
      <c r="BO84" s="169"/>
      <c r="BP84" s="169"/>
    </row>
    <row r="85" spans="10:68" x14ac:dyDescent="0.3">
      <c r="J85" s="36" t="s">
        <v>96</v>
      </c>
      <c r="K85" s="108"/>
      <c r="L85" s="108"/>
      <c r="M85" s="108" t="s">
        <v>3</v>
      </c>
      <c r="N85" s="108" t="s">
        <v>1</v>
      </c>
      <c r="O85" s="109" t="s">
        <v>124</v>
      </c>
      <c r="P85" s="109" t="s">
        <v>124</v>
      </c>
      <c r="Q85" s="110" t="s">
        <v>124</v>
      </c>
      <c r="R85" s="111"/>
      <c r="S85" s="111"/>
      <c r="T85" s="112"/>
      <c r="U85" s="20"/>
      <c r="V85" s="21">
        <f>IF(AZ85="No",0,IF(O85="NA",0,IF(O85=Data!$E$2,Data!$F$62,IF(O85=Data!$E$3,Data!$F$63,IF(O85=Data!$E$4,Data!$F$64,IF(O85=Data!$E$5,Data!$F$65,IF(O85=Data!$E$6,Data!$F$66,IF(O85=Data!$E$7,Data!$F$67,IF(O85=Data!$E$8,Data!$F$68,IF(O85=Data!$E$9,Data!$F$69,IF(O85=Data!$E$10,Data!$F$70,IF(O85=Data!$E$11,Data!$F$71,IF(O85=Data!E94,Data!$F$72,IF(O85=Data!E95,Data!$F$73,IF(O85=Data!E96,Data!$F$74,IF(O85=Data!E97,Data!$F$75,IF(O85=Data!E98,Data!$F$76,IF(O85=Data!E99,Data!$F$77,IF(O85=Data!E100,Data!F$78,0)))))))))))))))))))*K85*$AV$3</f>
        <v>0</v>
      </c>
      <c r="W85" s="23">
        <f>IF(AZ85="No",0,IF(O85="NA",0,IF(O85=Data!$E$2,Data!$G$62,IF(O85=Data!$E$3,Data!$G$63,IF(O85=Data!$E$4,Data!$G$64,IF(O85=Data!$E$5,Data!$G$65,IF(O85=Data!$E$6,Data!$G$66,IF(O85=Data!$E$7,Data!$G$67,IF(O85=Data!$E$8,Data!$G$68,IF(O85=Data!$E$9,Data!$G$69,IF(O85=Data!$E$10,Data!$G$70,IF(O85=Data!$E$11,Data!$G$71,IF(O85=Data!$E$12,Data!$G$72,IF(O85=Data!$E$13,Data!$G$73,IF(O85=Data!$E$14,Data!$G$74,IF(O85=Data!$E$15,Data!$G$75,IF(O85=Data!$E$16,Data!$G$76,IF(O85=Data!$E$17,Data!$G$77,IF(O85=Data!$E$18,Data!G$78,0)))))))))))))))))))*K85*$AV$3</f>
        <v>0</v>
      </c>
      <c r="X85" s="23">
        <f>IF(AZ85="No",0,IF(O85="NA",0,IF(O85=Data!$E$2,Data!$H$62,IF(O85=Data!$E$3,Data!$H$63,IF(O85=Data!$E$4,Data!$H$64,IF(O85=Data!$E$5,Data!$H$65,IF(O85=Data!$E$6,Data!$H$66,IF(O85=Data!$E$7,Data!$H$67,IF(O85=Data!$E$8,Data!$H$68,IF(O85=Data!$E$9,Data!$H$69,IF(O85=Data!$E$10,Data!$H$70,IF(O85=Data!$E$11,Data!$H$71,IF(O85=Data!$E$12,Data!$H$72,IF(O85=Data!$E$13,Data!$H$73,IF(O85=Data!$E$14,Data!$H$74,IF(O85=Data!$E$15,Data!$H$75,IF(O85=Data!$E$16,Data!$H$76,IF(O85=Data!$E$17,Data!$H$77,IF(O85=Data!$E$18,Data!H$78,0)))))))))))))))))))*K85*$AV$3</f>
        <v>0</v>
      </c>
      <c r="Y85" s="23">
        <f>IF(R85&lt;=1,0,IF(Q85=Data!$E$12,Data!$F$72,IF(Q85=Data!$E$13,Data!$F$73,IF(Q85=Data!$E$14,Data!$F$74,IF(Q85=Data!$E$15,Data!$F$75,IF(Q85=Data!$E$16,Data!$F$76,IF(Q85=Data!$E$17,Data!$F$77,IF(Q85=Data!$E$18,Data!$F$78,0))))))))*K85*IF(R85&lt;AV85,R85,$AV$3)</f>
        <v>0</v>
      </c>
      <c r="Z85" s="23">
        <f>IF(R85&lt;=1,0,IF(Q85=Data!$E$12,Data!$G$72,IF(Q85=Data!$E$13,Data!$G$73,IF(Q85=Data!$E$14,Data!$G$74,IF(Q85=Data!$E$15,Data!$G$75,IF(Q85=Data!$E$16,Data!$G$76,IF(Q85=Data!$E$17,Data!$G$77,IF(Q85=Data!$E$18,Data!$G$78,0))))))))*K85*IF(R85&lt;AV85,R85,$AV$3)</f>
        <v>0</v>
      </c>
      <c r="AA85" s="23">
        <f>IF(R85&lt;=1,0,IF(Q85=Data!$E$12,Data!$H$72,IF(Q85=Data!$E$13,Data!$H$73,IF(Q85=Data!$E$14,Data!$H$74,IF(Q85=Data!$E$15,Data!$H$75,IF(Q85=Data!$E$16,Data!$H$76,IF(Q85=Data!$E$17,Data!$H$77,IF(Q85=Data!$E$18,Data!$H$78,0))))))))*K85*IF(R85&lt;AV85,R85,$AV$3)</f>
        <v>0</v>
      </c>
      <c r="AB85" s="22">
        <f t="shared" si="18"/>
        <v>0</v>
      </c>
      <c r="AC85" s="50">
        <f t="shared" si="19"/>
        <v>0</v>
      </c>
      <c r="AD85" s="46"/>
      <c r="AE85" s="21">
        <f t="shared" si="13"/>
        <v>0</v>
      </c>
      <c r="AF85" s="22">
        <f t="shared" si="14"/>
        <v>0</v>
      </c>
      <c r="AG85" s="50">
        <f t="shared" si="15"/>
        <v>0</v>
      </c>
      <c r="AH85" s="46"/>
      <c r="AI85" s="21">
        <f>IF(AZ85="No",0,IF(O85="NA",0,IF(Q85=O85,0,IF(O85=Data!$E$2,Data!$J$62,IF(O85=Data!$E$3,Data!$J$63,IF(O85=Data!$E$4,Data!$J$64,IF(O85=Data!$E$5,Data!$J$65,IF(O85=Data!$E$6,Data!$J$66,IF(O85=Data!$E$7,Data!$J$67,IF(O85=Data!$E$8,Data!$J$68,IF(O85=Data!$E$9,Data!$J$69,IF(O85=Data!$E$10,Data!$I$70,IF(O85=Data!$E$11,Data!$J$71,IF(O85=Data!$E$12,Data!$J$72,IF(O85=Data!$E$13,Data!$J$73,IF(O85=Data!$E$14,Data!$J$74,IF(O85=Data!$E$15,Data!$J$75,IF(O85=Data!$E$16,Data!$J$76,IF(O85=Data!$E$17,Data!$J$77,IF(O85=Data!$E$18,Data!J$78,0))))))))))))))))))))*$AV$3</f>
        <v>0</v>
      </c>
      <c r="AJ85" s="23">
        <f>IF(AZ85="No",0,IF(O85="NA",0,IF(O85=Data!$E$2,Data!$K$62,IF(O85=Data!$E$3,Data!$K$63,IF(O85=Data!$E$4,Data!$K$64,IF(O85=Data!$E$5,Data!$K$65,IF(O85=Data!$E$6,Data!$K$66,IF(O85=Data!$E$7,Data!$K$67,IF(O85=Data!$E$8,Data!$K$68,IF(O85=Data!$E$9,Data!$K$69,IF(O85=Data!$E$10,Data!$K$70,IF(O85=Data!$E$11,Data!$K$71,IF(O85=Data!$E$12,Data!$K$72,IF(O85=Data!$E$13,Data!$K$73,IF(O85=Data!$E$14,Data!$K$74,IF(O85=Data!$E$15,Data!$K$75,IF(O85=Data!$E$16,Data!$K$76,IF(O85=Data!$E$17,Data!$K$77,IF(O85=Data!$E$18,Data!K$78,0)))))))))))))))))))*$AV$3</f>
        <v>0</v>
      </c>
      <c r="AK85" s="23">
        <f t="shared" si="20"/>
        <v>0</v>
      </c>
      <c r="AL85" s="22">
        <f t="shared" si="21"/>
        <v>0</v>
      </c>
      <c r="AM85" s="22">
        <f t="shared" si="22"/>
        <v>0</v>
      </c>
      <c r="AN85" s="23"/>
      <c r="AO85" s="120"/>
      <c r="AP85" s="25"/>
      <c r="AQ85" s="25"/>
      <c r="AR85" s="9"/>
      <c r="AS85" s="9"/>
      <c r="AT85" s="5"/>
      <c r="AX85" s="168"/>
      <c r="AY85" s="143" t="str">
        <f t="shared" si="23"/>
        <v>No</v>
      </c>
      <c r="AZ85" s="144" t="str">
        <f t="shared" si="16"/>
        <v>No</v>
      </c>
      <c r="BA85" s="150"/>
      <c r="BB85" s="146">
        <f>IF(Q85="NA",0,IF(N85="No",0,IF(O85=Data!$E$2,Data!$L$62,IF(O85=Data!$E$3,Data!$L$63,IF(O85=Data!$E$4,Data!$L$64,IF(O85=Data!$E$5,Data!$L$65,IF(O85=Data!$E$6,Data!$L$66,IF(O85=Data!$E$7,Data!$L$67,IF(O85=Data!$E$8,Data!$L$68,IF(O85=Data!$E$9,Data!$L$69,IF(O85=Data!$E$10,Data!$L$70,IF(O85=Data!$E$11,Data!$L$71,IF(O85=Data!$E$12,Data!$L$72,IF(O85=Data!$E$13,Data!$L$73,IF(O85=Data!$E$14,Data!$L$74,IF(O85=Data!$E$15,Data!$L$75,IF(O85=Data!$E$16,Data!$L$76,IF(O85=Data!$E$17,Data!$L$77,IF(O85=Data!$E$18,Data!L$78,0)))))))))))))))))))</f>
        <v>0</v>
      </c>
      <c r="BC85" s="147">
        <f>IF(Q85="NA",0,IF(AY85="No",0,IF(N85="Yes",0,IF(P85=Data!$E$2,Data!$L$62,IF(P85=Data!$E$3,Data!$L$63,IF(P85=Data!$E$4,Data!$L$64,IF(P85=Data!$E$5,Data!$L$65,IF(P85=Data!$E$6,Data!$L$66,IF(P85=Data!$E$7,Data!$L$67,IF(P85=Data!$E$8,Data!$L$68,IF(P85=Data!$E$9,Data!$L$69,IF(P85=Data!$E$10,Data!$L$70,IF(P85=Data!$E$11,Data!$L$71,IF(P85=Data!$E$12,Data!$L$72*(EXP(-29.6/R85)),IF(P85=Data!$E$13,Data!$L$73,IF(P85=Data!$E$14,Data!$L$74*(EXP(-29.6/R85)),IF(P85=Data!$E$15,Data!$L$75,IF(P85=Data!$E$16,Data!$L$76,IF(P85=Data!$E$17,Data!$L$77,IF(P85=Data!$E$18,Data!L$78,0))))))))))))))))))))</f>
        <v>0</v>
      </c>
      <c r="BD85" s="148"/>
      <c r="BE85" s="146"/>
      <c r="BF85" s="148">
        <f t="shared" si="17"/>
        <v>0</v>
      </c>
      <c r="BG85" s="148">
        <f t="shared" si="24"/>
        <v>1</v>
      </c>
      <c r="BH85" s="148">
        <f t="shared" si="25"/>
        <v>1</v>
      </c>
      <c r="BI85" s="148">
        <f>IF(S85=0,0,IF(AND(Q85=Data!$E$12,S85-$AV$3&gt;0),(((Data!$M$72*(EXP(-29.6/S85)))-(Data!$M$72*(EXP(-29.6/(S85-$AV$3)))))),IF(AND(Q85=Data!$E$12,S85-$AV$3&lt;0.5),(Data!$M$72*(EXP(-29.6/S85))),IF(AND(Q85=Data!$E$12,S85&lt;=1),((Data!$M$72*(EXP(-29.6/S85)))),IF(Q85=Data!$E$13,(Data!$M$73),IF(AND(Q85=Data!$E$14,S85-$AV$3&gt;0),(((Data!$M$74*(EXP(-29.6/S85)))-(Data!$M$74*(EXP(-29.6/(S85-$AV$3)))))),IF(AND(Q85=Data!$E$14,S85-$AV$3&lt;1),(Data!$M$74*(EXP(-29.6/S85))),IF(AND(Q85=Data!$E$14,S85&lt;=1),((Data!$M$74*(EXP(-29.6/S85)))),IF(Q85=Data!$E$15,Data!$M$75,IF(Q85=Data!$E$16,Data!$M$76,IF(Q85=Data!$E$17,Data!$M$77,IF(Q85=Data!$E$18,Data!$M$78,0))))))))))))</f>
        <v>0</v>
      </c>
      <c r="BJ85" s="148">
        <f>IF(Q85=Data!$E$12,BI85*0.32,IF(Q85=Data!$E$13,0,IF(Q85=Data!$E$14,BI85*0.32,IF(Q85=Data!$E$15,0,IF(Q85=Data!$E$16,0,IF(Q85=Data!$E$17,0,IF(Q85=Data!$E$18,0,0)))))))</f>
        <v>0</v>
      </c>
      <c r="BK85" s="148">
        <f>IF(Q85=Data!$E$12,Data!$P$72*$AV$3,IF(Q85=Data!$E$13,Data!$P$73*$AV$3,IF(Q85=Data!$E$14,Data!$P$74*$AV$3,IF(Q85=Data!$E$15,Data!$P$75*$AV$3,IF(Q85=Data!$E$16,Data!$P$76*$AV$3,IF(Q85=Data!$E$17,Data!$P$77*$AV$3,IF(Q85=Data!$E$18,Data!$P$78*$AV$3,0)))))))</f>
        <v>0</v>
      </c>
      <c r="BL85" s="147">
        <f>IF(O85=Data!$E$2,Data!$O$62,IF(O85=Data!$E$3,Data!$O$63,IF(O85=Data!$E$4,Data!$O$64,IF(O85=Data!$E$5,Data!$O$65,IF(O85=Data!$E$6,Data!$O$66,IF(O85=Data!$E$7,Data!$O$67,IF(O85=Data!$E$8,Data!$O$68,IF(O85=Data!$E$9,Data!$O$69,IF(O85=Data!$E$10,Data!$O$70,IF(O85=Data!$E$11,Data!$O$71,IF(O85=Data!$E$12,Data!$O$72,IF(O85=Data!$E$13,Data!$O$73,IF(O85=Data!$E$14,Data!$O$74,IF(O85=Data!$E$15,Data!$O$75,IF(O85=Data!$E$16,Data!$O$76,IF(O85=Data!$E$17,Data!$O$77,IF(O85=Data!$E$18,Data!$O$78,0)))))))))))))))))</f>
        <v>0</v>
      </c>
      <c r="BM85" s="169"/>
      <c r="BN85" s="169"/>
      <c r="BO85" s="169"/>
      <c r="BP85" s="169"/>
    </row>
    <row r="86" spans="10:68" x14ac:dyDescent="0.3">
      <c r="J86" s="36" t="s">
        <v>97</v>
      </c>
      <c r="K86" s="108"/>
      <c r="L86" s="108"/>
      <c r="M86" s="108" t="s">
        <v>3</v>
      </c>
      <c r="N86" s="108" t="s">
        <v>1</v>
      </c>
      <c r="O86" s="109" t="s">
        <v>124</v>
      </c>
      <c r="P86" s="109" t="s">
        <v>124</v>
      </c>
      <c r="Q86" s="110" t="s">
        <v>124</v>
      </c>
      <c r="R86" s="111"/>
      <c r="S86" s="111"/>
      <c r="T86" s="112"/>
      <c r="U86" s="20"/>
      <c r="V86" s="21">
        <f>IF(AZ86="No",0,IF(O86="NA",0,IF(O86=Data!$E$2,Data!$F$62,IF(O86=Data!$E$3,Data!$F$63,IF(O86=Data!$E$4,Data!$F$64,IF(O86=Data!$E$5,Data!$F$65,IF(O86=Data!$E$6,Data!$F$66,IF(O86=Data!$E$7,Data!$F$67,IF(O86=Data!$E$8,Data!$F$68,IF(O86=Data!$E$9,Data!$F$69,IF(O86=Data!$E$10,Data!$F$70,IF(O86=Data!$E$11,Data!$F$71,IF(O86=Data!E95,Data!$F$72,IF(O86=Data!E96,Data!$F$73,IF(O86=Data!E97,Data!$F$74,IF(O86=Data!E98,Data!$F$75,IF(O86=Data!E99,Data!$F$76,IF(O86=Data!E100,Data!$F$77,IF(O86=Data!E101,Data!F$78,0)))))))))))))))))))*K86*$AV$3</f>
        <v>0</v>
      </c>
      <c r="W86" s="23">
        <f>IF(AZ86="No",0,IF(O86="NA",0,IF(O86=Data!$E$2,Data!$G$62,IF(O86=Data!$E$3,Data!$G$63,IF(O86=Data!$E$4,Data!$G$64,IF(O86=Data!$E$5,Data!$G$65,IF(O86=Data!$E$6,Data!$G$66,IF(O86=Data!$E$7,Data!$G$67,IF(O86=Data!$E$8,Data!$G$68,IF(O86=Data!$E$9,Data!$G$69,IF(O86=Data!$E$10,Data!$G$70,IF(O86=Data!$E$11,Data!$G$71,IF(O86=Data!$E$12,Data!$G$72,IF(O86=Data!$E$13,Data!$G$73,IF(O86=Data!$E$14,Data!$G$74,IF(O86=Data!$E$15,Data!$G$75,IF(O86=Data!$E$16,Data!$G$76,IF(O86=Data!$E$17,Data!$G$77,IF(O86=Data!$E$18,Data!G$78,0)))))))))))))))))))*K86*$AV$3</f>
        <v>0</v>
      </c>
      <c r="X86" s="23">
        <f>IF(AZ86="No",0,IF(O86="NA",0,IF(O86=Data!$E$2,Data!$H$62,IF(O86=Data!$E$3,Data!$H$63,IF(O86=Data!$E$4,Data!$H$64,IF(O86=Data!$E$5,Data!$H$65,IF(O86=Data!$E$6,Data!$H$66,IF(O86=Data!$E$7,Data!$H$67,IF(O86=Data!$E$8,Data!$H$68,IF(O86=Data!$E$9,Data!$H$69,IF(O86=Data!$E$10,Data!$H$70,IF(O86=Data!$E$11,Data!$H$71,IF(O86=Data!$E$12,Data!$H$72,IF(O86=Data!$E$13,Data!$H$73,IF(O86=Data!$E$14,Data!$H$74,IF(O86=Data!$E$15,Data!$H$75,IF(O86=Data!$E$16,Data!$H$76,IF(O86=Data!$E$17,Data!$H$77,IF(O86=Data!$E$18,Data!H$78,0)))))))))))))))))))*K86*$AV$3</f>
        <v>0</v>
      </c>
      <c r="Y86" s="23">
        <f>IF(R86&lt;=1,0,IF(Q86=Data!$E$12,Data!$F$72,IF(Q86=Data!$E$13,Data!$F$73,IF(Q86=Data!$E$14,Data!$F$74,IF(Q86=Data!$E$15,Data!$F$75,IF(Q86=Data!$E$16,Data!$F$76,IF(Q86=Data!$E$17,Data!$F$77,IF(Q86=Data!$E$18,Data!$F$78,0))))))))*K86*IF(R86&lt;AV86,R86,$AV$3)</f>
        <v>0</v>
      </c>
      <c r="Z86" s="23">
        <f>IF(R86&lt;=1,0,IF(Q86=Data!$E$12,Data!$G$72,IF(Q86=Data!$E$13,Data!$G$73,IF(Q86=Data!$E$14,Data!$G$74,IF(Q86=Data!$E$15,Data!$G$75,IF(Q86=Data!$E$16,Data!$G$76,IF(Q86=Data!$E$17,Data!$G$77,IF(Q86=Data!$E$18,Data!$G$78,0))))))))*K86*IF(R86&lt;AV86,R86,$AV$3)</f>
        <v>0</v>
      </c>
      <c r="AA86" s="23">
        <f>IF(R86&lt;=1,0,IF(Q86=Data!$E$12,Data!$H$72,IF(Q86=Data!$E$13,Data!$H$73,IF(Q86=Data!$E$14,Data!$H$74,IF(Q86=Data!$E$15,Data!$H$75,IF(Q86=Data!$E$16,Data!$H$76,IF(Q86=Data!$E$17,Data!$H$77,IF(Q86=Data!$E$18,Data!$H$78,0))))))))*K86*IF(R86&lt;AV86,R86,$AV$3)</f>
        <v>0</v>
      </c>
      <c r="AB86" s="22">
        <f t="shared" si="18"/>
        <v>0</v>
      </c>
      <c r="AC86" s="50">
        <f t="shared" si="19"/>
        <v>0</v>
      </c>
      <c r="AD86" s="46"/>
      <c r="AE86" s="21">
        <f t="shared" si="13"/>
        <v>0</v>
      </c>
      <c r="AF86" s="22">
        <f t="shared" si="14"/>
        <v>0</v>
      </c>
      <c r="AG86" s="50">
        <f t="shared" si="15"/>
        <v>0</v>
      </c>
      <c r="AH86" s="46"/>
      <c r="AI86" s="21">
        <f>IF(AZ86="No",0,IF(O86="NA",0,IF(Q86=O86,0,IF(O86=Data!$E$2,Data!$J$62,IF(O86=Data!$E$3,Data!$J$63,IF(O86=Data!$E$4,Data!$J$64,IF(O86=Data!$E$5,Data!$J$65,IF(O86=Data!$E$6,Data!$J$66,IF(O86=Data!$E$7,Data!$J$67,IF(O86=Data!$E$8,Data!$J$68,IF(O86=Data!$E$9,Data!$J$69,IF(O86=Data!$E$10,Data!$I$70,IF(O86=Data!$E$11,Data!$J$71,IF(O86=Data!$E$12,Data!$J$72,IF(O86=Data!$E$13,Data!$J$73,IF(O86=Data!$E$14,Data!$J$74,IF(O86=Data!$E$15,Data!$J$75,IF(O86=Data!$E$16,Data!$J$76,IF(O86=Data!$E$17,Data!$J$77,IF(O86=Data!$E$18,Data!J$78,0))))))))))))))))))))*$AV$3</f>
        <v>0</v>
      </c>
      <c r="AJ86" s="23">
        <f>IF(AZ86="No",0,IF(O86="NA",0,IF(O86=Data!$E$2,Data!$K$62,IF(O86=Data!$E$3,Data!$K$63,IF(O86=Data!$E$4,Data!$K$64,IF(O86=Data!$E$5,Data!$K$65,IF(O86=Data!$E$6,Data!$K$66,IF(O86=Data!$E$7,Data!$K$67,IF(O86=Data!$E$8,Data!$K$68,IF(O86=Data!$E$9,Data!$K$69,IF(O86=Data!$E$10,Data!$K$70,IF(O86=Data!$E$11,Data!$K$71,IF(O86=Data!$E$12,Data!$K$72,IF(O86=Data!$E$13,Data!$K$73,IF(O86=Data!$E$14,Data!$K$74,IF(O86=Data!$E$15,Data!$K$75,IF(O86=Data!$E$16,Data!$K$76,IF(O86=Data!$E$17,Data!$K$77,IF(O86=Data!$E$18,Data!K$78,0)))))))))))))))))))*$AV$3</f>
        <v>0</v>
      </c>
      <c r="AK86" s="23">
        <f t="shared" si="20"/>
        <v>0</v>
      </c>
      <c r="AL86" s="22">
        <f t="shared" si="21"/>
        <v>0</v>
      </c>
      <c r="AM86" s="22">
        <f t="shared" si="22"/>
        <v>0</v>
      </c>
      <c r="AN86" s="23"/>
      <c r="AO86" s="120"/>
      <c r="AP86" s="25"/>
      <c r="AQ86" s="25"/>
      <c r="AR86" s="9"/>
      <c r="AS86" s="9"/>
      <c r="AT86" s="5"/>
      <c r="AX86" s="168"/>
      <c r="AY86" s="143" t="str">
        <f t="shared" si="23"/>
        <v>No</v>
      </c>
      <c r="AZ86" s="144" t="str">
        <f t="shared" si="16"/>
        <v>No</v>
      </c>
      <c r="BA86" s="150"/>
      <c r="BB86" s="146">
        <f>IF(Q86="NA",0,IF(N86="No",0,IF(O86=Data!$E$2,Data!$L$62,IF(O86=Data!$E$3,Data!$L$63,IF(O86=Data!$E$4,Data!$L$64,IF(O86=Data!$E$5,Data!$L$65,IF(O86=Data!$E$6,Data!$L$66,IF(O86=Data!$E$7,Data!$L$67,IF(O86=Data!$E$8,Data!$L$68,IF(O86=Data!$E$9,Data!$L$69,IF(O86=Data!$E$10,Data!$L$70,IF(O86=Data!$E$11,Data!$L$71,IF(O86=Data!$E$12,Data!$L$72,IF(O86=Data!$E$13,Data!$L$73,IF(O86=Data!$E$14,Data!$L$74,IF(O86=Data!$E$15,Data!$L$75,IF(O86=Data!$E$16,Data!$L$76,IF(O86=Data!$E$17,Data!$L$77,IF(O86=Data!$E$18,Data!L$78,0)))))))))))))))))))</f>
        <v>0</v>
      </c>
      <c r="BC86" s="147">
        <f>IF(Q86="NA",0,IF(AY86="No",0,IF(N86="Yes",0,IF(P86=Data!$E$2,Data!$L$62,IF(P86=Data!$E$3,Data!$L$63,IF(P86=Data!$E$4,Data!$L$64,IF(P86=Data!$E$5,Data!$L$65,IF(P86=Data!$E$6,Data!$L$66,IF(P86=Data!$E$7,Data!$L$67,IF(P86=Data!$E$8,Data!$L$68,IF(P86=Data!$E$9,Data!$L$69,IF(P86=Data!$E$10,Data!$L$70,IF(P86=Data!$E$11,Data!$L$71,IF(P86=Data!$E$12,Data!$L$72*(EXP(-29.6/R86)),IF(P86=Data!$E$13,Data!$L$73,IF(P86=Data!$E$14,Data!$L$74*(EXP(-29.6/R86)),IF(P86=Data!$E$15,Data!$L$75,IF(P86=Data!$E$16,Data!$L$76,IF(P86=Data!$E$17,Data!$L$77,IF(P86=Data!$E$18,Data!L$78,0))))))))))))))))))))</f>
        <v>0</v>
      </c>
      <c r="BD86" s="148"/>
      <c r="BE86" s="146"/>
      <c r="BF86" s="148">
        <f t="shared" si="17"/>
        <v>0</v>
      </c>
      <c r="BG86" s="148">
        <f t="shared" si="24"/>
        <v>1</v>
      </c>
      <c r="BH86" s="148">
        <f t="shared" si="25"/>
        <v>1</v>
      </c>
      <c r="BI86" s="148">
        <f>IF(S86=0,0,IF(AND(Q86=Data!$E$12,S86-$AV$3&gt;0),(((Data!$M$72*(EXP(-29.6/S86)))-(Data!$M$72*(EXP(-29.6/(S86-$AV$3)))))),IF(AND(Q86=Data!$E$12,S86-$AV$3&lt;0.5),(Data!$M$72*(EXP(-29.6/S86))),IF(AND(Q86=Data!$E$12,S86&lt;=1),((Data!$M$72*(EXP(-29.6/S86)))),IF(Q86=Data!$E$13,(Data!$M$73),IF(AND(Q86=Data!$E$14,S86-$AV$3&gt;0),(((Data!$M$74*(EXP(-29.6/S86)))-(Data!$M$74*(EXP(-29.6/(S86-$AV$3)))))),IF(AND(Q86=Data!$E$14,S86-$AV$3&lt;1),(Data!$M$74*(EXP(-29.6/S86))),IF(AND(Q86=Data!$E$14,S86&lt;=1),((Data!$M$74*(EXP(-29.6/S86)))),IF(Q86=Data!$E$15,Data!$M$75,IF(Q86=Data!$E$16,Data!$M$76,IF(Q86=Data!$E$17,Data!$M$77,IF(Q86=Data!$E$18,Data!$M$78,0))))))))))))</f>
        <v>0</v>
      </c>
      <c r="BJ86" s="148">
        <f>IF(Q86=Data!$E$12,BI86*0.32,IF(Q86=Data!$E$13,0,IF(Q86=Data!$E$14,BI86*0.32,IF(Q86=Data!$E$15,0,IF(Q86=Data!$E$16,0,IF(Q86=Data!$E$17,0,IF(Q86=Data!$E$18,0,0)))))))</f>
        <v>0</v>
      </c>
      <c r="BK86" s="148">
        <f>IF(Q86=Data!$E$12,Data!$P$72*$AV$3,IF(Q86=Data!$E$13,Data!$P$73*$AV$3,IF(Q86=Data!$E$14,Data!$P$74*$AV$3,IF(Q86=Data!$E$15,Data!$P$75*$AV$3,IF(Q86=Data!$E$16,Data!$P$76*$AV$3,IF(Q86=Data!$E$17,Data!$P$77*$AV$3,IF(Q86=Data!$E$18,Data!$P$78*$AV$3,0)))))))</f>
        <v>0</v>
      </c>
      <c r="BL86" s="147">
        <f>IF(O86=Data!$E$2,Data!$O$62,IF(O86=Data!$E$3,Data!$O$63,IF(O86=Data!$E$4,Data!$O$64,IF(O86=Data!$E$5,Data!$O$65,IF(O86=Data!$E$6,Data!$O$66,IF(O86=Data!$E$7,Data!$O$67,IF(O86=Data!$E$8,Data!$O$68,IF(O86=Data!$E$9,Data!$O$69,IF(O86=Data!$E$10,Data!$O$70,IF(O86=Data!$E$11,Data!$O$71,IF(O86=Data!$E$12,Data!$O$72,IF(O86=Data!$E$13,Data!$O$73,IF(O86=Data!$E$14,Data!$O$74,IF(O86=Data!$E$15,Data!$O$75,IF(O86=Data!$E$16,Data!$O$76,IF(O86=Data!$E$17,Data!$O$77,IF(O86=Data!$E$18,Data!$O$78,0)))))))))))))))))</f>
        <v>0</v>
      </c>
      <c r="BM86" s="169"/>
      <c r="BN86" s="169"/>
      <c r="BO86" s="169"/>
      <c r="BP86" s="169"/>
    </row>
    <row r="87" spans="10:68" x14ac:dyDescent="0.3">
      <c r="J87" s="36" t="s">
        <v>98</v>
      </c>
      <c r="K87" s="108"/>
      <c r="L87" s="108"/>
      <c r="M87" s="108" t="s">
        <v>3</v>
      </c>
      <c r="N87" s="108" t="s">
        <v>1</v>
      </c>
      <c r="O87" s="109" t="s">
        <v>124</v>
      </c>
      <c r="P87" s="109" t="s">
        <v>124</v>
      </c>
      <c r="Q87" s="110" t="s">
        <v>124</v>
      </c>
      <c r="R87" s="111"/>
      <c r="S87" s="111"/>
      <c r="T87" s="112"/>
      <c r="U87" s="20"/>
      <c r="V87" s="21">
        <f>IF(AZ87="No",0,IF(O87="NA",0,IF(O87=Data!$E$2,Data!$F$62,IF(O87=Data!$E$3,Data!$F$63,IF(O87=Data!$E$4,Data!$F$64,IF(O87=Data!$E$5,Data!$F$65,IF(O87=Data!$E$6,Data!$F$66,IF(O87=Data!$E$7,Data!$F$67,IF(O87=Data!$E$8,Data!$F$68,IF(O87=Data!$E$9,Data!$F$69,IF(O87=Data!$E$10,Data!$F$70,IF(O87=Data!$E$11,Data!$F$71,IF(O87=Data!E96,Data!$F$72,IF(O87=Data!E97,Data!$F$73,IF(O87=Data!E98,Data!$F$74,IF(O87=Data!E99,Data!$F$75,IF(O87=Data!E100,Data!$F$76,IF(O87=Data!E101,Data!$F$77,IF(O87=Data!E102,Data!F$78,0)))))))))))))))))))*K87*$AV$3</f>
        <v>0</v>
      </c>
      <c r="W87" s="23">
        <f>IF(AZ87="No",0,IF(O87="NA",0,IF(O87=Data!$E$2,Data!$G$62,IF(O87=Data!$E$3,Data!$G$63,IF(O87=Data!$E$4,Data!$G$64,IF(O87=Data!$E$5,Data!$G$65,IF(O87=Data!$E$6,Data!$G$66,IF(O87=Data!$E$7,Data!$G$67,IF(O87=Data!$E$8,Data!$G$68,IF(O87=Data!$E$9,Data!$G$69,IF(O87=Data!$E$10,Data!$G$70,IF(O87=Data!$E$11,Data!$G$71,IF(O87=Data!$E$12,Data!$G$72,IF(O87=Data!$E$13,Data!$G$73,IF(O87=Data!$E$14,Data!$G$74,IF(O87=Data!$E$15,Data!$G$75,IF(O87=Data!$E$16,Data!$G$76,IF(O87=Data!$E$17,Data!$G$77,IF(O87=Data!$E$18,Data!G$78,0)))))))))))))))))))*K87*$AV$3</f>
        <v>0</v>
      </c>
      <c r="X87" s="23">
        <f>IF(AZ87="No",0,IF(O87="NA",0,IF(O87=Data!$E$2,Data!$H$62,IF(O87=Data!$E$3,Data!$H$63,IF(O87=Data!$E$4,Data!$H$64,IF(O87=Data!$E$5,Data!$H$65,IF(O87=Data!$E$6,Data!$H$66,IF(O87=Data!$E$7,Data!$H$67,IF(O87=Data!$E$8,Data!$H$68,IF(O87=Data!$E$9,Data!$H$69,IF(O87=Data!$E$10,Data!$H$70,IF(O87=Data!$E$11,Data!$H$71,IF(O87=Data!$E$12,Data!$H$72,IF(O87=Data!$E$13,Data!$H$73,IF(O87=Data!$E$14,Data!$H$74,IF(O87=Data!$E$15,Data!$H$75,IF(O87=Data!$E$16,Data!$H$76,IF(O87=Data!$E$17,Data!$H$77,IF(O87=Data!$E$18,Data!H$78,0)))))))))))))))))))*K87*$AV$3</f>
        <v>0</v>
      </c>
      <c r="Y87" s="23">
        <f>IF(R87&lt;=1,0,IF(Q87=Data!$E$12,Data!$F$72,IF(Q87=Data!$E$13,Data!$F$73,IF(Q87=Data!$E$14,Data!$F$74,IF(Q87=Data!$E$15,Data!$F$75,IF(Q87=Data!$E$16,Data!$F$76,IF(Q87=Data!$E$17,Data!$F$77,IF(Q87=Data!$E$18,Data!$F$78,0))))))))*K87*IF(R87&lt;AV87,R87,$AV$3)</f>
        <v>0</v>
      </c>
      <c r="Z87" s="23">
        <f>IF(R87&lt;=1,0,IF(Q87=Data!$E$12,Data!$G$72,IF(Q87=Data!$E$13,Data!$G$73,IF(Q87=Data!$E$14,Data!$G$74,IF(Q87=Data!$E$15,Data!$G$75,IF(Q87=Data!$E$16,Data!$G$76,IF(Q87=Data!$E$17,Data!$G$77,IF(Q87=Data!$E$18,Data!$G$78,0))))))))*K87*IF(R87&lt;AV87,R87,$AV$3)</f>
        <v>0</v>
      </c>
      <c r="AA87" s="23">
        <f>IF(R87&lt;=1,0,IF(Q87=Data!$E$12,Data!$H$72,IF(Q87=Data!$E$13,Data!$H$73,IF(Q87=Data!$E$14,Data!$H$74,IF(Q87=Data!$E$15,Data!$H$75,IF(Q87=Data!$E$16,Data!$H$76,IF(Q87=Data!$E$17,Data!$H$77,IF(Q87=Data!$E$18,Data!$H$78,0))))))))*K87*IF(R87&lt;AV87,R87,$AV$3)</f>
        <v>0</v>
      </c>
      <c r="AB87" s="22">
        <f t="shared" si="18"/>
        <v>0</v>
      </c>
      <c r="AC87" s="50">
        <f t="shared" si="19"/>
        <v>0</v>
      </c>
      <c r="AD87" s="46"/>
      <c r="AE87" s="21">
        <f t="shared" si="13"/>
        <v>0</v>
      </c>
      <c r="AF87" s="22">
        <f t="shared" si="14"/>
        <v>0</v>
      </c>
      <c r="AG87" s="50">
        <f t="shared" si="15"/>
        <v>0</v>
      </c>
      <c r="AH87" s="46"/>
      <c r="AI87" s="21">
        <f>IF(AZ87="No",0,IF(O87="NA",0,IF(Q87=O87,0,IF(O87=Data!$E$2,Data!$J$62,IF(O87=Data!$E$3,Data!$J$63,IF(O87=Data!$E$4,Data!$J$64,IF(O87=Data!$E$5,Data!$J$65,IF(O87=Data!$E$6,Data!$J$66,IF(O87=Data!$E$7,Data!$J$67,IF(O87=Data!$E$8,Data!$J$68,IF(O87=Data!$E$9,Data!$J$69,IF(O87=Data!$E$10,Data!$I$70,IF(O87=Data!$E$11,Data!$J$71,IF(O87=Data!$E$12,Data!$J$72,IF(O87=Data!$E$13,Data!$J$73,IF(O87=Data!$E$14,Data!$J$74,IF(O87=Data!$E$15,Data!$J$75,IF(O87=Data!$E$16,Data!$J$76,IF(O87=Data!$E$17,Data!$J$77,IF(O87=Data!$E$18,Data!J$78,0))))))))))))))))))))*$AV$3</f>
        <v>0</v>
      </c>
      <c r="AJ87" s="23">
        <f>IF(AZ87="No",0,IF(O87="NA",0,IF(O87=Data!$E$2,Data!$K$62,IF(O87=Data!$E$3,Data!$K$63,IF(O87=Data!$E$4,Data!$K$64,IF(O87=Data!$E$5,Data!$K$65,IF(O87=Data!$E$6,Data!$K$66,IF(O87=Data!$E$7,Data!$K$67,IF(O87=Data!$E$8,Data!$K$68,IF(O87=Data!$E$9,Data!$K$69,IF(O87=Data!$E$10,Data!$K$70,IF(O87=Data!$E$11,Data!$K$71,IF(O87=Data!$E$12,Data!$K$72,IF(O87=Data!$E$13,Data!$K$73,IF(O87=Data!$E$14,Data!$K$74,IF(O87=Data!$E$15,Data!$K$75,IF(O87=Data!$E$16,Data!$K$76,IF(O87=Data!$E$17,Data!$K$77,IF(O87=Data!$E$18,Data!K$78,0)))))))))))))))))))*$AV$3</f>
        <v>0</v>
      </c>
      <c r="AK87" s="23">
        <f t="shared" si="20"/>
        <v>0</v>
      </c>
      <c r="AL87" s="22">
        <f t="shared" si="21"/>
        <v>0</v>
      </c>
      <c r="AM87" s="22">
        <f t="shared" si="22"/>
        <v>0</v>
      </c>
      <c r="AN87" s="23"/>
      <c r="AO87" s="120"/>
      <c r="AP87" s="25"/>
      <c r="AQ87" s="25"/>
      <c r="AR87" s="9"/>
      <c r="AS87" s="9"/>
      <c r="AT87" s="5"/>
      <c r="AX87" s="168"/>
      <c r="AY87" s="143" t="str">
        <f t="shared" si="23"/>
        <v>No</v>
      </c>
      <c r="AZ87" s="144" t="str">
        <f t="shared" si="16"/>
        <v>No</v>
      </c>
      <c r="BA87" s="150"/>
      <c r="BB87" s="146">
        <f>IF(Q87="NA",0,IF(N87="No",0,IF(O87=Data!$E$2,Data!$L$62,IF(O87=Data!$E$3,Data!$L$63,IF(O87=Data!$E$4,Data!$L$64,IF(O87=Data!$E$5,Data!$L$65,IF(O87=Data!$E$6,Data!$L$66,IF(O87=Data!$E$7,Data!$L$67,IF(O87=Data!$E$8,Data!$L$68,IF(O87=Data!$E$9,Data!$L$69,IF(O87=Data!$E$10,Data!$L$70,IF(O87=Data!$E$11,Data!$L$71,IF(O87=Data!$E$12,Data!$L$72,IF(O87=Data!$E$13,Data!$L$73,IF(O87=Data!$E$14,Data!$L$74,IF(O87=Data!$E$15,Data!$L$75,IF(O87=Data!$E$16,Data!$L$76,IF(O87=Data!$E$17,Data!$L$77,IF(O87=Data!$E$18,Data!L$78,0)))))))))))))))))))</f>
        <v>0</v>
      </c>
      <c r="BC87" s="147">
        <f>IF(Q87="NA",0,IF(AY87="No",0,IF(N87="Yes",0,IF(P87=Data!$E$2,Data!$L$62,IF(P87=Data!$E$3,Data!$L$63,IF(P87=Data!$E$4,Data!$L$64,IF(P87=Data!$E$5,Data!$L$65,IF(P87=Data!$E$6,Data!$L$66,IF(P87=Data!$E$7,Data!$L$67,IF(P87=Data!$E$8,Data!$L$68,IF(P87=Data!$E$9,Data!$L$69,IF(P87=Data!$E$10,Data!$L$70,IF(P87=Data!$E$11,Data!$L$71,IF(P87=Data!$E$12,Data!$L$72*(EXP(-29.6/R87)),IF(P87=Data!$E$13,Data!$L$73,IF(P87=Data!$E$14,Data!$L$74*(EXP(-29.6/R87)),IF(P87=Data!$E$15,Data!$L$75,IF(P87=Data!$E$16,Data!$L$76,IF(P87=Data!$E$17,Data!$L$77,IF(P87=Data!$E$18,Data!L$78,0))))))))))))))))))))</f>
        <v>0</v>
      </c>
      <c r="BD87" s="148"/>
      <c r="BE87" s="146"/>
      <c r="BF87" s="148">
        <f t="shared" si="17"/>
        <v>0</v>
      </c>
      <c r="BG87" s="148">
        <f t="shared" si="24"/>
        <v>1</v>
      </c>
      <c r="BH87" s="148">
        <f t="shared" si="25"/>
        <v>1</v>
      </c>
      <c r="BI87" s="148">
        <f>IF(S87=0,0,IF(AND(Q87=Data!$E$12,S87-$AV$3&gt;0),(((Data!$M$72*(EXP(-29.6/S87)))-(Data!$M$72*(EXP(-29.6/(S87-$AV$3)))))),IF(AND(Q87=Data!$E$12,S87-$AV$3&lt;0.5),(Data!$M$72*(EXP(-29.6/S87))),IF(AND(Q87=Data!$E$12,S87&lt;=1),((Data!$M$72*(EXP(-29.6/S87)))),IF(Q87=Data!$E$13,(Data!$M$73),IF(AND(Q87=Data!$E$14,S87-$AV$3&gt;0),(((Data!$M$74*(EXP(-29.6/S87)))-(Data!$M$74*(EXP(-29.6/(S87-$AV$3)))))),IF(AND(Q87=Data!$E$14,S87-$AV$3&lt;1),(Data!$M$74*(EXP(-29.6/S87))),IF(AND(Q87=Data!$E$14,S87&lt;=1),((Data!$M$74*(EXP(-29.6/S87)))),IF(Q87=Data!$E$15,Data!$M$75,IF(Q87=Data!$E$16,Data!$M$76,IF(Q87=Data!$E$17,Data!$M$77,IF(Q87=Data!$E$18,Data!$M$78,0))))))))))))</f>
        <v>0</v>
      </c>
      <c r="BJ87" s="148">
        <f>IF(Q87=Data!$E$12,BI87*0.32,IF(Q87=Data!$E$13,0,IF(Q87=Data!$E$14,BI87*0.32,IF(Q87=Data!$E$15,0,IF(Q87=Data!$E$16,0,IF(Q87=Data!$E$17,0,IF(Q87=Data!$E$18,0,0)))))))</f>
        <v>0</v>
      </c>
      <c r="BK87" s="148">
        <f>IF(Q87=Data!$E$12,Data!$P$72*$AV$3,IF(Q87=Data!$E$13,Data!$P$73*$AV$3,IF(Q87=Data!$E$14,Data!$P$74*$AV$3,IF(Q87=Data!$E$15,Data!$P$75*$AV$3,IF(Q87=Data!$E$16,Data!$P$76*$AV$3,IF(Q87=Data!$E$17,Data!$P$77*$AV$3,IF(Q87=Data!$E$18,Data!$P$78*$AV$3,0)))))))</f>
        <v>0</v>
      </c>
      <c r="BL87" s="147">
        <f>IF(O87=Data!$E$2,Data!$O$62,IF(O87=Data!$E$3,Data!$O$63,IF(O87=Data!$E$4,Data!$O$64,IF(O87=Data!$E$5,Data!$O$65,IF(O87=Data!$E$6,Data!$O$66,IF(O87=Data!$E$7,Data!$O$67,IF(O87=Data!$E$8,Data!$O$68,IF(O87=Data!$E$9,Data!$O$69,IF(O87=Data!$E$10,Data!$O$70,IF(O87=Data!$E$11,Data!$O$71,IF(O87=Data!$E$12,Data!$O$72,IF(O87=Data!$E$13,Data!$O$73,IF(O87=Data!$E$14,Data!$O$74,IF(O87=Data!$E$15,Data!$O$75,IF(O87=Data!$E$16,Data!$O$76,IF(O87=Data!$E$17,Data!$O$77,IF(O87=Data!$E$18,Data!$O$78,0)))))))))))))))))</f>
        <v>0</v>
      </c>
      <c r="BM87" s="169"/>
      <c r="BN87" s="169"/>
      <c r="BO87" s="169"/>
      <c r="BP87" s="169"/>
    </row>
    <row r="88" spans="10:68" x14ac:dyDescent="0.3">
      <c r="J88" s="36" t="s">
        <v>99</v>
      </c>
      <c r="K88" s="108"/>
      <c r="L88" s="108"/>
      <c r="M88" s="108" t="s">
        <v>3</v>
      </c>
      <c r="N88" s="108" t="s">
        <v>1</v>
      </c>
      <c r="O88" s="109" t="s">
        <v>124</v>
      </c>
      <c r="P88" s="109" t="s">
        <v>124</v>
      </c>
      <c r="Q88" s="110" t="s">
        <v>124</v>
      </c>
      <c r="R88" s="111"/>
      <c r="S88" s="111"/>
      <c r="T88" s="112"/>
      <c r="U88" s="20"/>
      <c r="V88" s="21">
        <f>IF(AZ88="No",0,IF(O88="NA",0,IF(O88=Data!$E$2,Data!$F$62,IF(O88=Data!$E$3,Data!$F$63,IF(O88=Data!$E$4,Data!$F$64,IF(O88=Data!$E$5,Data!$F$65,IF(O88=Data!$E$6,Data!$F$66,IF(O88=Data!$E$7,Data!$F$67,IF(O88=Data!$E$8,Data!$F$68,IF(O88=Data!$E$9,Data!$F$69,IF(O88=Data!$E$10,Data!$F$70,IF(O88=Data!$E$11,Data!$F$71,IF(O88=Data!E97,Data!$F$72,IF(O88=Data!E98,Data!$F$73,IF(O88=Data!E99,Data!$F$74,IF(O88=Data!E100,Data!$F$75,IF(O88=Data!E101,Data!$F$76,IF(O88=Data!E102,Data!$F$77,IF(O88=Data!E103,Data!F$78,0)))))))))))))))))))*K88*$AV$3</f>
        <v>0</v>
      </c>
      <c r="W88" s="23">
        <f>IF(AZ88="No",0,IF(O88="NA",0,IF(O88=Data!$E$2,Data!$G$62,IF(O88=Data!$E$3,Data!$G$63,IF(O88=Data!$E$4,Data!$G$64,IF(O88=Data!$E$5,Data!$G$65,IF(O88=Data!$E$6,Data!$G$66,IF(O88=Data!$E$7,Data!$G$67,IF(O88=Data!$E$8,Data!$G$68,IF(O88=Data!$E$9,Data!$G$69,IF(O88=Data!$E$10,Data!$G$70,IF(O88=Data!$E$11,Data!$G$71,IF(O88=Data!$E$12,Data!$G$72,IF(O88=Data!$E$13,Data!$G$73,IF(O88=Data!$E$14,Data!$G$74,IF(O88=Data!$E$15,Data!$G$75,IF(O88=Data!$E$16,Data!$G$76,IF(O88=Data!$E$17,Data!$G$77,IF(O88=Data!$E$18,Data!G$78,0)))))))))))))))))))*K88*$AV$3</f>
        <v>0</v>
      </c>
      <c r="X88" s="23">
        <f>IF(AZ88="No",0,IF(O88="NA",0,IF(O88=Data!$E$2,Data!$H$62,IF(O88=Data!$E$3,Data!$H$63,IF(O88=Data!$E$4,Data!$H$64,IF(O88=Data!$E$5,Data!$H$65,IF(O88=Data!$E$6,Data!$H$66,IF(O88=Data!$E$7,Data!$H$67,IF(O88=Data!$E$8,Data!$H$68,IF(O88=Data!$E$9,Data!$H$69,IF(O88=Data!$E$10,Data!$H$70,IF(O88=Data!$E$11,Data!$H$71,IF(O88=Data!$E$12,Data!$H$72,IF(O88=Data!$E$13,Data!$H$73,IF(O88=Data!$E$14,Data!$H$74,IF(O88=Data!$E$15,Data!$H$75,IF(O88=Data!$E$16,Data!$H$76,IF(O88=Data!$E$17,Data!$H$77,IF(O88=Data!$E$18,Data!H$78,0)))))))))))))))))))*K88*$AV$3</f>
        <v>0</v>
      </c>
      <c r="Y88" s="23">
        <f>IF(R88&lt;=1,0,IF(Q88=Data!$E$12,Data!$F$72,IF(Q88=Data!$E$13,Data!$F$73,IF(Q88=Data!$E$14,Data!$F$74,IF(Q88=Data!$E$15,Data!$F$75,IF(Q88=Data!$E$16,Data!$F$76,IF(Q88=Data!$E$17,Data!$F$77,IF(Q88=Data!$E$18,Data!$F$78,0))))))))*K88*IF(R88&lt;AV88,R88,$AV$3)</f>
        <v>0</v>
      </c>
      <c r="Z88" s="23">
        <f>IF(R88&lt;=1,0,IF(Q88=Data!$E$12,Data!$G$72,IF(Q88=Data!$E$13,Data!$G$73,IF(Q88=Data!$E$14,Data!$G$74,IF(Q88=Data!$E$15,Data!$G$75,IF(Q88=Data!$E$16,Data!$G$76,IF(Q88=Data!$E$17,Data!$G$77,IF(Q88=Data!$E$18,Data!$G$78,0))))))))*K88*IF(R88&lt;AV88,R88,$AV$3)</f>
        <v>0</v>
      </c>
      <c r="AA88" s="23">
        <f>IF(R88&lt;=1,0,IF(Q88=Data!$E$12,Data!$H$72,IF(Q88=Data!$E$13,Data!$H$73,IF(Q88=Data!$E$14,Data!$H$74,IF(Q88=Data!$E$15,Data!$H$75,IF(Q88=Data!$E$16,Data!$H$76,IF(Q88=Data!$E$17,Data!$H$77,IF(Q88=Data!$E$18,Data!$H$78,0))))))))*K88*IF(R88&lt;AV88,R88,$AV$3)</f>
        <v>0</v>
      </c>
      <c r="AB88" s="22">
        <f t="shared" si="18"/>
        <v>0</v>
      </c>
      <c r="AC88" s="50">
        <f t="shared" si="19"/>
        <v>0</v>
      </c>
      <c r="AD88" s="46"/>
      <c r="AE88" s="21">
        <f t="shared" si="13"/>
        <v>0</v>
      </c>
      <c r="AF88" s="22">
        <f t="shared" si="14"/>
        <v>0</v>
      </c>
      <c r="AG88" s="50">
        <f t="shared" si="15"/>
        <v>0</v>
      </c>
      <c r="AH88" s="46"/>
      <c r="AI88" s="21">
        <f>IF(AZ88="No",0,IF(O88="NA",0,IF(Q88=O88,0,IF(O88=Data!$E$2,Data!$J$62,IF(O88=Data!$E$3,Data!$J$63,IF(O88=Data!$E$4,Data!$J$64,IF(O88=Data!$E$5,Data!$J$65,IF(O88=Data!$E$6,Data!$J$66,IF(O88=Data!$E$7,Data!$J$67,IF(O88=Data!$E$8,Data!$J$68,IF(O88=Data!$E$9,Data!$J$69,IF(O88=Data!$E$10,Data!$I$70,IF(O88=Data!$E$11,Data!$J$71,IF(O88=Data!$E$12,Data!$J$72,IF(O88=Data!$E$13,Data!$J$73,IF(O88=Data!$E$14,Data!$J$74,IF(O88=Data!$E$15,Data!$J$75,IF(O88=Data!$E$16,Data!$J$76,IF(O88=Data!$E$17,Data!$J$77,IF(O88=Data!$E$18,Data!J$78,0))))))))))))))))))))*$AV$3</f>
        <v>0</v>
      </c>
      <c r="AJ88" s="23">
        <f>IF(AZ88="No",0,IF(O88="NA",0,IF(O88=Data!$E$2,Data!$K$62,IF(O88=Data!$E$3,Data!$K$63,IF(O88=Data!$E$4,Data!$K$64,IF(O88=Data!$E$5,Data!$K$65,IF(O88=Data!$E$6,Data!$K$66,IF(O88=Data!$E$7,Data!$K$67,IF(O88=Data!$E$8,Data!$K$68,IF(O88=Data!$E$9,Data!$K$69,IF(O88=Data!$E$10,Data!$K$70,IF(O88=Data!$E$11,Data!$K$71,IF(O88=Data!$E$12,Data!$K$72,IF(O88=Data!$E$13,Data!$K$73,IF(O88=Data!$E$14,Data!$K$74,IF(O88=Data!$E$15,Data!$K$75,IF(O88=Data!$E$16,Data!$K$76,IF(O88=Data!$E$17,Data!$K$77,IF(O88=Data!$E$18,Data!K$78,0)))))))))))))))))))*$AV$3</f>
        <v>0</v>
      </c>
      <c r="AK88" s="23">
        <f t="shared" si="20"/>
        <v>0</v>
      </c>
      <c r="AL88" s="22">
        <f t="shared" si="21"/>
        <v>0</v>
      </c>
      <c r="AM88" s="22">
        <f t="shared" si="22"/>
        <v>0</v>
      </c>
      <c r="AN88" s="23"/>
      <c r="AO88" s="120"/>
      <c r="AP88" s="25"/>
      <c r="AQ88" s="25"/>
      <c r="AR88" s="9"/>
      <c r="AS88" s="9"/>
      <c r="AT88" s="5"/>
      <c r="AX88" s="168"/>
      <c r="AY88" s="143" t="str">
        <f t="shared" si="23"/>
        <v>No</v>
      </c>
      <c r="AZ88" s="144" t="str">
        <f t="shared" si="16"/>
        <v>No</v>
      </c>
      <c r="BA88" s="150"/>
      <c r="BB88" s="146">
        <f>IF(Q88="NA",0,IF(N88="No",0,IF(O88=Data!$E$2,Data!$L$62,IF(O88=Data!$E$3,Data!$L$63,IF(O88=Data!$E$4,Data!$L$64,IF(O88=Data!$E$5,Data!$L$65,IF(O88=Data!$E$6,Data!$L$66,IF(O88=Data!$E$7,Data!$L$67,IF(O88=Data!$E$8,Data!$L$68,IF(O88=Data!$E$9,Data!$L$69,IF(O88=Data!$E$10,Data!$L$70,IF(O88=Data!$E$11,Data!$L$71,IF(O88=Data!$E$12,Data!$L$72,IF(O88=Data!$E$13,Data!$L$73,IF(O88=Data!$E$14,Data!$L$74,IF(O88=Data!$E$15,Data!$L$75,IF(O88=Data!$E$16,Data!$L$76,IF(O88=Data!$E$17,Data!$L$77,IF(O88=Data!$E$18,Data!L$78,0)))))))))))))))))))</f>
        <v>0</v>
      </c>
      <c r="BC88" s="147">
        <f>IF(Q88="NA",0,IF(AY88="No",0,IF(N88="Yes",0,IF(P88=Data!$E$2,Data!$L$62,IF(P88=Data!$E$3,Data!$L$63,IF(P88=Data!$E$4,Data!$L$64,IF(P88=Data!$E$5,Data!$L$65,IF(P88=Data!$E$6,Data!$L$66,IF(P88=Data!$E$7,Data!$L$67,IF(P88=Data!$E$8,Data!$L$68,IF(P88=Data!$E$9,Data!$L$69,IF(P88=Data!$E$10,Data!$L$70,IF(P88=Data!$E$11,Data!$L$71,IF(P88=Data!$E$12,Data!$L$72*(EXP(-29.6/R88)),IF(P88=Data!$E$13,Data!$L$73,IF(P88=Data!$E$14,Data!$L$74*(EXP(-29.6/R88)),IF(P88=Data!$E$15,Data!$L$75,IF(P88=Data!$E$16,Data!$L$76,IF(P88=Data!$E$17,Data!$L$77,IF(P88=Data!$E$18,Data!L$78,0))))))))))))))))))))</f>
        <v>0</v>
      </c>
      <c r="BD88" s="148"/>
      <c r="BE88" s="146"/>
      <c r="BF88" s="148">
        <f t="shared" si="17"/>
        <v>0</v>
      </c>
      <c r="BG88" s="148">
        <f t="shared" si="24"/>
        <v>1</v>
      </c>
      <c r="BH88" s="148">
        <f t="shared" si="25"/>
        <v>1</v>
      </c>
      <c r="BI88" s="148">
        <f>IF(S88=0,0,IF(AND(Q88=Data!$E$12,S88-$AV$3&gt;0),(((Data!$M$72*(EXP(-29.6/S88)))-(Data!$M$72*(EXP(-29.6/(S88-$AV$3)))))),IF(AND(Q88=Data!$E$12,S88-$AV$3&lt;0.5),(Data!$M$72*(EXP(-29.6/S88))),IF(AND(Q88=Data!$E$12,S88&lt;=1),((Data!$M$72*(EXP(-29.6/S88)))),IF(Q88=Data!$E$13,(Data!$M$73),IF(AND(Q88=Data!$E$14,S88-$AV$3&gt;0),(((Data!$M$74*(EXP(-29.6/S88)))-(Data!$M$74*(EXP(-29.6/(S88-$AV$3)))))),IF(AND(Q88=Data!$E$14,S88-$AV$3&lt;1),(Data!$M$74*(EXP(-29.6/S88))),IF(AND(Q88=Data!$E$14,S88&lt;=1),((Data!$M$74*(EXP(-29.6/S88)))),IF(Q88=Data!$E$15,Data!$M$75,IF(Q88=Data!$E$16,Data!$M$76,IF(Q88=Data!$E$17,Data!$M$77,IF(Q88=Data!$E$18,Data!$M$78,0))))))))))))</f>
        <v>0</v>
      </c>
      <c r="BJ88" s="148">
        <f>IF(Q88=Data!$E$12,BI88*0.32,IF(Q88=Data!$E$13,0,IF(Q88=Data!$E$14,BI88*0.32,IF(Q88=Data!$E$15,0,IF(Q88=Data!$E$16,0,IF(Q88=Data!$E$17,0,IF(Q88=Data!$E$18,0,0)))))))</f>
        <v>0</v>
      </c>
      <c r="BK88" s="148">
        <f>IF(Q88=Data!$E$12,Data!$P$72*$AV$3,IF(Q88=Data!$E$13,Data!$P$73*$AV$3,IF(Q88=Data!$E$14,Data!$P$74*$AV$3,IF(Q88=Data!$E$15,Data!$P$75*$AV$3,IF(Q88=Data!$E$16,Data!$P$76*$AV$3,IF(Q88=Data!$E$17,Data!$P$77*$AV$3,IF(Q88=Data!$E$18,Data!$P$78*$AV$3,0)))))))</f>
        <v>0</v>
      </c>
      <c r="BL88" s="147">
        <f>IF(O88=Data!$E$2,Data!$O$62,IF(O88=Data!$E$3,Data!$O$63,IF(O88=Data!$E$4,Data!$O$64,IF(O88=Data!$E$5,Data!$O$65,IF(O88=Data!$E$6,Data!$O$66,IF(O88=Data!$E$7,Data!$O$67,IF(O88=Data!$E$8,Data!$O$68,IF(O88=Data!$E$9,Data!$O$69,IF(O88=Data!$E$10,Data!$O$70,IF(O88=Data!$E$11,Data!$O$71,IF(O88=Data!$E$12,Data!$O$72,IF(O88=Data!$E$13,Data!$O$73,IF(O88=Data!$E$14,Data!$O$74,IF(O88=Data!$E$15,Data!$O$75,IF(O88=Data!$E$16,Data!$O$76,IF(O88=Data!$E$17,Data!$O$77,IF(O88=Data!$E$18,Data!$O$78,0)))))))))))))))))</f>
        <v>0</v>
      </c>
      <c r="BM88" s="169"/>
      <c r="BN88" s="169"/>
      <c r="BO88" s="169"/>
      <c r="BP88" s="169"/>
    </row>
    <row r="89" spans="10:68" x14ac:dyDescent="0.3">
      <c r="J89" s="36" t="s">
        <v>100</v>
      </c>
      <c r="K89" s="108"/>
      <c r="L89" s="108"/>
      <c r="M89" s="108" t="s">
        <v>3</v>
      </c>
      <c r="N89" s="108" t="s">
        <v>1</v>
      </c>
      <c r="O89" s="109" t="s">
        <v>124</v>
      </c>
      <c r="P89" s="109" t="s">
        <v>124</v>
      </c>
      <c r="Q89" s="110" t="s">
        <v>124</v>
      </c>
      <c r="R89" s="111"/>
      <c r="S89" s="111"/>
      <c r="T89" s="112"/>
      <c r="U89" s="20"/>
      <c r="V89" s="21">
        <f>IF(AZ89="No",0,IF(O89="NA",0,IF(O89=Data!$E$2,Data!$F$62,IF(O89=Data!$E$3,Data!$F$63,IF(O89=Data!$E$4,Data!$F$64,IF(O89=Data!$E$5,Data!$F$65,IF(O89=Data!$E$6,Data!$F$66,IF(O89=Data!$E$7,Data!$F$67,IF(O89=Data!$E$8,Data!$F$68,IF(O89=Data!$E$9,Data!$F$69,IF(O89=Data!$E$10,Data!$F$70,IF(O89=Data!$E$11,Data!$F$71,IF(O89=Data!E98,Data!$F$72,IF(O89=Data!E99,Data!$F$73,IF(O89=Data!E100,Data!$F$74,IF(O89=Data!E101,Data!$F$75,IF(O89=Data!E102,Data!$F$76,IF(O89=Data!E103,Data!$F$77,IF(O89=Data!E104,Data!F$78,0)))))))))))))))))))*K89*$AV$3</f>
        <v>0</v>
      </c>
      <c r="W89" s="23">
        <f>IF(AZ89="No",0,IF(O89="NA",0,IF(O89=Data!$E$2,Data!$G$62,IF(O89=Data!$E$3,Data!$G$63,IF(O89=Data!$E$4,Data!$G$64,IF(O89=Data!$E$5,Data!$G$65,IF(O89=Data!$E$6,Data!$G$66,IF(O89=Data!$E$7,Data!$G$67,IF(O89=Data!$E$8,Data!$G$68,IF(O89=Data!$E$9,Data!$G$69,IF(O89=Data!$E$10,Data!$G$70,IF(O89=Data!$E$11,Data!$G$71,IF(O89=Data!$E$12,Data!$G$72,IF(O89=Data!$E$13,Data!$G$73,IF(O89=Data!$E$14,Data!$G$74,IF(O89=Data!$E$15,Data!$G$75,IF(O89=Data!$E$16,Data!$G$76,IF(O89=Data!$E$17,Data!$G$77,IF(O89=Data!$E$18,Data!G$78,0)))))))))))))))))))*K89*$AV$3</f>
        <v>0</v>
      </c>
      <c r="X89" s="23">
        <f>IF(AZ89="No",0,IF(O89="NA",0,IF(O89=Data!$E$2,Data!$H$62,IF(O89=Data!$E$3,Data!$H$63,IF(O89=Data!$E$4,Data!$H$64,IF(O89=Data!$E$5,Data!$H$65,IF(O89=Data!$E$6,Data!$H$66,IF(O89=Data!$E$7,Data!$H$67,IF(O89=Data!$E$8,Data!$H$68,IF(O89=Data!$E$9,Data!$H$69,IF(O89=Data!$E$10,Data!$H$70,IF(O89=Data!$E$11,Data!$H$71,IF(O89=Data!$E$12,Data!$H$72,IF(O89=Data!$E$13,Data!$H$73,IF(O89=Data!$E$14,Data!$H$74,IF(O89=Data!$E$15,Data!$H$75,IF(O89=Data!$E$16,Data!$H$76,IF(O89=Data!$E$17,Data!$H$77,IF(O89=Data!$E$18,Data!H$78,0)))))))))))))))))))*K89*$AV$3</f>
        <v>0</v>
      </c>
      <c r="Y89" s="23">
        <f>IF(R89&lt;=1,0,IF(Q89=Data!$E$12,Data!$F$72,IF(Q89=Data!$E$13,Data!$F$73,IF(Q89=Data!$E$14,Data!$F$74,IF(Q89=Data!$E$15,Data!$F$75,IF(Q89=Data!$E$16,Data!$F$76,IF(Q89=Data!$E$17,Data!$F$77,IF(Q89=Data!$E$18,Data!$F$78,0))))))))*K89*IF(R89&lt;AV89,R89,$AV$3)</f>
        <v>0</v>
      </c>
      <c r="Z89" s="23">
        <f>IF(R89&lt;=1,0,IF(Q89=Data!$E$12,Data!$G$72,IF(Q89=Data!$E$13,Data!$G$73,IF(Q89=Data!$E$14,Data!$G$74,IF(Q89=Data!$E$15,Data!$G$75,IF(Q89=Data!$E$16,Data!$G$76,IF(Q89=Data!$E$17,Data!$G$77,IF(Q89=Data!$E$18,Data!$G$78,0))))))))*K89*IF(R89&lt;AV89,R89,$AV$3)</f>
        <v>0</v>
      </c>
      <c r="AA89" s="23">
        <f>IF(R89&lt;=1,0,IF(Q89=Data!$E$12,Data!$H$72,IF(Q89=Data!$E$13,Data!$H$73,IF(Q89=Data!$E$14,Data!$H$74,IF(Q89=Data!$E$15,Data!$H$75,IF(Q89=Data!$E$16,Data!$H$76,IF(Q89=Data!$E$17,Data!$H$77,IF(Q89=Data!$E$18,Data!$H$78,0))))))))*K89*IF(R89&lt;AV89,R89,$AV$3)</f>
        <v>0</v>
      </c>
      <c r="AB89" s="22">
        <f t="shared" si="18"/>
        <v>0</v>
      </c>
      <c r="AC89" s="50">
        <f t="shared" si="19"/>
        <v>0</v>
      </c>
      <c r="AD89" s="46"/>
      <c r="AE89" s="21">
        <f t="shared" si="13"/>
        <v>0</v>
      </c>
      <c r="AF89" s="22">
        <f t="shared" si="14"/>
        <v>0</v>
      </c>
      <c r="AG89" s="50">
        <f t="shared" si="15"/>
        <v>0</v>
      </c>
      <c r="AH89" s="46"/>
      <c r="AI89" s="21">
        <f>IF(AZ89="No",0,IF(O89="NA",0,IF(Q89=O89,0,IF(O89=Data!$E$2,Data!$J$62,IF(O89=Data!$E$3,Data!$J$63,IF(O89=Data!$E$4,Data!$J$64,IF(O89=Data!$E$5,Data!$J$65,IF(O89=Data!$E$6,Data!$J$66,IF(O89=Data!$E$7,Data!$J$67,IF(O89=Data!$E$8,Data!$J$68,IF(O89=Data!$E$9,Data!$J$69,IF(O89=Data!$E$10,Data!$I$70,IF(O89=Data!$E$11,Data!$J$71,IF(O89=Data!$E$12,Data!$J$72,IF(O89=Data!$E$13,Data!$J$73,IF(O89=Data!$E$14,Data!$J$74,IF(O89=Data!$E$15,Data!$J$75,IF(O89=Data!$E$16,Data!$J$76,IF(O89=Data!$E$17,Data!$J$77,IF(O89=Data!$E$18,Data!J$78,0))))))))))))))))))))*$AV$3</f>
        <v>0</v>
      </c>
      <c r="AJ89" s="23">
        <f>IF(AZ89="No",0,IF(O89="NA",0,IF(O89=Data!$E$2,Data!$K$62,IF(O89=Data!$E$3,Data!$K$63,IF(O89=Data!$E$4,Data!$K$64,IF(O89=Data!$E$5,Data!$K$65,IF(O89=Data!$E$6,Data!$K$66,IF(O89=Data!$E$7,Data!$K$67,IF(O89=Data!$E$8,Data!$K$68,IF(O89=Data!$E$9,Data!$K$69,IF(O89=Data!$E$10,Data!$K$70,IF(O89=Data!$E$11,Data!$K$71,IF(O89=Data!$E$12,Data!$K$72,IF(O89=Data!$E$13,Data!$K$73,IF(O89=Data!$E$14,Data!$K$74,IF(O89=Data!$E$15,Data!$K$75,IF(O89=Data!$E$16,Data!$K$76,IF(O89=Data!$E$17,Data!$K$77,IF(O89=Data!$E$18,Data!K$78,0)))))))))))))))))))*$AV$3</f>
        <v>0</v>
      </c>
      <c r="AK89" s="23">
        <f t="shared" si="20"/>
        <v>0</v>
      </c>
      <c r="AL89" s="22">
        <f t="shared" si="21"/>
        <v>0</v>
      </c>
      <c r="AM89" s="22">
        <f t="shared" si="22"/>
        <v>0</v>
      </c>
      <c r="AN89" s="23"/>
      <c r="AO89" s="120"/>
      <c r="AP89" s="25"/>
      <c r="AQ89" s="25"/>
      <c r="AR89" s="9"/>
      <c r="AS89" s="9"/>
      <c r="AT89" s="5"/>
      <c r="AX89" s="168"/>
      <c r="AY89" s="143" t="str">
        <f t="shared" si="23"/>
        <v>No</v>
      </c>
      <c r="AZ89" s="144" t="str">
        <f t="shared" si="16"/>
        <v>No</v>
      </c>
      <c r="BA89" s="150"/>
      <c r="BB89" s="146">
        <f>IF(Q89="NA",0,IF(N89="No",0,IF(O89=Data!$E$2,Data!$L$62,IF(O89=Data!$E$3,Data!$L$63,IF(O89=Data!$E$4,Data!$L$64,IF(O89=Data!$E$5,Data!$L$65,IF(O89=Data!$E$6,Data!$L$66,IF(O89=Data!$E$7,Data!$L$67,IF(O89=Data!$E$8,Data!$L$68,IF(O89=Data!$E$9,Data!$L$69,IF(O89=Data!$E$10,Data!$L$70,IF(O89=Data!$E$11,Data!$L$71,IF(O89=Data!$E$12,Data!$L$72,IF(O89=Data!$E$13,Data!$L$73,IF(O89=Data!$E$14,Data!$L$74,IF(O89=Data!$E$15,Data!$L$75,IF(O89=Data!$E$16,Data!$L$76,IF(O89=Data!$E$17,Data!$L$77,IF(O89=Data!$E$18,Data!L$78,0)))))))))))))))))))</f>
        <v>0</v>
      </c>
      <c r="BC89" s="147">
        <f>IF(Q89="NA",0,IF(AY89="No",0,IF(N89="Yes",0,IF(P89=Data!$E$2,Data!$L$62,IF(P89=Data!$E$3,Data!$L$63,IF(P89=Data!$E$4,Data!$L$64,IF(P89=Data!$E$5,Data!$L$65,IF(P89=Data!$E$6,Data!$L$66,IF(P89=Data!$E$7,Data!$L$67,IF(P89=Data!$E$8,Data!$L$68,IF(P89=Data!$E$9,Data!$L$69,IF(P89=Data!$E$10,Data!$L$70,IF(P89=Data!$E$11,Data!$L$71,IF(P89=Data!$E$12,Data!$L$72*(EXP(-29.6/R89)),IF(P89=Data!$E$13,Data!$L$73,IF(P89=Data!$E$14,Data!$L$74*(EXP(-29.6/R89)),IF(P89=Data!$E$15,Data!$L$75,IF(P89=Data!$E$16,Data!$L$76,IF(P89=Data!$E$17,Data!$L$77,IF(P89=Data!$E$18,Data!L$78,0))))))))))))))))))))</f>
        <v>0</v>
      </c>
      <c r="BD89" s="148"/>
      <c r="BE89" s="146"/>
      <c r="BF89" s="148">
        <f t="shared" si="17"/>
        <v>0</v>
      </c>
      <c r="BG89" s="148">
        <f t="shared" si="24"/>
        <v>1</v>
      </c>
      <c r="BH89" s="148">
        <f t="shared" si="25"/>
        <v>1</v>
      </c>
      <c r="BI89" s="148">
        <f>IF(S89=0,0,IF(AND(Q89=Data!$E$12,S89-$AV$3&gt;0),(((Data!$M$72*(EXP(-29.6/S89)))-(Data!$M$72*(EXP(-29.6/(S89-$AV$3)))))),IF(AND(Q89=Data!$E$12,S89-$AV$3&lt;0.5),(Data!$M$72*(EXP(-29.6/S89))),IF(AND(Q89=Data!$E$12,S89&lt;=1),((Data!$M$72*(EXP(-29.6/S89)))),IF(Q89=Data!$E$13,(Data!$M$73),IF(AND(Q89=Data!$E$14,S89-$AV$3&gt;0),(((Data!$M$74*(EXP(-29.6/S89)))-(Data!$M$74*(EXP(-29.6/(S89-$AV$3)))))),IF(AND(Q89=Data!$E$14,S89-$AV$3&lt;1),(Data!$M$74*(EXP(-29.6/S89))),IF(AND(Q89=Data!$E$14,S89&lt;=1),((Data!$M$74*(EXP(-29.6/S89)))),IF(Q89=Data!$E$15,Data!$M$75,IF(Q89=Data!$E$16,Data!$M$76,IF(Q89=Data!$E$17,Data!$M$77,IF(Q89=Data!$E$18,Data!$M$78,0))))))))))))</f>
        <v>0</v>
      </c>
      <c r="BJ89" s="148">
        <f>IF(Q89=Data!$E$12,BI89*0.32,IF(Q89=Data!$E$13,0,IF(Q89=Data!$E$14,BI89*0.32,IF(Q89=Data!$E$15,0,IF(Q89=Data!$E$16,0,IF(Q89=Data!$E$17,0,IF(Q89=Data!$E$18,0,0)))))))</f>
        <v>0</v>
      </c>
      <c r="BK89" s="148">
        <f>IF(Q89=Data!$E$12,Data!$P$72*$AV$3,IF(Q89=Data!$E$13,Data!$P$73*$AV$3,IF(Q89=Data!$E$14,Data!$P$74*$AV$3,IF(Q89=Data!$E$15,Data!$P$75*$AV$3,IF(Q89=Data!$E$16,Data!$P$76*$AV$3,IF(Q89=Data!$E$17,Data!$P$77*$AV$3,IF(Q89=Data!$E$18,Data!$P$78*$AV$3,0)))))))</f>
        <v>0</v>
      </c>
      <c r="BL89" s="147">
        <f>IF(O89=Data!$E$2,Data!$O$62,IF(O89=Data!$E$3,Data!$O$63,IF(O89=Data!$E$4,Data!$O$64,IF(O89=Data!$E$5,Data!$O$65,IF(O89=Data!$E$6,Data!$O$66,IF(O89=Data!$E$7,Data!$O$67,IF(O89=Data!$E$8,Data!$O$68,IF(O89=Data!$E$9,Data!$O$69,IF(O89=Data!$E$10,Data!$O$70,IF(O89=Data!$E$11,Data!$O$71,IF(O89=Data!$E$12,Data!$O$72,IF(O89=Data!$E$13,Data!$O$73,IF(O89=Data!$E$14,Data!$O$74,IF(O89=Data!$E$15,Data!$O$75,IF(O89=Data!$E$16,Data!$O$76,IF(O89=Data!$E$17,Data!$O$77,IF(O89=Data!$E$18,Data!$O$78,0)))))))))))))))))</f>
        <v>0</v>
      </c>
      <c r="BM89" s="169"/>
      <c r="BN89" s="169"/>
      <c r="BO89" s="169"/>
      <c r="BP89" s="169"/>
    </row>
    <row r="90" spans="10:68" x14ac:dyDescent="0.3">
      <c r="J90" s="36" t="s">
        <v>101</v>
      </c>
      <c r="K90" s="108"/>
      <c r="L90" s="108"/>
      <c r="M90" s="108" t="s">
        <v>3</v>
      </c>
      <c r="N90" s="108" t="s">
        <v>1</v>
      </c>
      <c r="O90" s="109" t="s">
        <v>124</v>
      </c>
      <c r="P90" s="109" t="s">
        <v>124</v>
      </c>
      <c r="Q90" s="110" t="s">
        <v>124</v>
      </c>
      <c r="R90" s="111"/>
      <c r="S90" s="111"/>
      <c r="T90" s="112"/>
      <c r="U90" s="20"/>
      <c r="V90" s="21">
        <f>IF(AZ90="No",0,IF(O90="NA",0,IF(O90=Data!$E$2,Data!$F$62,IF(O90=Data!$E$3,Data!$F$63,IF(O90=Data!$E$4,Data!$F$64,IF(O90=Data!$E$5,Data!$F$65,IF(O90=Data!$E$6,Data!$F$66,IF(O90=Data!$E$7,Data!$F$67,IF(O90=Data!$E$8,Data!$F$68,IF(O90=Data!$E$9,Data!$F$69,IF(O90=Data!$E$10,Data!$F$70,IF(O90=Data!$E$11,Data!$F$71,IF(O90=Data!E99,Data!$F$72,IF(O90=Data!E100,Data!$F$73,IF(O90=Data!E101,Data!$F$74,IF(O90=Data!E102,Data!$F$75,IF(O90=Data!E103,Data!$F$76,IF(O90=Data!E104,Data!$F$77,IF(O90=Data!E105,Data!F$78,0)))))))))))))))))))*K90*$AV$3</f>
        <v>0</v>
      </c>
      <c r="W90" s="23">
        <f>IF(AZ90="No",0,IF(O90="NA",0,IF(O90=Data!$E$2,Data!$G$62,IF(O90=Data!$E$3,Data!$G$63,IF(O90=Data!$E$4,Data!$G$64,IF(O90=Data!$E$5,Data!$G$65,IF(O90=Data!$E$6,Data!$G$66,IF(O90=Data!$E$7,Data!$G$67,IF(O90=Data!$E$8,Data!$G$68,IF(O90=Data!$E$9,Data!$G$69,IF(O90=Data!$E$10,Data!$G$70,IF(O90=Data!$E$11,Data!$G$71,IF(O90=Data!$E$12,Data!$G$72,IF(O90=Data!$E$13,Data!$G$73,IF(O90=Data!$E$14,Data!$G$74,IF(O90=Data!$E$15,Data!$G$75,IF(O90=Data!$E$16,Data!$G$76,IF(O90=Data!$E$17,Data!$G$77,IF(O90=Data!$E$18,Data!G$78,0)))))))))))))))))))*K90*$AV$3</f>
        <v>0</v>
      </c>
      <c r="X90" s="23">
        <f>IF(AZ90="No",0,IF(O90="NA",0,IF(O90=Data!$E$2,Data!$H$62,IF(O90=Data!$E$3,Data!$H$63,IF(O90=Data!$E$4,Data!$H$64,IF(O90=Data!$E$5,Data!$H$65,IF(O90=Data!$E$6,Data!$H$66,IF(O90=Data!$E$7,Data!$H$67,IF(O90=Data!$E$8,Data!$H$68,IF(O90=Data!$E$9,Data!$H$69,IF(O90=Data!$E$10,Data!$H$70,IF(O90=Data!$E$11,Data!$H$71,IF(O90=Data!$E$12,Data!$H$72,IF(O90=Data!$E$13,Data!$H$73,IF(O90=Data!$E$14,Data!$H$74,IF(O90=Data!$E$15,Data!$H$75,IF(O90=Data!$E$16,Data!$H$76,IF(O90=Data!$E$17,Data!$H$77,IF(O90=Data!$E$18,Data!H$78,0)))))))))))))))))))*K90*$AV$3</f>
        <v>0</v>
      </c>
      <c r="Y90" s="23">
        <f>IF(R90&lt;=1,0,IF(Q90=Data!$E$12,Data!$F$72,IF(Q90=Data!$E$13,Data!$F$73,IF(Q90=Data!$E$14,Data!$F$74,IF(Q90=Data!$E$15,Data!$F$75,IF(Q90=Data!$E$16,Data!$F$76,IF(Q90=Data!$E$17,Data!$F$77,IF(Q90=Data!$E$18,Data!$F$78,0))))))))*K90*IF(R90&lt;AV90,R90,$AV$3)</f>
        <v>0</v>
      </c>
      <c r="Z90" s="23">
        <f>IF(R90&lt;=1,0,IF(Q90=Data!$E$12,Data!$G$72,IF(Q90=Data!$E$13,Data!$G$73,IF(Q90=Data!$E$14,Data!$G$74,IF(Q90=Data!$E$15,Data!$G$75,IF(Q90=Data!$E$16,Data!$G$76,IF(Q90=Data!$E$17,Data!$G$77,IF(Q90=Data!$E$18,Data!$G$78,0))))))))*K90*IF(R90&lt;AV90,R90,$AV$3)</f>
        <v>0</v>
      </c>
      <c r="AA90" s="23">
        <f>IF(R90&lt;=1,0,IF(Q90=Data!$E$12,Data!$H$72,IF(Q90=Data!$E$13,Data!$H$73,IF(Q90=Data!$E$14,Data!$H$74,IF(Q90=Data!$E$15,Data!$H$75,IF(Q90=Data!$E$16,Data!$H$76,IF(Q90=Data!$E$17,Data!$H$77,IF(Q90=Data!$E$18,Data!$H$78,0))))))))*K90*IF(R90&lt;AV90,R90,$AV$3)</f>
        <v>0</v>
      </c>
      <c r="AB90" s="22">
        <f t="shared" si="18"/>
        <v>0</v>
      </c>
      <c r="AC90" s="50">
        <f t="shared" si="19"/>
        <v>0</v>
      </c>
      <c r="AD90" s="46"/>
      <c r="AE90" s="21">
        <f t="shared" si="13"/>
        <v>0</v>
      </c>
      <c r="AF90" s="22">
        <f t="shared" si="14"/>
        <v>0</v>
      </c>
      <c r="AG90" s="50">
        <f t="shared" si="15"/>
        <v>0</v>
      </c>
      <c r="AH90" s="46"/>
      <c r="AI90" s="21">
        <f>IF(AZ90="No",0,IF(O90="NA",0,IF(Q90=O90,0,IF(O90=Data!$E$2,Data!$J$62,IF(O90=Data!$E$3,Data!$J$63,IF(O90=Data!$E$4,Data!$J$64,IF(O90=Data!$E$5,Data!$J$65,IF(O90=Data!$E$6,Data!$J$66,IF(O90=Data!$E$7,Data!$J$67,IF(O90=Data!$E$8,Data!$J$68,IF(O90=Data!$E$9,Data!$J$69,IF(O90=Data!$E$10,Data!$I$70,IF(O90=Data!$E$11,Data!$J$71,IF(O90=Data!$E$12,Data!$J$72,IF(O90=Data!$E$13,Data!$J$73,IF(O90=Data!$E$14,Data!$J$74,IF(O90=Data!$E$15,Data!$J$75,IF(O90=Data!$E$16,Data!$J$76,IF(O90=Data!$E$17,Data!$J$77,IF(O90=Data!$E$18,Data!J$78,0))))))))))))))))))))*$AV$3</f>
        <v>0</v>
      </c>
      <c r="AJ90" s="23">
        <f>IF(AZ90="No",0,IF(O90="NA",0,IF(O90=Data!$E$2,Data!$K$62,IF(O90=Data!$E$3,Data!$K$63,IF(O90=Data!$E$4,Data!$K$64,IF(O90=Data!$E$5,Data!$K$65,IF(O90=Data!$E$6,Data!$K$66,IF(O90=Data!$E$7,Data!$K$67,IF(O90=Data!$E$8,Data!$K$68,IF(O90=Data!$E$9,Data!$K$69,IF(O90=Data!$E$10,Data!$K$70,IF(O90=Data!$E$11,Data!$K$71,IF(O90=Data!$E$12,Data!$K$72,IF(O90=Data!$E$13,Data!$K$73,IF(O90=Data!$E$14,Data!$K$74,IF(O90=Data!$E$15,Data!$K$75,IF(O90=Data!$E$16,Data!$K$76,IF(O90=Data!$E$17,Data!$K$77,IF(O90=Data!$E$18,Data!K$78,0)))))))))))))))))))*$AV$3</f>
        <v>0</v>
      </c>
      <c r="AK90" s="23">
        <f t="shared" si="20"/>
        <v>0</v>
      </c>
      <c r="AL90" s="22">
        <f t="shared" si="21"/>
        <v>0</v>
      </c>
      <c r="AM90" s="22">
        <f t="shared" si="22"/>
        <v>0</v>
      </c>
      <c r="AN90" s="23"/>
      <c r="AO90" s="120"/>
      <c r="AP90" s="25"/>
      <c r="AQ90" s="25"/>
      <c r="AR90" s="9"/>
      <c r="AS90" s="9"/>
      <c r="AT90" s="5"/>
      <c r="AX90" s="168"/>
      <c r="AY90" s="143" t="str">
        <f t="shared" si="23"/>
        <v>No</v>
      </c>
      <c r="AZ90" s="144" t="str">
        <f t="shared" si="16"/>
        <v>No</v>
      </c>
      <c r="BA90" s="150"/>
      <c r="BB90" s="146">
        <f>IF(Q90="NA",0,IF(N90="No",0,IF(O90=Data!$E$2,Data!$L$62,IF(O90=Data!$E$3,Data!$L$63,IF(O90=Data!$E$4,Data!$L$64,IF(O90=Data!$E$5,Data!$L$65,IF(O90=Data!$E$6,Data!$L$66,IF(O90=Data!$E$7,Data!$L$67,IF(O90=Data!$E$8,Data!$L$68,IF(O90=Data!$E$9,Data!$L$69,IF(O90=Data!$E$10,Data!$L$70,IF(O90=Data!$E$11,Data!$L$71,IF(O90=Data!$E$12,Data!$L$72,IF(O90=Data!$E$13,Data!$L$73,IF(O90=Data!$E$14,Data!$L$74,IF(O90=Data!$E$15,Data!$L$75,IF(O90=Data!$E$16,Data!$L$76,IF(O90=Data!$E$17,Data!$L$77,IF(O90=Data!$E$18,Data!L$78,0)))))))))))))))))))</f>
        <v>0</v>
      </c>
      <c r="BC90" s="147">
        <f>IF(Q90="NA",0,IF(AY90="No",0,IF(N90="Yes",0,IF(P90=Data!$E$2,Data!$L$62,IF(P90=Data!$E$3,Data!$L$63,IF(P90=Data!$E$4,Data!$L$64,IF(P90=Data!$E$5,Data!$L$65,IF(P90=Data!$E$6,Data!$L$66,IF(P90=Data!$E$7,Data!$L$67,IF(P90=Data!$E$8,Data!$L$68,IF(P90=Data!$E$9,Data!$L$69,IF(P90=Data!$E$10,Data!$L$70,IF(P90=Data!$E$11,Data!$L$71,IF(P90=Data!$E$12,Data!$L$72*(EXP(-29.6/R90)),IF(P90=Data!$E$13,Data!$L$73,IF(P90=Data!$E$14,Data!$L$74*(EXP(-29.6/R90)),IF(P90=Data!$E$15,Data!$L$75,IF(P90=Data!$E$16,Data!$L$76,IF(P90=Data!$E$17,Data!$L$77,IF(P90=Data!$E$18,Data!L$78,0))))))))))))))))))))</f>
        <v>0</v>
      </c>
      <c r="BD90" s="148"/>
      <c r="BE90" s="146"/>
      <c r="BF90" s="148">
        <f t="shared" si="17"/>
        <v>0</v>
      </c>
      <c r="BG90" s="148">
        <f t="shared" si="24"/>
        <v>1</v>
      </c>
      <c r="BH90" s="148">
        <f t="shared" si="25"/>
        <v>1</v>
      </c>
      <c r="BI90" s="148">
        <f>IF(S90=0,0,IF(AND(Q90=Data!$E$12,S90-$AV$3&gt;0),(((Data!$M$72*(EXP(-29.6/S90)))-(Data!$M$72*(EXP(-29.6/(S90-$AV$3)))))),IF(AND(Q90=Data!$E$12,S90-$AV$3&lt;0.5),(Data!$M$72*(EXP(-29.6/S90))),IF(AND(Q90=Data!$E$12,S90&lt;=1),((Data!$M$72*(EXP(-29.6/S90)))),IF(Q90=Data!$E$13,(Data!$M$73),IF(AND(Q90=Data!$E$14,S90-$AV$3&gt;0),(((Data!$M$74*(EXP(-29.6/S90)))-(Data!$M$74*(EXP(-29.6/(S90-$AV$3)))))),IF(AND(Q90=Data!$E$14,S90-$AV$3&lt;1),(Data!$M$74*(EXP(-29.6/S90))),IF(AND(Q90=Data!$E$14,S90&lt;=1),((Data!$M$74*(EXP(-29.6/S90)))),IF(Q90=Data!$E$15,Data!$M$75,IF(Q90=Data!$E$16,Data!$M$76,IF(Q90=Data!$E$17,Data!$M$77,IF(Q90=Data!$E$18,Data!$M$78,0))))))))))))</f>
        <v>0</v>
      </c>
      <c r="BJ90" s="148">
        <f>IF(Q90=Data!$E$12,BI90*0.32,IF(Q90=Data!$E$13,0,IF(Q90=Data!$E$14,BI90*0.32,IF(Q90=Data!$E$15,0,IF(Q90=Data!$E$16,0,IF(Q90=Data!$E$17,0,IF(Q90=Data!$E$18,0,0)))))))</f>
        <v>0</v>
      </c>
      <c r="BK90" s="148">
        <f>IF(Q90=Data!$E$12,Data!$P$72*$AV$3,IF(Q90=Data!$E$13,Data!$P$73*$AV$3,IF(Q90=Data!$E$14,Data!$P$74*$AV$3,IF(Q90=Data!$E$15,Data!$P$75*$AV$3,IF(Q90=Data!$E$16,Data!$P$76*$AV$3,IF(Q90=Data!$E$17,Data!$P$77*$AV$3,IF(Q90=Data!$E$18,Data!$P$78*$AV$3,0)))))))</f>
        <v>0</v>
      </c>
      <c r="BL90" s="147">
        <f>IF(O90=Data!$E$2,Data!$O$62,IF(O90=Data!$E$3,Data!$O$63,IF(O90=Data!$E$4,Data!$O$64,IF(O90=Data!$E$5,Data!$O$65,IF(O90=Data!$E$6,Data!$O$66,IF(O90=Data!$E$7,Data!$O$67,IF(O90=Data!$E$8,Data!$O$68,IF(O90=Data!$E$9,Data!$O$69,IF(O90=Data!$E$10,Data!$O$70,IF(O90=Data!$E$11,Data!$O$71,IF(O90=Data!$E$12,Data!$O$72,IF(O90=Data!$E$13,Data!$O$73,IF(O90=Data!$E$14,Data!$O$74,IF(O90=Data!$E$15,Data!$O$75,IF(O90=Data!$E$16,Data!$O$76,IF(O90=Data!$E$17,Data!$O$77,IF(O90=Data!$E$18,Data!$O$78,0)))))))))))))))))</f>
        <v>0</v>
      </c>
      <c r="BM90" s="169"/>
      <c r="BN90" s="169"/>
      <c r="BO90" s="169"/>
      <c r="BP90" s="169"/>
    </row>
    <row r="91" spans="10:68" x14ac:dyDescent="0.3">
      <c r="J91" s="36" t="s">
        <v>102</v>
      </c>
      <c r="K91" s="108"/>
      <c r="L91" s="108"/>
      <c r="M91" s="108" t="s">
        <v>3</v>
      </c>
      <c r="N91" s="108" t="s">
        <v>1</v>
      </c>
      <c r="O91" s="109" t="s">
        <v>124</v>
      </c>
      <c r="P91" s="109" t="s">
        <v>124</v>
      </c>
      <c r="Q91" s="110" t="s">
        <v>124</v>
      </c>
      <c r="R91" s="111"/>
      <c r="S91" s="111"/>
      <c r="T91" s="112"/>
      <c r="U91" s="20"/>
      <c r="V91" s="21">
        <f>IF(AZ91="No",0,IF(O91="NA",0,IF(O91=Data!$E$2,Data!$F$62,IF(O91=Data!$E$3,Data!$F$63,IF(O91=Data!$E$4,Data!$F$64,IF(O91=Data!$E$5,Data!$F$65,IF(O91=Data!$E$6,Data!$F$66,IF(O91=Data!$E$7,Data!$F$67,IF(O91=Data!$E$8,Data!$F$68,IF(O91=Data!$E$9,Data!$F$69,IF(O91=Data!$E$10,Data!$F$70,IF(O91=Data!$E$11,Data!$F$71,IF(O91=Data!E100,Data!$F$72,IF(O91=Data!E101,Data!$F$73,IF(O91=Data!E102,Data!$F$74,IF(O91=Data!E103,Data!$F$75,IF(O91=Data!E104,Data!$F$76,IF(O91=Data!E105,Data!$F$77,IF(O91=Data!E106,Data!F$78,0)))))))))))))))))))*K91*$AV$3</f>
        <v>0</v>
      </c>
      <c r="W91" s="23">
        <f>IF(AZ91="No",0,IF(O91="NA",0,IF(O91=Data!$E$2,Data!$G$62,IF(O91=Data!$E$3,Data!$G$63,IF(O91=Data!$E$4,Data!$G$64,IF(O91=Data!$E$5,Data!$G$65,IF(O91=Data!$E$6,Data!$G$66,IF(O91=Data!$E$7,Data!$G$67,IF(O91=Data!$E$8,Data!$G$68,IF(O91=Data!$E$9,Data!$G$69,IF(O91=Data!$E$10,Data!$G$70,IF(O91=Data!$E$11,Data!$G$71,IF(O91=Data!$E$12,Data!$G$72,IF(O91=Data!$E$13,Data!$G$73,IF(O91=Data!$E$14,Data!$G$74,IF(O91=Data!$E$15,Data!$G$75,IF(O91=Data!$E$16,Data!$G$76,IF(O91=Data!$E$17,Data!$G$77,IF(O91=Data!$E$18,Data!G$78,0)))))))))))))))))))*K91*$AV$3</f>
        <v>0</v>
      </c>
      <c r="X91" s="23">
        <f>IF(AZ91="No",0,IF(O91="NA",0,IF(O91=Data!$E$2,Data!$H$62,IF(O91=Data!$E$3,Data!$H$63,IF(O91=Data!$E$4,Data!$H$64,IF(O91=Data!$E$5,Data!$H$65,IF(O91=Data!$E$6,Data!$H$66,IF(O91=Data!$E$7,Data!$H$67,IF(O91=Data!$E$8,Data!$H$68,IF(O91=Data!$E$9,Data!$H$69,IF(O91=Data!$E$10,Data!$H$70,IF(O91=Data!$E$11,Data!$H$71,IF(O91=Data!$E$12,Data!$H$72,IF(O91=Data!$E$13,Data!$H$73,IF(O91=Data!$E$14,Data!$H$74,IF(O91=Data!$E$15,Data!$H$75,IF(O91=Data!$E$16,Data!$H$76,IF(O91=Data!$E$17,Data!$H$77,IF(O91=Data!$E$18,Data!H$78,0)))))))))))))))))))*K91*$AV$3</f>
        <v>0</v>
      </c>
      <c r="Y91" s="23">
        <f>IF(R91&lt;=1,0,IF(Q91=Data!$E$12,Data!$F$72,IF(Q91=Data!$E$13,Data!$F$73,IF(Q91=Data!$E$14,Data!$F$74,IF(Q91=Data!$E$15,Data!$F$75,IF(Q91=Data!$E$16,Data!$F$76,IF(Q91=Data!$E$17,Data!$F$77,IF(Q91=Data!$E$18,Data!$F$78,0))))))))*K91*IF(R91&lt;AV91,R91,$AV$3)</f>
        <v>0</v>
      </c>
      <c r="Z91" s="23">
        <f>IF(R91&lt;=1,0,IF(Q91=Data!$E$12,Data!$G$72,IF(Q91=Data!$E$13,Data!$G$73,IF(Q91=Data!$E$14,Data!$G$74,IF(Q91=Data!$E$15,Data!$G$75,IF(Q91=Data!$E$16,Data!$G$76,IF(Q91=Data!$E$17,Data!$G$77,IF(Q91=Data!$E$18,Data!$G$78,0))))))))*K91*IF(R91&lt;AV91,R91,$AV$3)</f>
        <v>0</v>
      </c>
      <c r="AA91" s="23">
        <f>IF(R91&lt;=1,0,IF(Q91=Data!$E$12,Data!$H$72,IF(Q91=Data!$E$13,Data!$H$73,IF(Q91=Data!$E$14,Data!$H$74,IF(Q91=Data!$E$15,Data!$H$75,IF(Q91=Data!$E$16,Data!$H$76,IF(Q91=Data!$E$17,Data!$H$77,IF(Q91=Data!$E$18,Data!$H$78,0))))))))*K91*IF(R91&lt;AV91,R91,$AV$3)</f>
        <v>0</v>
      </c>
      <c r="AB91" s="22">
        <f t="shared" si="18"/>
        <v>0</v>
      </c>
      <c r="AC91" s="50">
        <f t="shared" si="19"/>
        <v>0</v>
      </c>
      <c r="AD91" s="46"/>
      <c r="AE91" s="21">
        <f t="shared" si="13"/>
        <v>0</v>
      </c>
      <c r="AF91" s="22">
        <f t="shared" si="14"/>
        <v>0</v>
      </c>
      <c r="AG91" s="50">
        <f t="shared" si="15"/>
        <v>0</v>
      </c>
      <c r="AH91" s="46"/>
      <c r="AI91" s="21">
        <f>IF(AZ91="No",0,IF(O91="NA",0,IF(Q91=O91,0,IF(O91=Data!$E$2,Data!$J$62,IF(O91=Data!$E$3,Data!$J$63,IF(O91=Data!$E$4,Data!$J$64,IF(O91=Data!$E$5,Data!$J$65,IF(O91=Data!$E$6,Data!$J$66,IF(O91=Data!$E$7,Data!$J$67,IF(O91=Data!$E$8,Data!$J$68,IF(O91=Data!$E$9,Data!$J$69,IF(O91=Data!$E$10,Data!$I$70,IF(O91=Data!$E$11,Data!$J$71,IF(O91=Data!$E$12,Data!$J$72,IF(O91=Data!$E$13,Data!$J$73,IF(O91=Data!$E$14,Data!$J$74,IF(O91=Data!$E$15,Data!$J$75,IF(O91=Data!$E$16,Data!$J$76,IF(O91=Data!$E$17,Data!$J$77,IF(O91=Data!$E$18,Data!J$78,0))))))))))))))))))))*$AV$3</f>
        <v>0</v>
      </c>
      <c r="AJ91" s="23">
        <f>IF(AZ91="No",0,IF(O91="NA",0,IF(O91=Data!$E$2,Data!$K$62,IF(O91=Data!$E$3,Data!$K$63,IF(O91=Data!$E$4,Data!$K$64,IF(O91=Data!$E$5,Data!$K$65,IF(O91=Data!$E$6,Data!$K$66,IF(O91=Data!$E$7,Data!$K$67,IF(O91=Data!$E$8,Data!$K$68,IF(O91=Data!$E$9,Data!$K$69,IF(O91=Data!$E$10,Data!$K$70,IF(O91=Data!$E$11,Data!$K$71,IF(O91=Data!$E$12,Data!$K$72,IF(O91=Data!$E$13,Data!$K$73,IF(O91=Data!$E$14,Data!$K$74,IF(O91=Data!$E$15,Data!$K$75,IF(O91=Data!$E$16,Data!$K$76,IF(O91=Data!$E$17,Data!$K$77,IF(O91=Data!$E$18,Data!K$78,0)))))))))))))))))))*$AV$3</f>
        <v>0</v>
      </c>
      <c r="AK91" s="23">
        <f t="shared" si="20"/>
        <v>0</v>
      </c>
      <c r="AL91" s="22">
        <f t="shared" si="21"/>
        <v>0</v>
      </c>
      <c r="AM91" s="22">
        <f t="shared" si="22"/>
        <v>0</v>
      </c>
      <c r="AN91" s="23"/>
      <c r="AO91" s="120"/>
      <c r="AP91" s="25"/>
      <c r="AQ91" s="25"/>
      <c r="AR91" s="9"/>
      <c r="AS91" s="9"/>
      <c r="AT91" s="5"/>
      <c r="AX91" s="168"/>
      <c r="AY91" s="143" t="str">
        <f t="shared" si="23"/>
        <v>No</v>
      </c>
      <c r="AZ91" s="144" t="str">
        <f t="shared" si="16"/>
        <v>No</v>
      </c>
      <c r="BA91" s="150"/>
      <c r="BB91" s="146">
        <f>IF(Q91="NA",0,IF(N91="No",0,IF(O91=Data!$E$2,Data!$L$62,IF(O91=Data!$E$3,Data!$L$63,IF(O91=Data!$E$4,Data!$L$64,IF(O91=Data!$E$5,Data!$L$65,IF(O91=Data!$E$6,Data!$L$66,IF(O91=Data!$E$7,Data!$L$67,IF(O91=Data!$E$8,Data!$L$68,IF(O91=Data!$E$9,Data!$L$69,IF(O91=Data!$E$10,Data!$L$70,IF(O91=Data!$E$11,Data!$L$71,IF(O91=Data!$E$12,Data!$L$72,IF(O91=Data!$E$13,Data!$L$73,IF(O91=Data!$E$14,Data!$L$74,IF(O91=Data!$E$15,Data!$L$75,IF(O91=Data!$E$16,Data!$L$76,IF(O91=Data!$E$17,Data!$L$77,IF(O91=Data!$E$18,Data!L$78,0)))))))))))))))))))</f>
        <v>0</v>
      </c>
      <c r="BC91" s="147">
        <f>IF(Q91="NA",0,IF(AY91="No",0,IF(N91="Yes",0,IF(P91=Data!$E$2,Data!$L$62,IF(P91=Data!$E$3,Data!$L$63,IF(P91=Data!$E$4,Data!$L$64,IF(P91=Data!$E$5,Data!$L$65,IF(P91=Data!$E$6,Data!$L$66,IF(P91=Data!$E$7,Data!$L$67,IF(P91=Data!$E$8,Data!$L$68,IF(P91=Data!$E$9,Data!$L$69,IF(P91=Data!$E$10,Data!$L$70,IF(P91=Data!$E$11,Data!$L$71,IF(P91=Data!$E$12,Data!$L$72*(EXP(-29.6/R91)),IF(P91=Data!$E$13,Data!$L$73,IF(P91=Data!$E$14,Data!$L$74*(EXP(-29.6/R91)),IF(P91=Data!$E$15,Data!$L$75,IF(P91=Data!$E$16,Data!$L$76,IF(P91=Data!$E$17,Data!$L$77,IF(P91=Data!$E$18,Data!L$78,0))))))))))))))))))))</f>
        <v>0</v>
      </c>
      <c r="BD91" s="148"/>
      <c r="BE91" s="146"/>
      <c r="BF91" s="148">
        <f t="shared" si="17"/>
        <v>0</v>
      </c>
      <c r="BG91" s="148">
        <f t="shared" si="24"/>
        <v>1</v>
      </c>
      <c r="BH91" s="148">
        <f t="shared" si="25"/>
        <v>1</v>
      </c>
      <c r="BI91" s="148">
        <f>IF(S91=0,0,IF(AND(Q91=Data!$E$12,S91-$AV$3&gt;0),(((Data!$M$72*(EXP(-29.6/S91)))-(Data!$M$72*(EXP(-29.6/(S91-$AV$3)))))),IF(AND(Q91=Data!$E$12,S91-$AV$3&lt;0.5),(Data!$M$72*(EXP(-29.6/S91))),IF(AND(Q91=Data!$E$12,S91&lt;=1),((Data!$M$72*(EXP(-29.6/S91)))),IF(Q91=Data!$E$13,(Data!$M$73),IF(AND(Q91=Data!$E$14,S91-$AV$3&gt;0),(((Data!$M$74*(EXP(-29.6/S91)))-(Data!$M$74*(EXP(-29.6/(S91-$AV$3)))))),IF(AND(Q91=Data!$E$14,S91-$AV$3&lt;1),(Data!$M$74*(EXP(-29.6/S91))),IF(AND(Q91=Data!$E$14,S91&lt;=1),((Data!$M$74*(EXP(-29.6/S91)))),IF(Q91=Data!$E$15,Data!$M$75,IF(Q91=Data!$E$16,Data!$M$76,IF(Q91=Data!$E$17,Data!$M$77,IF(Q91=Data!$E$18,Data!$M$78,0))))))))))))</f>
        <v>0</v>
      </c>
      <c r="BJ91" s="148">
        <f>IF(Q91=Data!$E$12,BI91*0.32,IF(Q91=Data!$E$13,0,IF(Q91=Data!$E$14,BI91*0.32,IF(Q91=Data!$E$15,0,IF(Q91=Data!$E$16,0,IF(Q91=Data!$E$17,0,IF(Q91=Data!$E$18,0,0)))))))</f>
        <v>0</v>
      </c>
      <c r="BK91" s="148">
        <f>IF(Q91=Data!$E$12,Data!$P$72*$AV$3,IF(Q91=Data!$E$13,Data!$P$73*$AV$3,IF(Q91=Data!$E$14,Data!$P$74*$AV$3,IF(Q91=Data!$E$15,Data!$P$75*$AV$3,IF(Q91=Data!$E$16,Data!$P$76*$AV$3,IF(Q91=Data!$E$17,Data!$P$77*$AV$3,IF(Q91=Data!$E$18,Data!$P$78*$AV$3,0)))))))</f>
        <v>0</v>
      </c>
      <c r="BL91" s="147">
        <f>IF(O91=Data!$E$2,Data!$O$62,IF(O91=Data!$E$3,Data!$O$63,IF(O91=Data!$E$4,Data!$O$64,IF(O91=Data!$E$5,Data!$O$65,IF(O91=Data!$E$6,Data!$O$66,IF(O91=Data!$E$7,Data!$O$67,IF(O91=Data!$E$8,Data!$O$68,IF(O91=Data!$E$9,Data!$O$69,IF(O91=Data!$E$10,Data!$O$70,IF(O91=Data!$E$11,Data!$O$71,IF(O91=Data!$E$12,Data!$O$72,IF(O91=Data!$E$13,Data!$O$73,IF(O91=Data!$E$14,Data!$O$74,IF(O91=Data!$E$15,Data!$O$75,IF(O91=Data!$E$16,Data!$O$76,IF(O91=Data!$E$17,Data!$O$77,IF(O91=Data!$E$18,Data!$O$78,0)))))))))))))))))</f>
        <v>0</v>
      </c>
      <c r="BM91" s="169"/>
      <c r="BN91" s="169"/>
      <c r="BO91" s="169"/>
      <c r="BP91" s="169"/>
    </row>
    <row r="92" spans="10:68" x14ac:dyDescent="0.3">
      <c r="J92" s="36" t="s">
        <v>103</v>
      </c>
      <c r="K92" s="108"/>
      <c r="L92" s="108"/>
      <c r="M92" s="108" t="s">
        <v>3</v>
      </c>
      <c r="N92" s="108" t="s">
        <v>1</v>
      </c>
      <c r="O92" s="109" t="s">
        <v>124</v>
      </c>
      <c r="P92" s="109" t="s">
        <v>124</v>
      </c>
      <c r="Q92" s="110" t="s">
        <v>124</v>
      </c>
      <c r="R92" s="111"/>
      <c r="S92" s="111"/>
      <c r="T92" s="112"/>
      <c r="U92" s="20"/>
      <c r="V92" s="21">
        <f>IF(AZ92="No",0,IF(O92="NA",0,IF(O92=Data!$E$2,Data!$F$62,IF(O92=Data!$E$3,Data!$F$63,IF(O92=Data!$E$4,Data!$F$64,IF(O92=Data!$E$5,Data!$F$65,IF(O92=Data!$E$6,Data!$F$66,IF(O92=Data!$E$7,Data!$F$67,IF(O92=Data!$E$8,Data!$F$68,IF(O92=Data!$E$9,Data!$F$69,IF(O92=Data!$E$10,Data!$F$70,IF(O92=Data!$E$11,Data!$F$71,IF(O92=Data!E101,Data!$F$72,IF(O92=Data!E102,Data!$F$73,IF(O92=Data!E103,Data!$F$74,IF(O92=Data!E104,Data!$F$75,IF(O92=Data!E105,Data!$F$76,IF(O92=Data!E106,Data!$F$77,IF(O92=Data!E107,Data!F$78,0)))))))))))))))))))*K92*$AV$3</f>
        <v>0</v>
      </c>
      <c r="W92" s="23">
        <f>IF(AZ92="No",0,IF(O92="NA",0,IF(O92=Data!$E$2,Data!$G$62,IF(O92=Data!$E$3,Data!$G$63,IF(O92=Data!$E$4,Data!$G$64,IF(O92=Data!$E$5,Data!$G$65,IF(O92=Data!$E$6,Data!$G$66,IF(O92=Data!$E$7,Data!$G$67,IF(O92=Data!$E$8,Data!$G$68,IF(O92=Data!$E$9,Data!$G$69,IF(O92=Data!$E$10,Data!$G$70,IF(O92=Data!$E$11,Data!$G$71,IF(O92=Data!$E$12,Data!$G$72,IF(O92=Data!$E$13,Data!$G$73,IF(O92=Data!$E$14,Data!$G$74,IF(O92=Data!$E$15,Data!$G$75,IF(O92=Data!$E$16,Data!$G$76,IF(O92=Data!$E$17,Data!$G$77,IF(O92=Data!$E$18,Data!G$78,0)))))))))))))))))))*K92*$AV$3</f>
        <v>0</v>
      </c>
      <c r="X92" s="23">
        <f>IF(AZ92="No",0,IF(O92="NA",0,IF(O92=Data!$E$2,Data!$H$62,IF(O92=Data!$E$3,Data!$H$63,IF(O92=Data!$E$4,Data!$H$64,IF(O92=Data!$E$5,Data!$H$65,IF(O92=Data!$E$6,Data!$H$66,IF(O92=Data!$E$7,Data!$H$67,IF(O92=Data!$E$8,Data!$H$68,IF(O92=Data!$E$9,Data!$H$69,IF(O92=Data!$E$10,Data!$H$70,IF(O92=Data!$E$11,Data!$H$71,IF(O92=Data!$E$12,Data!$H$72,IF(O92=Data!$E$13,Data!$H$73,IF(O92=Data!$E$14,Data!$H$74,IF(O92=Data!$E$15,Data!$H$75,IF(O92=Data!$E$16,Data!$H$76,IF(O92=Data!$E$17,Data!$H$77,IF(O92=Data!$E$18,Data!H$78,0)))))))))))))))))))*K92*$AV$3</f>
        <v>0</v>
      </c>
      <c r="Y92" s="23">
        <f>IF(R92&lt;=1,0,IF(Q92=Data!$E$12,Data!$F$72,IF(Q92=Data!$E$13,Data!$F$73,IF(Q92=Data!$E$14,Data!$F$74,IF(Q92=Data!$E$15,Data!$F$75,IF(Q92=Data!$E$16,Data!$F$76,IF(Q92=Data!$E$17,Data!$F$77,IF(Q92=Data!$E$18,Data!$F$78,0))))))))*K92*IF(R92&lt;AV92,R92,$AV$3)</f>
        <v>0</v>
      </c>
      <c r="Z92" s="23">
        <f>IF(R92&lt;=1,0,IF(Q92=Data!$E$12,Data!$G$72,IF(Q92=Data!$E$13,Data!$G$73,IF(Q92=Data!$E$14,Data!$G$74,IF(Q92=Data!$E$15,Data!$G$75,IF(Q92=Data!$E$16,Data!$G$76,IF(Q92=Data!$E$17,Data!$G$77,IF(Q92=Data!$E$18,Data!$G$78,0))))))))*K92*IF(R92&lt;AV92,R92,$AV$3)</f>
        <v>0</v>
      </c>
      <c r="AA92" s="23">
        <f>IF(R92&lt;=1,0,IF(Q92=Data!$E$12,Data!$H$72,IF(Q92=Data!$E$13,Data!$H$73,IF(Q92=Data!$E$14,Data!$H$74,IF(Q92=Data!$E$15,Data!$H$75,IF(Q92=Data!$E$16,Data!$H$76,IF(Q92=Data!$E$17,Data!$H$77,IF(Q92=Data!$E$18,Data!$H$78,0))))))))*K92*IF(R92&lt;AV92,R92,$AV$3)</f>
        <v>0</v>
      </c>
      <c r="AB92" s="22">
        <f t="shared" si="18"/>
        <v>0</v>
      </c>
      <c r="AC92" s="50">
        <f t="shared" si="19"/>
        <v>0</v>
      </c>
      <c r="AD92" s="46"/>
      <c r="AE92" s="21">
        <f t="shared" si="13"/>
        <v>0</v>
      </c>
      <c r="AF92" s="22">
        <f t="shared" si="14"/>
        <v>0</v>
      </c>
      <c r="AG92" s="50">
        <f t="shared" si="15"/>
        <v>0</v>
      </c>
      <c r="AH92" s="46"/>
      <c r="AI92" s="21">
        <f>IF(AZ92="No",0,IF(O92="NA",0,IF(Q92=O92,0,IF(O92=Data!$E$2,Data!$J$62,IF(O92=Data!$E$3,Data!$J$63,IF(O92=Data!$E$4,Data!$J$64,IF(O92=Data!$E$5,Data!$J$65,IF(O92=Data!$E$6,Data!$J$66,IF(O92=Data!$E$7,Data!$J$67,IF(O92=Data!$E$8,Data!$J$68,IF(O92=Data!$E$9,Data!$J$69,IF(O92=Data!$E$10,Data!$I$70,IF(O92=Data!$E$11,Data!$J$71,IF(O92=Data!$E$12,Data!$J$72,IF(O92=Data!$E$13,Data!$J$73,IF(O92=Data!$E$14,Data!$J$74,IF(O92=Data!$E$15,Data!$J$75,IF(O92=Data!$E$16,Data!$J$76,IF(O92=Data!$E$17,Data!$J$77,IF(O92=Data!$E$18,Data!J$78,0))))))))))))))))))))*$AV$3</f>
        <v>0</v>
      </c>
      <c r="AJ92" s="23">
        <f>IF(AZ92="No",0,IF(O92="NA",0,IF(O92=Data!$E$2,Data!$K$62,IF(O92=Data!$E$3,Data!$K$63,IF(O92=Data!$E$4,Data!$K$64,IF(O92=Data!$E$5,Data!$K$65,IF(O92=Data!$E$6,Data!$K$66,IF(O92=Data!$E$7,Data!$K$67,IF(O92=Data!$E$8,Data!$K$68,IF(O92=Data!$E$9,Data!$K$69,IF(O92=Data!$E$10,Data!$K$70,IF(O92=Data!$E$11,Data!$K$71,IF(O92=Data!$E$12,Data!$K$72,IF(O92=Data!$E$13,Data!$K$73,IF(O92=Data!$E$14,Data!$K$74,IF(O92=Data!$E$15,Data!$K$75,IF(O92=Data!$E$16,Data!$K$76,IF(O92=Data!$E$17,Data!$K$77,IF(O92=Data!$E$18,Data!K$78,0)))))))))))))))))))*$AV$3</f>
        <v>0</v>
      </c>
      <c r="AK92" s="23">
        <f t="shared" si="20"/>
        <v>0</v>
      </c>
      <c r="AL92" s="22">
        <f t="shared" si="21"/>
        <v>0</v>
      </c>
      <c r="AM92" s="22">
        <f t="shared" si="22"/>
        <v>0</v>
      </c>
      <c r="AN92" s="23"/>
      <c r="AO92" s="120"/>
      <c r="AP92" s="25"/>
      <c r="AQ92" s="25"/>
      <c r="AR92" s="9"/>
      <c r="AS92" s="9"/>
      <c r="AT92" s="5"/>
      <c r="AX92" s="168"/>
      <c r="AY92" s="143" t="str">
        <f t="shared" si="23"/>
        <v>No</v>
      </c>
      <c r="AZ92" s="144" t="str">
        <f t="shared" si="16"/>
        <v>No</v>
      </c>
      <c r="BA92" s="150"/>
      <c r="BB92" s="146">
        <f>IF(Q92="NA",0,IF(N92="No",0,IF(O92=Data!$E$2,Data!$L$62,IF(O92=Data!$E$3,Data!$L$63,IF(O92=Data!$E$4,Data!$L$64,IF(O92=Data!$E$5,Data!$L$65,IF(O92=Data!$E$6,Data!$L$66,IF(O92=Data!$E$7,Data!$L$67,IF(O92=Data!$E$8,Data!$L$68,IF(O92=Data!$E$9,Data!$L$69,IF(O92=Data!$E$10,Data!$L$70,IF(O92=Data!$E$11,Data!$L$71,IF(O92=Data!$E$12,Data!$L$72,IF(O92=Data!$E$13,Data!$L$73,IF(O92=Data!$E$14,Data!$L$74,IF(O92=Data!$E$15,Data!$L$75,IF(O92=Data!$E$16,Data!$L$76,IF(O92=Data!$E$17,Data!$L$77,IF(O92=Data!$E$18,Data!L$78,0)))))))))))))))))))</f>
        <v>0</v>
      </c>
      <c r="BC92" s="147">
        <f>IF(Q92="NA",0,IF(AY92="No",0,IF(N92="Yes",0,IF(P92=Data!$E$2,Data!$L$62,IF(P92=Data!$E$3,Data!$L$63,IF(P92=Data!$E$4,Data!$L$64,IF(P92=Data!$E$5,Data!$L$65,IF(P92=Data!$E$6,Data!$L$66,IF(P92=Data!$E$7,Data!$L$67,IF(P92=Data!$E$8,Data!$L$68,IF(P92=Data!$E$9,Data!$L$69,IF(P92=Data!$E$10,Data!$L$70,IF(P92=Data!$E$11,Data!$L$71,IF(P92=Data!$E$12,Data!$L$72*(EXP(-29.6/R92)),IF(P92=Data!$E$13,Data!$L$73,IF(P92=Data!$E$14,Data!$L$74*(EXP(-29.6/R92)),IF(P92=Data!$E$15,Data!$L$75,IF(P92=Data!$E$16,Data!$L$76,IF(P92=Data!$E$17,Data!$L$77,IF(P92=Data!$E$18,Data!L$78,0))))))))))))))))))))</f>
        <v>0</v>
      </c>
      <c r="BD92" s="148"/>
      <c r="BE92" s="146"/>
      <c r="BF92" s="148">
        <f t="shared" si="17"/>
        <v>0</v>
      </c>
      <c r="BG92" s="148">
        <f t="shared" si="24"/>
        <v>1</v>
      </c>
      <c r="BH92" s="148">
        <f t="shared" si="25"/>
        <v>1</v>
      </c>
      <c r="BI92" s="148">
        <f>IF(S92=0,0,IF(AND(Q92=Data!$E$12,S92-$AV$3&gt;0),(((Data!$M$72*(EXP(-29.6/S92)))-(Data!$M$72*(EXP(-29.6/(S92-$AV$3)))))),IF(AND(Q92=Data!$E$12,S92-$AV$3&lt;0.5),(Data!$M$72*(EXP(-29.6/S92))),IF(AND(Q92=Data!$E$12,S92&lt;=1),((Data!$M$72*(EXP(-29.6/S92)))),IF(Q92=Data!$E$13,(Data!$M$73),IF(AND(Q92=Data!$E$14,S92-$AV$3&gt;0),(((Data!$M$74*(EXP(-29.6/S92)))-(Data!$M$74*(EXP(-29.6/(S92-$AV$3)))))),IF(AND(Q92=Data!$E$14,S92-$AV$3&lt;1),(Data!$M$74*(EXP(-29.6/S92))),IF(AND(Q92=Data!$E$14,S92&lt;=1),((Data!$M$74*(EXP(-29.6/S92)))),IF(Q92=Data!$E$15,Data!$M$75,IF(Q92=Data!$E$16,Data!$M$76,IF(Q92=Data!$E$17,Data!$M$77,IF(Q92=Data!$E$18,Data!$M$78,0))))))))))))</f>
        <v>0</v>
      </c>
      <c r="BJ92" s="148">
        <f>IF(Q92=Data!$E$12,BI92*0.32,IF(Q92=Data!$E$13,0,IF(Q92=Data!$E$14,BI92*0.32,IF(Q92=Data!$E$15,0,IF(Q92=Data!$E$16,0,IF(Q92=Data!$E$17,0,IF(Q92=Data!$E$18,0,0)))))))</f>
        <v>0</v>
      </c>
      <c r="BK92" s="148">
        <f>IF(Q92=Data!$E$12,Data!$P$72*$AV$3,IF(Q92=Data!$E$13,Data!$P$73*$AV$3,IF(Q92=Data!$E$14,Data!$P$74*$AV$3,IF(Q92=Data!$E$15,Data!$P$75*$AV$3,IF(Q92=Data!$E$16,Data!$P$76*$AV$3,IF(Q92=Data!$E$17,Data!$P$77*$AV$3,IF(Q92=Data!$E$18,Data!$P$78*$AV$3,0)))))))</f>
        <v>0</v>
      </c>
      <c r="BL92" s="147">
        <f>IF(O92=Data!$E$2,Data!$O$62,IF(O92=Data!$E$3,Data!$O$63,IF(O92=Data!$E$4,Data!$O$64,IF(O92=Data!$E$5,Data!$O$65,IF(O92=Data!$E$6,Data!$O$66,IF(O92=Data!$E$7,Data!$O$67,IF(O92=Data!$E$8,Data!$O$68,IF(O92=Data!$E$9,Data!$O$69,IF(O92=Data!$E$10,Data!$O$70,IF(O92=Data!$E$11,Data!$O$71,IF(O92=Data!$E$12,Data!$O$72,IF(O92=Data!$E$13,Data!$O$73,IF(O92=Data!$E$14,Data!$O$74,IF(O92=Data!$E$15,Data!$O$75,IF(O92=Data!$E$16,Data!$O$76,IF(O92=Data!$E$17,Data!$O$77,IF(O92=Data!$E$18,Data!$O$78,0)))))))))))))))))</f>
        <v>0</v>
      </c>
      <c r="BM92" s="169"/>
      <c r="BN92" s="169"/>
      <c r="BO92" s="169"/>
      <c r="BP92" s="169"/>
    </row>
    <row r="93" spans="10:68" x14ac:dyDescent="0.3">
      <c r="J93" s="36" t="s">
        <v>104</v>
      </c>
      <c r="K93" s="108"/>
      <c r="L93" s="108"/>
      <c r="M93" s="108" t="s">
        <v>3</v>
      </c>
      <c r="N93" s="108" t="s">
        <v>1</v>
      </c>
      <c r="O93" s="109" t="s">
        <v>124</v>
      </c>
      <c r="P93" s="109" t="s">
        <v>124</v>
      </c>
      <c r="Q93" s="110" t="s">
        <v>124</v>
      </c>
      <c r="R93" s="111"/>
      <c r="S93" s="111"/>
      <c r="T93" s="112"/>
      <c r="U93" s="20"/>
      <c r="V93" s="21">
        <f>IF(AZ93="No",0,IF(O93="NA",0,IF(O93=Data!$E$2,Data!$F$62,IF(O93=Data!$E$3,Data!$F$63,IF(O93=Data!$E$4,Data!$F$64,IF(O93=Data!$E$5,Data!$F$65,IF(O93=Data!$E$6,Data!$F$66,IF(O93=Data!$E$7,Data!$F$67,IF(O93=Data!$E$8,Data!$F$68,IF(O93=Data!$E$9,Data!$F$69,IF(O93=Data!$E$10,Data!$F$70,IF(O93=Data!$E$11,Data!$F$71,IF(O93=Data!E102,Data!$F$72,IF(O93=Data!E103,Data!$F$73,IF(O93=Data!E104,Data!$F$74,IF(O93=Data!E105,Data!$F$75,IF(O93=Data!E106,Data!$F$76,IF(O93=Data!E107,Data!$F$77,IF(O93=Data!E108,Data!F$78,0)))))))))))))))))))*K93*$AV$3</f>
        <v>0</v>
      </c>
      <c r="W93" s="23">
        <f>IF(AZ93="No",0,IF(O93="NA",0,IF(O93=Data!$E$2,Data!$G$62,IF(O93=Data!$E$3,Data!$G$63,IF(O93=Data!$E$4,Data!$G$64,IF(O93=Data!$E$5,Data!$G$65,IF(O93=Data!$E$6,Data!$G$66,IF(O93=Data!$E$7,Data!$G$67,IF(O93=Data!$E$8,Data!$G$68,IF(O93=Data!$E$9,Data!$G$69,IF(O93=Data!$E$10,Data!$G$70,IF(O93=Data!$E$11,Data!$G$71,IF(O93=Data!$E$12,Data!$G$72,IF(O93=Data!$E$13,Data!$G$73,IF(O93=Data!$E$14,Data!$G$74,IF(O93=Data!$E$15,Data!$G$75,IF(O93=Data!$E$16,Data!$G$76,IF(O93=Data!$E$17,Data!$G$77,IF(O93=Data!$E$18,Data!G$78,0)))))))))))))))))))*K93*$AV$3</f>
        <v>0</v>
      </c>
      <c r="X93" s="23">
        <f>IF(AZ93="No",0,IF(O93="NA",0,IF(O93=Data!$E$2,Data!$H$62,IF(O93=Data!$E$3,Data!$H$63,IF(O93=Data!$E$4,Data!$H$64,IF(O93=Data!$E$5,Data!$H$65,IF(O93=Data!$E$6,Data!$H$66,IF(O93=Data!$E$7,Data!$H$67,IF(O93=Data!$E$8,Data!$H$68,IF(O93=Data!$E$9,Data!$H$69,IF(O93=Data!$E$10,Data!$H$70,IF(O93=Data!$E$11,Data!$H$71,IF(O93=Data!$E$12,Data!$H$72,IF(O93=Data!$E$13,Data!$H$73,IF(O93=Data!$E$14,Data!$H$74,IF(O93=Data!$E$15,Data!$H$75,IF(O93=Data!$E$16,Data!$H$76,IF(O93=Data!$E$17,Data!$H$77,IF(O93=Data!$E$18,Data!H$78,0)))))))))))))))))))*K93*$AV$3</f>
        <v>0</v>
      </c>
      <c r="Y93" s="23">
        <f>IF(R93&lt;=1,0,IF(Q93=Data!$E$12,Data!$F$72,IF(Q93=Data!$E$13,Data!$F$73,IF(Q93=Data!$E$14,Data!$F$74,IF(Q93=Data!$E$15,Data!$F$75,IF(Q93=Data!$E$16,Data!$F$76,IF(Q93=Data!$E$17,Data!$F$77,IF(Q93=Data!$E$18,Data!$F$78,0))))))))*K93*IF(R93&lt;AV93,R93,$AV$3)</f>
        <v>0</v>
      </c>
      <c r="Z93" s="23">
        <f>IF(R93&lt;=1,0,IF(Q93=Data!$E$12,Data!$G$72,IF(Q93=Data!$E$13,Data!$G$73,IF(Q93=Data!$E$14,Data!$G$74,IF(Q93=Data!$E$15,Data!$G$75,IF(Q93=Data!$E$16,Data!$G$76,IF(Q93=Data!$E$17,Data!$G$77,IF(Q93=Data!$E$18,Data!$G$78,0))))))))*K93*IF(R93&lt;AV93,R93,$AV$3)</f>
        <v>0</v>
      </c>
      <c r="AA93" s="23">
        <f>IF(R93&lt;=1,0,IF(Q93=Data!$E$12,Data!$H$72,IF(Q93=Data!$E$13,Data!$H$73,IF(Q93=Data!$E$14,Data!$H$74,IF(Q93=Data!$E$15,Data!$H$75,IF(Q93=Data!$E$16,Data!$H$76,IF(Q93=Data!$E$17,Data!$H$77,IF(Q93=Data!$E$18,Data!$H$78,0))))))))*K93*IF(R93&lt;AV93,R93,$AV$3)</f>
        <v>0</v>
      </c>
      <c r="AB93" s="22">
        <f t="shared" si="18"/>
        <v>0</v>
      </c>
      <c r="AC93" s="50">
        <f t="shared" si="19"/>
        <v>0</v>
      </c>
      <c r="AD93" s="46"/>
      <c r="AE93" s="21">
        <f t="shared" si="13"/>
        <v>0</v>
      </c>
      <c r="AF93" s="22">
        <f t="shared" si="14"/>
        <v>0</v>
      </c>
      <c r="AG93" s="50">
        <f t="shared" si="15"/>
        <v>0</v>
      </c>
      <c r="AH93" s="46"/>
      <c r="AI93" s="21">
        <f>IF(AZ93="No",0,IF(O93="NA",0,IF(Q93=O93,0,IF(O93=Data!$E$2,Data!$J$62,IF(O93=Data!$E$3,Data!$J$63,IF(O93=Data!$E$4,Data!$J$64,IF(O93=Data!$E$5,Data!$J$65,IF(O93=Data!$E$6,Data!$J$66,IF(O93=Data!$E$7,Data!$J$67,IF(O93=Data!$E$8,Data!$J$68,IF(O93=Data!$E$9,Data!$J$69,IF(O93=Data!$E$10,Data!$I$70,IF(O93=Data!$E$11,Data!$J$71,IF(O93=Data!$E$12,Data!$J$72,IF(O93=Data!$E$13,Data!$J$73,IF(O93=Data!$E$14,Data!$J$74,IF(O93=Data!$E$15,Data!$J$75,IF(O93=Data!$E$16,Data!$J$76,IF(O93=Data!$E$17,Data!$J$77,IF(O93=Data!$E$18,Data!J$78,0))))))))))))))))))))*$AV$3</f>
        <v>0</v>
      </c>
      <c r="AJ93" s="23">
        <f>IF(AZ93="No",0,IF(O93="NA",0,IF(O93=Data!$E$2,Data!$K$62,IF(O93=Data!$E$3,Data!$K$63,IF(O93=Data!$E$4,Data!$K$64,IF(O93=Data!$E$5,Data!$K$65,IF(O93=Data!$E$6,Data!$K$66,IF(O93=Data!$E$7,Data!$K$67,IF(O93=Data!$E$8,Data!$K$68,IF(O93=Data!$E$9,Data!$K$69,IF(O93=Data!$E$10,Data!$K$70,IF(O93=Data!$E$11,Data!$K$71,IF(O93=Data!$E$12,Data!$K$72,IF(O93=Data!$E$13,Data!$K$73,IF(O93=Data!$E$14,Data!$K$74,IF(O93=Data!$E$15,Data!$K$75,IF(O93=Data!$E$16,Data!$K$76,IF(O93=Data!$E$17,Data!$K$77,IF(O93=Data!$E$18,Data!K$78,0)))))))))))))))))))*$AV$3</f>
        <v>0</v>
      </c>
      <c r="AK93" s="23">
        <f t="shared" si="20"/>
        <v>0</v>
      </c>
      <c r="AL93" s="22">
        <f t="shared" si="21"/>
        <v>0</v>
      </c>
      <c r="AM93" s="22">
        <f t="shared" si="22"/>
        <v>0</v>
      </c>
      <c r="AN93" s="23"/>
      <c r="AO93" s="120"/>
      <c r="AP93" s="25"/>
      <c r="AQ93" s="25"/>
      <c r="AR93" s="9"/>
      <c r="AS93" s="9"/>
      <c r="AT93" s="5"/>
      <c r="AX93" s="168"/>
      <c r="AY93" s="143" t="str">
        <f t="shared" si="23"/>
        <v>No</v>
      </c>
      <c r="AZ93" s="144" t="str">
        <f t="shared" si="16"/>
        <v>No</v>
      </c>
      <c r="BA93" s="150"/>
      <c r="BB93" s="146">
        <f>IF(Q93="NA",0,IF(N93="No",0,IF(O93=Data!$E$2,Data!$L$62,IF(O93=Data!$E$3,Data!$L$63,IF(O93=Data!$E$4,Data!$L$64,IF(O93=Data!$E$5,Data!$L$65,IF(O93=Data!$E$6,Data!$L$66,IF(O93=Data!$E$7,Data!$L$67,IF(O93=Data!$E$8,Data!$L$68,IF(O93=Data!$E$9,Data!$L$69,IF(O93=Data!$E$10,Data!$L$70,IF(O93=Data!$E$11,Data!$L$71,IF(O93=Data!$E$12,Data!$L$72,IF(O93=Data!$E$13,Data!$L$73,IF(O93=Data!$E$14,Data!$L$74,IF(O93=Data!$E$15,Data!$L$75,IF(O93=Data!$E$16,Data!$L$76,IF(O93=Data!$E$17,Data!$L$77,IF(O93=Data!$E$18,Data!L$78,0)))))))))))))))))))</f>
        <v>0</v>
      </c>
      <c r="BC93" s="147">
        <f>IF(Q93="NA",0,IF(AY93="No",0,IF(N93="Yes",0,IF(P93=Data!$E$2,Data!$L$62,IF(P93=Data!$E$3,Data!$L$63,IF(P93=Data!$E$4,Data!$L$64,IF(P93=Data!$E$5,Data!$L$65,IF(P93=Data!$E$6,Data!$L$66,IF(P93=Data!$E$7,Data!$L$67,IF(P93=Data!$E$8,Data!$L$68,IF(P93=Data!$E$9,Data!$L$69,IF(P93=Data!$E$10,Data!$L$70,IF(P93=Data!$E$11,Data!$L$71,IF(P93=Data!$E$12,Data!$L$72*(EXP(-29.6/R93)),IF(P93=Data!$E$13,Data!$L$73,IF(P93=Data!$E$14,Data!$L$74*(EXP(-29.6/R93)),IF(P93=Data!$E$15,Data!$L$75,IF(P93=Data!$E$16,Data!$L$76,IF(P93=Data!$E$17,Data!$L$77,IF(P93=Data!$E$18,Data!L$78,0))))))))))))))))))))</f>
        <v>0</v>
      </c>
      <c r="BD93" s="148"/>
      <c r="BE93" s="146"/>
      <c r="BF93" s="148">
        <f t="shared" si="17"/>
        <v>0</v>
      </c>
      <c r="BG93" s="148">
        <f t="shared" si="24"/>
        <v>1</v>
      </c>
      <c r="BH93" s="148">
        <f t="shared" si="25"/>
        <v>1</v>
      </c>
      <c r="BI93" s="148">
        <f>IF(S93=0,0,IF(AND(Q93=Data!$E$12,S93-$AV$3&gt;0),(((Data!$M$72*(EXP(-29.6/S93)))-(Data!$M$72*(EXP(-29.6/(S93-$AV$3)))))),IF(AND(Q93=Data!$E$12,S93-$AV$3&lt;0.5),(Data!$M$72*(EXP(-29.6/S93))),IF(AND(Q93=Data!$E$12,S93&lt;=1),((Data!$M$72*(EXP(-29.6/S93)))),IF(Q93=Data!$E$13,(Data!$M$73),IF(AND(Q93=Data!$E$14,S93-$AV$3&gt;0),(((Data!$M$74*(EXP(-29.6/S93)))-(Data!$M$74*(EXP(-29.6/(S93-$AV$3)))))),IF(AND(Q93=Data!$E$14,S93-$AV$3&lt;1),(Data!$M$74*(EXP(-29.6/S93))),IF(AND(Q93=Data!$E$14,S93&lt;=1),((Data!$M$74*(EXP(-29.6/S93)))),IF(Q93=Data!$E$15,Data!$M$75,IF(Q93=Data!$E$16,Data!$M$76,IF(Q93=Data!$E$17,Data!$M$77,IF(Q93=Data!$E$18,Data!$M$78,0))))))))))))</f>
        <v>0</v>
      </c>
      <c r="BJ93" s="148">
        <f>IF(Q93=Data!$E$12,BI93*0.32,IF(Q93=Data!$E$13,0,IF(Q93=Data!$E$14,BI93*0.32,IF(Q93=Data!$E$15,0,IF(Q93=Data!$E$16,0,IF(Q93=Data!$E$17,0,IF(Q93=Data!$E$18,0,0)))))))</f>
        <v>0</v>
      </c>
      <c r="BK93" s="148">
        <f>IF(Q93=Data!$E$12,Data!$P$72*$AV$3,IF(Q93=Data!$E$13,Data!$P$73*$AV$3,IF(Q93=Data!$E$14,Data!$P$74*$AV$3,IF(Q93=Data!$E$15,Data!$P$75*$AV$3,IF(Q93=Data!$E$16,Data!$P$76*$AV$3,IF(Q93=Data!$E$17,Data!$P$77*$AV$3,IF(Q93=Data!$E$18,Data!$P$78*$AV$3,0)))))))</f>
        <v>0</v>
      </c>
      <c r="BL93" s="147">
        <f>IF(O93=Data!$E$2,Data!$O$62,IF(O93=Data!$E$3,Data!$O$63,IF(O93=Data!$E$4,Data!$O$64,IF(O93=Data!$E$5,Data!$O$65,IF(O93=Data!$E$6,Data!$O$66,IF(O93=Data!$E$7,Data!$O$67,IF(O93=Data!$E$8,Data!$O$68,IF(O93=Data!$E$9,Data!$O$69,IF(O93=Data!$E$10,Data!$O$70,IF(O93=Data!$E$11,Data!$O$71,IF(O93=Data!$E$12,Data!$O$72,IF(O93=Data!$E$13,Data!$O$73,IF(O93=Data!$E$14,Data!$O$74,IF(O93=Data!$E$15,Data!$O$75,IF(O93=Data!$E$16,Data!$O$76,IF(O93=Data!$E$17,Data!$O$77,IF(O93=Data!$E$18,Data!$O$78,0)))))))))))))))))</f>
        <v>0</v>
      </c>
      <c r="BM93" s="169"/>
      <c r="BN93" s="169"/>
      <c r="BO93" s="169"/>
      <c r="BP93" s="169"/>
    </row>
    <row r="94" spans="10:68" x14ac:dyDescent="0.3">
      <c r="J94" s="36" t="s">
        <v>105</v>
      </c>
      <c r="K94" s="108"/>
      <c r="L94" s="108"/>
      <c r="M94" s="108" t="s">
        <v>3</v>
      </c>
      <c r="N94" s="108" t="s">
        <v>1</v>
      </c>
      <c r="O94" s="109" t="s">
        <v>124</v>
      </c>
      <c r="P94" s="109" t="s">
        <v>124</v>
      </c>
      <c r="Q94" s="110" t="s">
        <v>124</v>
      </c>
      <c r="R94" s="111"/>
      <c r="S94" s="111"/>
      <c r="T94" s="112"/>
      <c r="U94" s="20"/>
      <c r="V94" s="21">
        <f>IF(AZ94="No",0,IF(O94="NA",0,IF(O94=Data!$E$2,Data!$F$62,IF(O94=Data!$E$3,Data!$F$63,IF(O94=Data!$E$4,Data!$F$64,IF(O94=Data!$E$5,Data!$F$65,IF(O94=Data!$E$6,Data!$F$66,IF(O94=Data!$E$7,Data!$F$67,IF(O94=Data!$E$8,Data!$F$68,IF(O94=Data!$E$9,Data!$F$69,IF(O94=Data!$E$10,Data!$F$70,IF(O94=Data!$E$11,Data!$F$71,IF(O94=Data!E103,Data!$F$72,IF(O94=Data!E104,Data!$F$73,IF(O94=Data!E105,Data!$F$74,IF(O94=Data!E106,Data!$F$75,IF(O94=Data!E107,Data!$F$76,IF(O94=Data!E108,Data!$F$77,IF(O94=Data!E109,Data!F$78,0)))))))))))))))))))*K94*$AV$3</f>
        <v>0</v>
      </c>
      <c r="W94" s="23">
        <f>IF(AZ94="No",0,IF(O94="NA",0,IF(O94=Data!$E$2,Data!$G$62,IF(O94=Data!$E$3,Data!$G$63,IF(O94=Data!$E$4,Data!$G$64,IF(O94=Data!$E$5,Data!$G$65,IF(O94=Data!$E$6,Data!$G$66,IF(O94=Data!$E$7,Data!$G$67,IF(O94=Data!$E$8,Data!$G$68,IF(O94=Data!$E$9,Data!$G$69,IF(O94=Data!$E$10,Data!$G$70,IF(O94=Data!$E$11,Data!$G$71,IF(O94=Data!$E$12,Data!$G$72,IF(O94=Data!$E$13,Data!$G$73,IF(O94=Data!$E$14,Data!$G$74,IF(O94=Data!$E$15,Data!$G$75,IF(O94=Data!$E$16,Data!$G$76,IF(O94=Data!$E$17,Data!$G$77,IF(O94=Data!$E$18,Data!G$78,0)))))))))))))))))))*K94*$AV$3</f>
        <v>0</v>
      </c>
      <c r="X94" s="23">
        <f>IF(AZ94="No",0,IF(O94="NA",0,IF(O94=Data!$E$2,Data!$H$62,IF(O94=Data!$E$3,Data!$H$63,IF(O94=Data!$E$4,Data!$H$64,IF(O94=Data!$E$5,Data!$H$65,IF(O94=Data!$E$6,Data!$H$66,IF(O94=Data!$E$7,Data!$H$67,IF(O94=Data!$E$8,Data!$H$68,IF(O94=Data!$E$9,Data!$H$69,IF(O94=Data!$E$10,Data!$H$70,IF(O94=Data!$E$11,Data!$H$71,IF(O94=Data!$E$12,Data!$H$72,IF(O94=Data!$E$13,Data!$H$73,IF(O94=Data!$E$14,Data!$H$74,IF(O94=Data!$E$15,Data!$H$75,IF(O94=Data!$E$16,Data!$H$76,IF(O94=Data!$E$17,Data!$H$77,IF(O94=Data!$E$18,Data!H$78,0)))))))))))))))))))*K94*$AV$3</f>
        <v>0</v>
      </c>
      <c r="Y94" s="23">
        <f>IF(R94&lt;=1,0,IF(Q94=Data!$E$12,Data!$F$72,IF(Q94=Data!$E$13,Data!$F$73,IF(Q94=Data!$E$14,Data!$F$74,IF(Q94=Data!$E$15,Data!$F$75,IF(Q94=Data!$E$16,Data!$F$76,IF(Q94=Data!$E$17,Data!$F$77,IF(Q94=Data!$E$18,Data!$F$78,0))))))))*K94*IF(R94&lt;AV94,R94,$AV$3)</f>
        <v>0</v>
      </c>
      <c r="Z94" s="23">
        <f>IF(R94&lt;=1,0,IF(Q94=Data!$E$12,Data!$G$72,IF(Q94=Data!$E$13,Data!$G$73,IF(Q94=Data!$E$14,Data!$G$74,IF(Q94=Data!$E$15,Data!$G$75,IF(Q94=Data!$E$16,Data!$G$76,IF(Q94=Data!$E$17,Data!$G$77,IF(Q94=Data!$E$18,Data!$G$78,0))))))))*K94*IF(R94&lt;AV94,R94,$AV$3)</f>
        <v>0</v>
      </c>
      <c r="AA94" s="23">
        <f>IF(R94&lt;=1,0,IF(Q94=Data!$E$12,Data!$H$72,IF(Q94=Data!$E$13,Data!$H$73,IF(Q94=Data!$E$14,Data!$H$74,IF(Q94=Data!$E$15,Data!$H$75,IF(Q94=Data!$E$16,Data!$H$76,IF(Q94=Data!$E$17,Data!$H$77,IF(Q94=Data!$E$18,Data!$H$78,0))))))))*K94*IF(R94&lt;AV94,R94,$AV$3)</f>
        <v>0</v>
      </c>
      <c r="AB94" s="22">
        <f t="shared" si="18"/>
        <v>0</v>
      </c>
      <c r="AC94" s="50">
        <f t="shared" si="19"/>
        <v>0</v>
      </c>
      <c r="AD94" s="46"/>
      <c r="AE94" s="21">
        <f t="shared" si="13"/>
        <v>0</v>
      </c>
      <c r="AF94" s="22">
        <f t="shared" si="14"/>
        <v>0</v>
      </c>
      <c r="AG94" s="50">
        <f t="shared" si="15"/>
        <v>0</v>
      </c>
      <c r="AH94" s="46"/>
      <c r="AI94" s="21">
        <f>IF(AZ94="No",0,IF(O94="NA",0,IF(Q94=O94,0,IF(O94=Data!$E$2,Data!$J$62,IF(O94=Data!$E$3,Data!$J$63,IF(O94=Data!$E$4,Data!$J$64,IF(O94=Data!$E$5,Data!$J$65,IF(O94=Data!$E$6,Data!$J$66,IF(O94=Data!$E$7,Data!$J$67,IF(O94=Data!$E$8,Data!$J$68,IF(O94=Data!$E$9,Data!$J$69,IF(O94=Data!$E$10,Data!$I$70,IF(O94=Data!$E$11,Data!$J$71,IF(O94=Data!$E$12,Data!$J$72,IF(O94=Data!$E$13,Data!$J$73,IF(O94=Data!$E$14,Data!$J$74,IF(O94=Data!$E$15,Data!$J$75,IF(O94=Data!$E$16,Data!$J$76,IF(O94=Data!$E$17,Data!$J$77,IF(O94=Data!$E$18,Data!J$78,0))))))))))))))))))))*$AV$3</f>
        <v>0</v>
      </c>
      <c r="AJ94" s="23">
        <f>IF(AZ94="No",0,IF(O94="NA",0,IF(O94=Data!$E$2,Data!$K$62,IF(O94=Data!$E$3,Data!$K$63,IF(O94=Data!$E$4,Data!$K$64,IF(O94=Data!$E$5,Data!$K$65,IF(O94=Data!$E$6,Data!$K$66,IF(O94=Data!$E$7,Data!$K$67,IF(O94=Data!$E$8,Data!$K$68,IF(O94=Data!$E$9,Data!$K$69,IF(O94=Data!$E$10,Data!$K$70,IF(O94=Data!$E$11,Data!$K$71,IF(O94=Data!$E$12,Data!$K$72,IF(O94=Data!$E$13,Data!$K$73,IF(O94=Data!$E$14,Data!$K$74,IF(O94=Data!$E$15,Data!$K$75,IF(O94=Data!$E$16,Data!$K$76,IF(O94=Data!$E$17,Data!$K$77,IF(O94=Data!$E$18,Data!K$78,0)))))))))))))))))))*$AV$3</f>
        <v>0</v>
      </c>
      <c r="AK94" s="23">
        <f t="shared" si="20"/>
        <v>0</v>
      </c>
      <c r="AL94" s="22">
        <f t="shared" si="21"/>
        <v>0</v>
      </c>
      <c r="AM94" s="22">
        <f t="shared" si="22"/>
        <v>0</v>
      </c>
      <c r="AN94" s="23"/>
      <c r="AO94" s="120"/>
      <c r="AP94" s="25"/>
      <c r="AQ94" s="25"/>
      <c r="AR94" s="9"/>
      <c r="AS94" s="9"/>
      <c r="AT94" s="5"/>
      <c r="AX94" s="168"/>
      <c r="AY94" s="143" t="str">
        <f t="shared" si="23"/>
        <v>No</v>
      </c>
      <c r="AZ94" s="144" t="str">
        <f t="shared" si="16"/>
        <v>No</v>
      </c>
      <c r="BA94" s="150"/>
      <c r="BB94" s="146">
        <f>IF(Q94="NA",0,IF(N94="No",0,IF(O94=Data!$E$2,Data!$L$62,IF(O94=Data!$E$3,Data!$L$63,IF(O94=Data!$E$4,Data!$L$64,IF(O94=Data!$E$5,Data!$L$65,IF(O94=Data!$E$6,Data!$L$66,IF(O94=Data!$E$7,Data!$L$67,IF(O94=Data!$E$8,Data!$L$68,IF(O94=Data!$E$9,Data!$L$69,IF(O94=Data!$E$10,Data!$L$70,IF(O94=Data!$E$11,Data!$L$71,IF(O94=Data!$E$12,Data!$L$72,IF(O94=Data!$E$13,Data!$L$73,IF(O94=Data!$E$14,Data!$L$74,IF(O94=Data!$E$15,Data!$L$75,IF(O94=Data!$E$16,Data!$L$76,IF(O94=Data!$E$17,Data!$L$77,IF(O94=Data!$E$18,Data!L$78,0)))))))))))))))))))</f>
        <v>0</v>
      </c>
      <c r="BC94" s="147">
        <f>IF(Q94="NA",0,IF(AY94="No",0,IF(N94="Yes",0,IF(P94=Data!$E$2,Data!$L$62,IF(P94=Data!$E$3,Data!$L$63,IF(P94=Data!$E$4,Data!$L$64,IF(P94=Data!$E$5,Data!$L$65,IF(P94=Data!$E$6,Data!$L$66,IF(P94=Data!$E$7,Data!$L$67,IF(P94=Data!$E$8,Data!$L$68,IF(P94=Data!$E$9,Data!$L$69,IF(P94=Data!$E$10,Data!$L$70,IF(P94=Data!$E$11,Data!$L$71,IF(P94=Data!$E$12,Data!$L$72*(EXP(-29.6/R94)),IF(P94=Data!$E$13,Data!$L$73,IF(P94=Data!$E$14,Data!$L$74*(EXP(-29.6/R94)),IF(P94=Data!$E$15,Data!$L$75,IF(P94=Data!$E$16,Data!$L$76,IF(P94=Data!$E$17,Data!$L$77,IF(P94=Data!$E$18,Data!L$78,0))))))))))))))))))))</f>
        <v>0</v>
      </c>
      <c r="BD94" s="148"/>
      <c r="BE94" s="146"/>
      <c r="BF94" s="148">
        <f t="shared" si="17"/>
        <v>0</v>
      </c>
      <c r="BG94" s="148">
        <f t="shared" si="24"/>
        <v>1</v>
      </c>
      <c r="BH94" s="148">
        <f t="shared" si="25"/>
        <v>1</v>
      </c>
      <c r="BI94" s="148">
        <f>IF(S94=0,0,IF(AND(Q94=Data!$E$12,S94-$AV$3&gt;0),(((Data!$M$72*(EXP(-29.6/S94)))-(Data!$M$72*(EXP(-29.6/(S94-$AV$3)))))),IF(AND(Q94=Data!$E$12,S94-$AV$3&lt;0.5),(Data!$M$72*(EXP(-29.6/S94))),IF(AND(Q94=Data!$E$12,S94&lt;=1),((Data!$M$72*(EXP(-29.6/S94)))),IF(Q94=Data!$E$13,(Data!$M$73),IF(AND(Q94=Data!$E$14,S94-$AV$3&gt;0),(((Data!$M$74*(EXP(-29.6/S94)))-(Data!$M$74*(EXP(-29.6/(S94-$AV$3)))))),IF(AND(Q94=Data!$E$14,S94-$AV$3&lt;1),(Data!$M$74*(EXP(-29.6/S94))),IF(AND(Q94=Data!$E$14,S94&lt;=1),((Data!$M$74*(EXP(-29.6/S94)))),IF(Q94=Data!$E$15,Data!$M$75,IF(Q94=Data!$E$16,Data!$M$76,IF(Q94=Data!$E$17,Data!$M$77,IF(Q94=Data!$E$18,Data!$M$78,0))))))))))))</f>
        <v>0</v>
      </c>
      <c r="BJ94" s="148">
        <f>IF(Q94=Data!$E$12,BI94*0.32,IF(Q94=Data!$E$13,0,IF(Q94=Data!$E$14,BI94*0.32,IF(Q94=Data!$E$15,0,IF(Q94=Data!$E$16,0,IF(Q94=Data!$E$17,0,IF(Q94=Data!$E$18,0,0)))))))</f>
        <v>0</v>
      </c>
      <c r="BK94" s="148">
        <f>IF(Q94=Data!$E$12,Data!$P$72*$AV$3,IF(Q94=Data!$E$13,Data!$P$73*$AV$3,IF(Q94=Data!$E$14,Data!$P$74*$AV$3,IF(Q94=Data!$E$15,Data!$P$75*$AV$3,IF(Q94=Data!$E$16,Data!$P$76*$AV$3,IF(Q94=Data!$E$17,Data!$P$77*$AV$3,IF(Q94=Data!$E$18,Data!$P$78*$AV$3,0)))))))</f>
        <v>0</v>
      </c>
      <c r="BL94" s="147">
        <f>IF(O94=Data!$E$2,Data!$O$62,IF(O94=Data!$E$3,Data!$O$63,IF(O94=Data!$E$4,Data!$O$64,IF(O94=Data!$E$5,Data!$O$65,IF(O94=Data!$E$6,Data!$O$66,IF(O94=Data!$E$7,Data!$O$67,IF(O94=Data!$E$8,Data!$O$68,IF(O94=Data!$E$9,Data!$O$69,IF(O94=Data!$E$10,Data!$O$70,IF(O94=Data!$E$11,Data!$O$71,IF(O94=Data!$E$12,Data!$O$72,IF(O94=Data!$E$13,Data!$O$73,IF(O94=Data!$E$14,Data!$O$74,IF(O94=Data!$E$15,Data!$O$75,IF(O94=Data!$E$16,Data!$O$76,IF(O94=Data!$E$17,Data!$O$77,IF(O94=Data!$E$18,Data!$O$78,0)))))))))))))))))</f>
        <v>0</v>
      </c>
      <c r="BM94" s="169"/>
      <c r="BN94" s="169"/>
      <c r="BO94" s="169"/>
      <c r="BP94" s="169"/>
    </row>
    <row r="95" spans="10:68" x14ac:dyDescent="0.3">
      <c r="J95" s="36" t="s">
        <v>106</v>
      </c>
      <c r="K95" s="108"/>
      <c r="L95" s="108"/>
      <c r="M95" s="108" t="s">
        <v>3</v>
      </c>
      <c r="N95" s="108" t="s">
        <v>1</v>
      </c>
      <c r="O95" s="109" t="s">
        <v>124</v>
      </c>
      <c r="P95" s="109" t="s">
        <v>124</v>
      </c>
      <c r="Q95" s="110" t="s">
        <v>124</v>
      </c>
      <c r="R95" s="111"/>
      <c r="S95" s="111"/>
      <c r="T95" s="112"/>
      <c r="U95" s="20"/>
      <c r="V95" s="21">
        <f>IF(AZ95="No",0,IF(O95="NA",0,IF(O95=Data!$E$2,Data!$F$62,IF(O95=Data!$E$3,Data!$F$63,IF(O95=Data!$E$4,Data!$F$64,IF(O95=Data!$E$5,Data!$F$65,IF(O95=Data!$E$6,Data!$F$66,IF(O95=Data!$E$7,Data!$F$67,IF(O95=Data!$E$8,Data!$F$68,IF(O95=Data!$E$9,Data!$F$69,IF(O95=Data!$E$10,Data!$F$70,IF(O95=Data!$E$11,Data!$F$71,IF(O95=Data!E104,Data!$F$72,IF(O95=Data!E105,Data!$F$73,IF(O95=Data!E106,Data!$F$74,IF(O95=Data!E107,Data!$F$75,IF(O95=Data!E108,Data!$F$76,IF(O95=Data!E109,Data!$F$77,IF(O95=Data!E110,Data!F$78,0)))))))))))))))))))*K95*$AV$3</f>
        <v>0</v>
      </c>
      <c r="W95" s="23">
        <f>IF(AZ95="No",0,IF(O95="NA",0,IF(O95=Data!$E$2,Data!$G$62,IF(O95=Data!$E$3,Data!$G$63,IF(O95=Data!$E$4,Data!$G$64,IF(O95=Data!$E$5,Data!$G$65,IF(O95=Data!$E$6,Data!$G$66,IF(O95=Data!$E$7,Data!$G$67,IF(O95=Data!$E$8,Data!$G$68,IF(O95=Data!$E$9,Data!$G$69,IF(O95=Data!$E$10,Data!$G$70,IF(O95=Data!$E$11,Data!$G$71,IF(O95=Data!$E$12,Data!$G$72,IF(O95=Data!$E$13,Data!$G$73,IF(O95=Data!$E$14,Data!$G$74,IF(O95=Data!$E$15,Data!$G$75,IF(O95=Data!$E$16,Data!$G$76,IF(O95=Data!$E$17,Data!$G$77,IF(O95=Data!$E$18,Data!G$78,0)))))))))))))))))))*K95*$AV$3</f>
        <v>0</v>
      </c>
      <c r="X95" s="23">
        <f>IF(AZ95="No",0,IF(O95="NA",0,IF(O95=Data!$E$2,Data!$H$62,IF(O95=Data!$E$3,Data!$H$63,IF(O95=Data!$E$4,Data!$H$64,IF(O95=Data!$E$5,Data!$H$65,IF(O95=Data!$E$6,Data!$H$66,IF(O95=Data!$E$7,Data!$H$67,IF(O95=Data!$E$8,Data!$H$68,IF(O95=Data!$E$9,Data!$H$69,IF(O95=Data!$E$10,Data!$H$70,IF(O95=Data!$E$11,Data!$H$71,IF(O95=Data!$E$12,Data!$H$72,IF(O95=Data!$E$13,Data!$H$73,IF(O95=Data!$E$14,Data!$H$74,IF(O95=Data!$E$15,Data!$H$75,IF(O95=Data!$E$16,Data!$H$76,IF(O95=Data!$E$17,Data!$H$77,IF(O95=Data!$E$18,Data!H$78,0)))))))))))))))))))*K95*$AV$3</f>
        <v>0</v>
      </c>
      <c r="Y95" s="23">
        <f>IF(R95&lt;=1,0,IF(Q95=Data!$E$12,Data!$F$72,IF(Q95=Data!$E$13,Data!$F$73,IF(Q95=Data!$E$14,Data!$F$74,IF(Q95=Data!$E$15,Data!$F$75,IF(Q95=Data!$E$16,Data!$F$76,IF(Q95=Data!$E$17,Data!$F$77,IF(Q95=Data!$E$18,Data!$F$78,0))))))))*K95*IF(R95&lt;AV95,R95,$AV$3)</f>
        <v>0</v>
      </c>
      <c r="Z95" s="23">
        <f>IF(R95&lt;=1,0,IF(Q95=Data!$E$12,Data!$G$72,IF(Q95=Data!$E$13,Data!$G$73,IF(Q95=Data!$E$14,Data!$G$74,IF(Q95=Data!$E$15,Data!$G$75,IF(Q95=Data!$E$16,Data!$G$76,IF(Q95=Data!$E$17,Data!$G$77,IF(Q95=Data!$E$18,Data!$G$78,0))))))))*K95*IF(R95&lt;AV95,R95,$AV$3)</f>
        <v>0</v>
      </c>
      <c r="AA95" s="23">
        <f>IF(R95&lt;=1,0,IF(Q95=Data!$E$12,Data!$H$72,IF(Q95=Data!$E$13,Data!$H$73,IF(Q95=Data!$E$14,Data!$H$74,IF(Q95=Data!$E$15,Data!$H$75,IF(Q95=Data!$E$16,Data!$H$76,IF(Q95=Data!$E$17,Data!$H$77,IF(Q95=Data!$E$18,Data!$H$78,0))))))))*K95*IF(R95&lt;AV95,R95,$AV$3)</f>
        <v>0</v>
      </c>
      <c r="AB95" s="22">
        <f t="shared" si="18"/>
        <v>0</v>
      </c>
      <c r="AC95" s="50">
        <f t="shared" si="19"/>
        <v>0</v>
      </c>
      <c r="AD95" s="46"/>
      <c r="AE95" s="21">
        <f t="shared" si="13"/>
        <v>0</v>
      </c>
      <c r="AF95" s="22">
        <f t="shared" si="14"/>
        <v>0</v>
      </c>
      <c r="AG95" s="50">
        <f t="shared" si="15"/>
        <v>0</v>
      </c>
      <c r="AH95" s="46"/>
      <c r="AI95" s="21">
        <f>IF(AZ95="No",0,IF(O95="NA",0,IF(Q95=O95,0,IF(O95=Data!$E$2,Data!$J$62,IF(O95=Data!$E$3,Data!$J$63,IF(O95=Data!$E$4,Data!$J$64,IF(O95=Data!$E$5,Data!$J$65,IF(O95=Data!$E$6,Data!$J$66,IF(O95=Data!$E$7,Data!$J$67,IF(O95=Data!$E$8,Data!$J$68,IF(O95=Data!$E$9,Data!$J$69,IF(O95=Data!$E$10,Data!$I$70,IF(O95=Data!$E$11,Data!$J$71,IF(O95=Data!$E$12,Data!$J$72,IF(O95=Data!$E$13,Data!$J$73,IF(O95=Data!$E$14,Data!$J$74,IF(O95=Data!$E$15,Data!$J$75,IF(O95=Data!$E$16,Data!$J$76,IF(O95=Data!$E$17,Data!$J$77,IF(O95=Data!$E$18,Data!J$78,0))))))))))))))))))))*$AV$3</f>
        <v>0</v>
      </c>
      <c r="AJ95" s="23">
        <f>IF(AZ95="No",0,IF(O95="NA",0,IF(O95=Data!$E$2,Data!$K$62,IF(O95=Data!$E$3,Data!$K$63,IF(O95=Data!$E$4,Data!$K$64,IF(O95=Data!$E$5,Data!$K$65,IF(O95=Data!$E$6,Data!$K$66,IF(O95=Data!$E$7,Data!$K$67,IF(O95=Data!$E$8,Data!$K$68,IF(O95=Data!$E$9,Data!$K$69,IF(O95=Data!$E$10,Data!$K$70,IF(O95=Data!$E$11,Data!$K$71,IF(O95=Data!$E$12,Data!$K$72,IF(O95=Data!$E$13,Data!$K$73,IF(O95=Data!$E$14,Data!$K$74,IF(O95=Data!$E$15,Data!$K$75,IF(O95=Data!$E$16,Data!$K$76,IF(O95=Data!$E$17,Data!$K$77,IF(O95=Data!$E$18,Data!K$78,0)))))))))))))))))))*$AV$3</f>
        <v>0</v>
      </c>
      <c r="AK95" s="23">
        <f t="shared" si="20"/>
        <v>0</v>
      </c>
      <c r="AL95" s="22">
        <f t="shared" si="21"/>
        <v>0</v>
      </c>
      <c r="AM95" s="22">
        <f t="shared" si="22"/>
        <v>0</v>
      </c>
      <c r="AN95" s="23"/>
      <c r="AO95" s="120"/>
      <c r="AP95" s="25"/>
      <c r="AQ95" s="25"/>
      <c r="AR95" s="9"/>
      <c r="AS95" s="9"/>
      <c r="AT95" s="5"/>
      <c r="AX95" s="168"/>
      <c r="AY95" s="143" t="str">
        <f t="shared" si="23"/>
        <v>No</v>
      </c>
      <c r="AZ95" s="144" t="str">
        <f t="shared" si="16"/>
        <v>No</v>
      </c>
      <c r="BA95" s="150"/>
      <c r="BB95" s="146">
        <f>IF(Q95="NA",0,IF(N95="No",0,IF(O95=Data!$E$2,Data!$L$62,IF(O95=Data!$E$3,Data!$L$63,IF(O95=Data!$E$4,Data!$L$64,IF(O95=Data!$E$5,Data!$L$65,IF(O95=Data!$E$6,Data!$L$66,IF(O95=Data!$E$7,Data!$L$67,IF(O95=Data!$E$8,Data!$L$68,IF(O95=Data!$E$9,Data!$L$69,IF(O95=Data!$E$10,Data!$L$70,IF(O95=Data!$E$11,Data!$L$71,IF(O95=Data!$E$12,Data!$L$72,IF(O95=Data!$E$13,Data!$L$73,IF(O95=Data!$E$14,Data!$L$74,IF(O95=Data!$E$15,Data!$L$75,IF(O95=Data!$E$16,Data!$L$76,IF(O95=Data!$E$17,Data!$L$77,IF(O95=Data!$E$18,Data!L$78,0)))))))))))))))))))</f>
        <v>0</v>
      </c>
      <c r="BC95" s="147">
        <f>IF(Q95="NA",0,IF(AY95="No",0,IF(N95="Yes",0,IF(P95=Data!$E$2,Data!$L$62,IF(P95=Data!$E$3,Data!$L$63,IF(P95=Data!$E$4,Data!$L$64,IF(P95=Data!$E$5,Data!$L$65,IF(P95=Data!$E$6,Data!$L$66,IF(P95=Data!$E$7,Data!$L$67,IF(P95=Data!$E$8,Data!$L$68,IF(P95=Data!$E$9,Data!$L$69,IF(P95=Data!$E$10,Data!$L$70,IF(P95=Data!$E$11,Data!$L$71,IF(P95=Data!$E$12,Data!$L$72*(EXP(-29.6/R95)),IF(P95=Data!$E$13,Data!$L$73,IF(P95=Data!$E$14,Data!$L$74*(EXP(-29.6/R95)),IF(P95=Data!$E$15,Data!$L$75,IF(P95=Data!$E$16,Data!$L$76,IF(P95=Data!$E$17,Data!$L$77,IF(P95=Data!$E$18,Data!L$78,0))))))))))))))))))))</f>
        <v>0</v>
      </c>
      <c r="BD95" s="148"/>
      <c r="BE95" s="146"/>
      <c r="BF95" s="148">
        <f t="shared" si="17"/>
        <v>0</v>
      </c>
      <c r="BG95" s="148">
        <f t="shared" si="24"/>
        <v>1</v>
      </c>
      <c r="BH95" s="148">
        <f t="shared" si="25"/>
        <v>1</v>
      </c>
      <c r="BI95" s="148">
        <f>IF(S95=0,0,IF(AND(Q95=Data!$E$12,S95-$AV$3&gt;0),(((Data!$M$72*(EXP(-29.6/S95)))-(Data!$M$72*(EXP(-29.6/(S95-$AV$3)))))),IF(AND(Q95=Data!$E$12,S95-$AV$3&lt;0.5),(Data!$M$72*(EXP(-29.6/S95))),IF(AND(Q95=Data!$E$12,S95&lt;=1),((Data!$M$72*(EXP(-29.6/S95)))),IF(Q95=Data!$E$13,(Data!$M$73),IF(AND(Q95=Data!$E$14,S95-$AV$3&gt;0),(((Data!$M$74*(EXP(-29.6/S95)))-(Data!$M$74*(EXP(-29.6/(S95-$AV$3)))))),IF(AND(Q95=Data!$E$14,S95-$AV$3&lt;1),(Data!$M$74*(EXP(-29.6/S95))),IF(AND(Q95=Data!$E$14,S95&lt;=1),((Data!$M$74*(EXP(-29.6/S95)))),IF(Q95=Data!$E$15,Data!$M$75,IF(Q95=Data!$E$16,Data!$M$76,IF(Q95=Data!$E$17,Data!$M$77,IF(Q95=Data!$E$18,Data!$M$78,0))))))))))))</f>
        <v>0</v>
      </c>
      <c r="BJ95" s="148">
        <f>IF(Q95=Data!$E$12,BI95*0.32,IF(Q95=Data!$E$13,0,IF(Q95=Data!$E$14,BI95*0.32,IF(Q95=Data!$E$15,0,IF(Q95=Data!$E$16,0,IF(Q95=Data!$E$17,0,IF(Q95=Data!$E$18,0,0)))))))</f>
        <v>0</v>
      </c>
      <c r="BK95" s="148">
        <f>IF(Q95=Data!$E$12,Data!$P$72*$AV$3,IF(Q95=Data!$E$13,Data!$P$73*$AV$3,IF(Q95=Data!$E$14,Data!$P$74*$AV$3,IF(Q95=Data!$E$15,Data!$P$75*$AV$3,IF(Q95=Data!$E$16,Data!$P$76*$AV$3,IF(Q95=Data!$E$17,Data!$P$77*$AV$3,IF(Q95=Data!$E$18,Data!$P$78*$AV$3,0)))))))</f>
        <v>0</v>
      </c>
      <c r="BL95" s="147">
        <f>IF(O95=Data!$E$2,Data!$O$62,IF(O95=Data!$E$3,Data!$O$63,IF(O95=Data!$E$4,Data!$O$64,IF(O95=Data!$E$5,Data!$O$65,IF(O95=Data!$E$6,Data!$O$66,IF(O95=Data!$E$7,Data!$O$67,IF(O95=Data!$E$8,Data!$O$68,IF(O95=Data!$E$9,Data!$O$69,IF(O95=Data!$E$10,Data!$O$70,IF(O95=Data!$E$11,Data!$O$71,IF(O95=Data!$E$12,Data!$O$72,IF(O95=Data!$E$13,Data!$O$73,IF(O95=Data!$E$14,Data!$O$74,IF(O95=Data!$E$15,Data!$O$75,IF(O95=Data!$E$16,Data!$O$76,IF(O95=Data!$E$17,Data!$O$77,IF(O95=Data!$E$18,Data!$O$78,0)))))))))))))))))</f>
        <v>0</v>
      </c>
      <c r="BM95" s="169"/>
      <c r="BN95" s="169"/>
      <c r="BO95" s="169"/>
      <c r="BP95" s="169"/>
    </row>
    <row r="96" spans="10:68" x14ac:dyDescent="0.3">
      <c r="J96" s="36" t="s">
        <v>107</v>
      </c>
      <c r="K96" s="108"/>
      <c r="L96" s="108"/>
      <c r="M96" s="108" t="s">
        <v>3</v>
      </c>
      <c r="N96" s="108" t="s">
        <v>1</v>
      </c>
      <c r="O96" s="109" t="s">
        <v>124</v>
      </c>
      <c r="P96" s="109" t="s">
        <v>124</v>
      </c>
      <c r="Q96" s="110" t="s">
        <v>124</v>
      </c>
      <c r="R96" s="111"/>
      <c r="S96" s="111"/>
      <c r="T96" s="112"/>
      <c r="U96" s="20"/>
      <c r="V96" s="21">
        <f>IF(AZ96="No",0,IF(O96="NA",0,IF(O96=Data!$E$2,Data!$F$62,IF(O96=Data!$E$3,Data!$F$63,IF(O96=Data!$E$4,Data!$F$64,IF(O96=Data!$E$5,Data!$F$65,IF(O96=Data!$E$6,Data!$F$66,IF(O96=Data!$E$7,Data!$F$67,IF(O96=Data!$E$8,Data!$F$68,IF(O96=Data!$E$9,Data!$F$69,IF(O96=Data!$E$10,Data!$F$70,IF(O96=Data!$E$11,Data!$F$71,IF(O96=Data!E105,Data!$F$72,IF(O96=Data!E106,Data!$F$73,IF(O96=Data!E107,Data!$F$74,IF(O96=Data!E108,Data!$F$75,IF(O96=Data!E109,Data!$F$76,IF(O96=Data!E110,Data!$F$77,IF(O96=Data!E111,Data!F$78,0)))))))))))))))))))*K96*$AV$3</f>
        <v>0</v>
      </c>
      <c r="W96" s="23">
        <f>IF(AZ96="No",0,IF(O96="NA",0,IF(O96=Data!$E$2,Data!$G$62,IF(O96=Data!$E$3,Data!$G$63,IF(O96=Data!$E$4,Data!$G$64,IF(O96=Data!$E$5,Data!$G$65,IF(O96=Data!$E$6,Data!$G$66,IF(O96=Data!$E$7,Data!$G$67,IF(O96=Data!$E$8,Data!$G$68,IF(O96=Data!$E$9,Data!$G$69,IF(O96=Data!$E$10,Data!$G$70,IF(O96=Data!$E$11,Data!$G$71,IF(O96=Data!$E$12,Data!$G$72,IF(O96=Data!$E$13,Data!$G$73,IF(O96=Data!$E$14,Data!$G$74,IF(O96=Data!$E$15,Data!$G$75,IF(O96=Data!$E$16,Data!$G$76,IF(O96=Data!$E$17,Data!$G$77,IF(O96=Data!$E$18,Data!G$78,0)))))))))))))))))))*K96*$AV$3</f>
        <v>0</v>
      </c>
      <c r="X96" s="23">
        <f>IF(AZ96="No",0,IF(O96="NA",0,IF(O96=Data!$E$2,Data!$H$62,IF(O96=Data!$E$3,Data!$H$63,IF(O96=Data!$E$4,Data!$H$64,IF(O96=Data!$E$5,Data!$H$65,IF(O96=Data!$E$6,Data!$H$66,IF(O96=Data!$E$7,Data!$H$67,IF(O96=Data!$E$8,Data!$H$68,IF(O96=Data!$E$9,Data!$H$69,IF(O96=Data!$E$10,Data!$H$70,IF(O96=Data!$E$11,Data!$H$71,IF(O96=Data!$E$12,Data!$H$72,IF(O96=Data!$E$13,Data!$H$73,IF(O96=Data!$E$14,Data!$H$74,IF(O96=Data!$E$15,Data!$H$75,IF(O96=Data!$E$16,Data!$H$76,IF(O96=Data!$E$17,Data!$H$77,IF(O96=Data!$E$18,Data!H$78,0)))))))))))))))))))*K96*$AV$3</f>
        <v>0</v>
      </c>
      <c r="Y96" s="23">
        <f>IF(R96&lt;=1,0,IF(Q96=Data!$E$12,Data!$F$72,IF(Q96=Data!$E$13,Data!$F$73,IF(Q96=Data!$E$14,Data!$F$74,IF(Q96=Data!$E$15,Data!$F$75,IF(Q96=Data!$E$16,Data!$F$76,IF(Q96=Data!$E$17,Data!$F$77,IF(Q96=Data!$E$18,Data!$F$78,0))))))))*K96*IF(R96&lt;AV96,R96,$AV$3)</f>
        <v>0</v>
      </c>
      <c r="Z96" s="23">
        <f>IF(R96&lt;=1,0,IF(Q96=Data!$E$12,Data!$G$72,IF(Q96=Data!$E$13,Data!$G$73,IF(Q96=Data!$E$14,Data!$G$74,IF(Q96=Data!$E$15,Data!$G$75,IF(Q96=Data!$E$16,Data!$G$76,IF(Q96=Data!$E$17,Data!$G$77,IF(Q96=Data!$E$18,Data!$G$78,0))))))))*K96*IF(R96&lt;AV96,R96,$AV$3)</f>
        <v>0</v>
      </c>
      <c r="AA96" s="23">
        <f>IF(R96&lt;=1,0,IF(Q96=Data!$E$12,Data!$H$72,IF(Q96=Data!$E$13,Data!$H$73,IF(Q96=Data!$E$14,Data!$H$74,IF(Q96=Data!$E$15,Data!$H$75,IF(Q96=Data!$E$16,Data!$H$76,IF(Q96=Data!$E$17,Data!$H$77,IF(Q96=Data!$E$18,Data!$H$78,0))))))))*K96*IF(R96&lt;AV96,R96,$AV$3)</f>
        <v>0</v>
      </c>
      <c r="AB96" s="22">
        <f t="shared" si="18"/>
        <v>0</v>
      </c>
      <c r="AC96" s="50">
        <f t="shared" si="19"/>
        <v>0</v>
      </c>
      <c r="AD96" s="46"/>
      <c r="AE96" s="21">
        <f t="shared" si="13"/>
        <v>0</v>
      </c>
      <c r="AF96" s="22">
        <f t="shared" si="14"/>
        <v>0</v>
      </c>
      <c r="AG96" s="50">
        <f t="shared" si="15"/>
        <v>0</v>
      </c>
      <c r="AH96" s="46"/>
      <c r="AI96" s="21">
        <f>IF(AZ96="No",0,IF(O96="NA",0,IF(Q96=O96,0,IF(O96=Data!$E$2,Data!$J$62,IF(O96=Data!$E$3,Data!$J$63,IF(O96=Data!$E$4,Data!$J$64,IF(O96=Data!$E$5,Data!$J$65,IF(O96=Data!$E$6,Data!$J$66,IF(O96=Data!$E$7,Data!$J$67,IF(O96=Data!$E$8,Data!$J$68,IF(O96=Data!$E$9,Data!$J$69,IF(O96=Data!$E$10,Data!$I$70,IF(O96=Data!$E$11,Data!$J$71,IF(O96=Data!$E$12,Data!$J$72,IF(O96=Data!$E$13,Data!$J$73,IF(O96=Data!$E$14,Data!$J$74,IF(O96=Data!$E$15,Data!$J$75,IF(O96=Data!$E$16,Data!$J$76,IF(O96=Data!$E$17,Data!$J$77,IF(O96=Data!$E$18,Data!J$78,0))))))))))))))))))))*$AV$3</f>
        <v>0</v>
      </c>
      <c r="AJ96" s="23">
        <f>IF(AZ96="No",0,IF(O96="NA",0,IF(O96=Data!$E$2,Data!$K$62,IF(O96=Data!$E$3,Data!$K$63,IF(O96=Data!$E$4,Data!$K$64,IF(O96=Data!$E$5,Data!$K$65,IF(O96=Data!$E$6,Data!$K$66,IF(O96=Data!$E$7,Data!$K$67,IF(O96=Data!$E$8,Data!$K$68,IF(O96=Data!$E$9,Data!$K$69,IF(O96=Data!$E$10,Data!$K$70,IF(O96=Data!$E$11,Data!$K$71,IF(O96=Data!$E$12,Data!$K$72,IF(O96=Data!$E$13,Data!$K$73,IF(O96=Data!$E$14,Data!$K$74,IF(O96=Data!$E$15,Data!$K$75,IF(O96=Data!$E$16,Data!$K$76,IF(O96=Data!$E$17,Data!$K$77,IF(O96=Data!$E$18,Data!K$78,0)))))))))))))))))))*$AV$3</f>
        <v>0</v>
      </c>
      <c r="AK96" s="23">
        <f t="shared" si="20"/>
        <v>0</v>
      </c>
      <c r="AL96" s="22">
        <f t="shared" si="21"/>
        <v>0</v>
      </c>
      <c r="AM96" s="22">
        <f t="shared" si="22"/>
        <v>0</v>
      </c>
      <c r="AN96" s="23"/>
      <c r="AO96" s="120"/>
      <c r="AP96" s="25"/>
      <c r="AQ96" s="25"/>
      <c r="AR96" s="9"/>
      <c r="AS96" s="9"/>
      <c r="AT96" s="5"/>
      <c r="AX96" s="168"/>
      <c r="AY96" s="143" t="str">
        <f t="shared" si="23"/>
        <v>No</v>
      </c>
      <c r="AZ96" s="144" t="str">
        <f t="shared" si="16"/>
        <v>No</v>
      </c>
      <c r="BA96" s="150"/>
      <c r="BB96" s="146">
        <f>IF(Q96="NA",0,IF(N96="No",0,IF(O96=Data!$E$2,Data!$L$62,IF(O96=Data!$E$3,Data!$L$63,IF(O96=Data!$E$4,Data!$L$64,IF(O96=Data!$E$5,Data!$L$65,IF(O96=Data!$E$6,Data!$L$66,IF(O96=Data!$E$7,Data!$L$67,IF(O96=Data!$E$8,Data!$L$68,IF(O96=Data!$E$9,Data!$L$69,IF(O96=Data!$E$10,Data!$L$70,IF(O96=Data!$E$11,Data!$L$71,IF(O96=Data!$E$12,Data!$L$72,IF(O96=Data!$E$13,Data!$L$73,IF(O96=Data!$E$14,Data!$L$74,IF(O96=Data!$E$15,Data!$L$75,IF(O96=Data!$E$16,Data!$L$76,IF(O96=Data!$E$17,Data!$L$77,IF(O96=Data!$E$18,Data!L$78,0)))))))))))))))))))</f>
        <v>0</v>
      </c>
      <c r="BC96" s="147">
        <f>IF(Q96="NA",0,IF(AY96="No",0,IF(N96="Yes",0,IF(P96=Data!$E$2,Data!$L$62,IF(P96=Data!$E$3,Data!$L$63,IF(P96=Data!$E$4,Data!$L$64,IF(P96=Data!$E$5,Data!$L$65,IF(P96=Data!$E$6,Data!$L$66,IF(P96=Data!$E$7,Data!$L$67,IF(P96=Data!$E$8,Data!$L$68,IF(P96=Data!$E$9,Data!$L$69,IF(P96=Data!$E$10,Data!$L$70,IF(P96=Data!$E$11,Data!$L$71,IF(P96=Data!$E$12,Data!$L$72*(EXP(-29.6/R96)),IF(P96=Data!$E$13,Data!$L$73,IF(P96=Data!$E$14,Data!$L$74*(EXP(-29.6/R96)),IF(P96=Data!$E$15,Data!$L$75,IF(P96=Data!$E$16,Data!$L$76,IF(P96=Data!$E$17,Data!$L$77,IF(P96=Data!$E$18,Data!L$78,0))))))))))))))))))))</f>
        <v>0</v>
      </c>
      <c r="BD96" s="148"/>
      <c r="BE96" s="146"/>
      <c r="BF96" s="148">
        <f t="shared" si="17"/>
        <v>0</v>
      </c>
      <c r="BG96" s="148">
        <f t="shared" si="24"/>
        <v>1</v>
      </c>
      <c r="BH96" s="148">
        <f t="shared" si="25"/>
        <v>1</v>
      </c>
      <c r="BI96" s="148">
        <f>IF(S96=0,0,IF(AND(Q96=Data!$E$12,S96-$AV$3&gt;0),(((Data!$M$72*(EXP(-29.6/S96)))-(Data!$M$72*(EXP(-29.6/(S96-$AV$3)))))),IF(AND(Q96=Data!$E$12,S96-$AV$3&lt;0.5),(Data!$M$72*(EXP(-29.6/S96))),IF(AND(Q96=Data!$E$12,S96&lt;=1),((Data!$M$72*(EXP(-29.6/S96)))),IF(Q96=Data!$E$13,(Data!$M$73),IF(AND(Q96=Data!$E$14,S96-$AV$3&gt;0),(((Data!$M$74*(EXP(-29.6/S96)))-(Data!$M$74*(EXP(-29.6/(S96-$AV$3)))))),IF(AND(Q96=Data!$E$14,S96-$AV$3&lt;1),(Data!$M$74*(EXP(-29.6/S96))),IF(AND(Q96=Data!$E$14,S96&lt;=1),((Data!$M$74*(EXP(-29.6/S96)))),IF(Q96=Data!$E$15,Data!$M$75,IF(Q96=Data!$E$16,Data!$M$76,IF(Q96=Data!$E$17,Data!$M$77,IF(Q96=Data!$E$18,Data!$M$78,0))))))))))))</f>
        <v>0</v>
      </c>
      <c r="BJ96" s="148">
        <f>IF(Q96=Data!$E$12,BI96*0.32,IF(Q96=Data!$E$13,0,IF(Q96=Data!$E$14,BI96*0.32,IF(Q96=Data!$E$15,0,IF(Q96=Data!$E$16,0,IF(Q96=Data!$E$17,0,IF(Q96=Data!$E$18,0,0)))))))</f>
        <v>0</v>
      </c>
      <c r="BK96" s="148">
        <f>IF(Q96=Data!$E$12,Data!$P$72*$AV$3,IF(Q96=Data!$E$13,Data!$P$73*$AV$3,IF(Q96=Data!$E$14,Data!$P$74*$AV$3,IF(Q96=Data!$E$15,Data!$P$75*$AV$3,IF(Q96=Data!$E$16,Data!$P$76*$AV$3,IF(Q96=Data!$E$17,Data!$P$77*$AV$3,IF(Q96=Data!$E$18,Data!$P$78*$AV$3,0)))))))</f>
        <v>0</v>
      </c>
      <c r="BL96" s="147">
        <f>IF(O96=Data!$E$2,Data!$O$62,IF(O96=Data!$E$3,Data!$O$63,IF(O96=Data!$E$4,Data!$O$64,IF(O96=Data!$E$5,Data!$O$65,IF(O96=Data!$E$6,Data!$O$66,IF(O96=Data!$E$7,Data!$O$67,IF(O96=Data!$E$8,Data!$O$68,IF(O96=Data!$E$9,Data!$O$69,IF(O96=Data!$E$10,Data!$O$70,IF(O96=Data!$E$11,Data!$O$71,IF(O96=Data!$E$12,Data!$O$72,IF(O96=Data!$E$13,Data!$O$73,IF(O96=Data!$E$14,Data!$O$74,IF(O96=Data!$E$15,Data!$O$75,IF(O96=Data!$E$16,Data!$O$76,IF(O96=Data!$E$17,Data!$O$77,IF(O96=Data!$E$18,Data!$O$78,0)))))))))))))))))</f>
        <v>0</v>
      </c>
      <c r="BM96" s="169"/>
      <c r="BN96" s="169"/>
      <c r="BO96" s="169"/>
      <c r="BP96" s="169"/>
    </row>
    <row r="97" spans="10:68" x14ac:dyDescent="0.3">
      <c r="J97" s="36" t="s">
        <v>108</v>
      </c>
      <c r="K97" s="108"/>
      <c r="L97" s="108"/>
      <c r="M97" s="108" t="s">
        <v>3</v>
      </c>
      <c r="N97" s="108" t="s">
        <v>1</v>
      </c>
      <c r="O97" s="109" t="s">
        <v>124</v>
      </c>
      <c r="P97" s="109" t="s">
        <v>124</v>
      </c>
      <c r="Q97" s="110" t="s">
        <v>124</v>
      </c>
      <c r="R97" s="111"/>
      <c r="S97" s="111"/>
      <c r="T97" s="112"/>
      <c r="U97" s="20"/>
      <c r="V97" s="21">
        <f>IF(AZ97="No",0,IF(O97="NA",0,IF(O97=Data!$E$2,Data!$F$62,IF(O97=Data!$E$3,Data!$F$63,IF(O97=Data!$E$4,Data!$F$64,IF(O97=Data!$E$5,Data!$F$65,IF(O97=Data!$E$6,Data!$F$66,IF(O97=Data!$E$7,Data!$F$67,IF(O97=Data!$E$8,Data!$F$68,IF(O97=Data!$E$9,Data!$F$69,IF(O97=Data!$E$10,Data!$F$70,IF(O97=Data!$E$11,Data!$F$71,IF(O97=Data!E106,Data!$F$72,IF(O97=Data!E107,Data!$F$73,IF(O97=Data!E108,Data!$F$74,IF(O97=Data!E109,Data!$F$75,IF(O97=Data!E110,Data!$F$76,IF(O97=Data!E111,Data!$F$77,IF(O97=Data!E112,Data!F$78,0)))))))))))))))))))*K97*$AV$3</f>
        <v>0</v>
      </c>
      <c r="W97" s="23">
        <f>IF(AZ97="No",0,IF(O97="NA",0,IF(O97=Data!$E$2,Data!$G$62,IF(O97=Data!$E$3,Data!$G$63,IF(O97=Data!$E$4,Data!$G$64,IF(O97=Data!$E$5,Data!$G$65,IF(O97=Data!$E$6,Data!$G$66,IF(O97=Data!$E$7,Data!$G$67,IF(O97=Data!$E$8,Data!$G$68,IF(O97=Data!$E$9,Data!$G$69,IF(O97=Data!$E$10,Data!$G$70,IF(O97=Data!$E$11,Data!$G$71,IF(O97=Data!$E$12,Data!$G$72,IF(O97=Data!$E$13,Data!$G$73,IF(O97=Data!$E$14,Data!$G$74,IF(O97=Data!$E$15,Data!$G$75,IF(O97=Data!$E$16,Data!$G$76,IF(O97=Data!$E$17,Data!$G$77,IF(O97=Data!$E$18,Data!G$78,0)))))))))))))))))))*K97*$AV$3</f>
        <v>0</v>
      </c>
      <c r="X97" s="23">
        <f>IF(AZ97="No",0,IF(O97="NA",0,IF(O97=Data!$E$2,Data!$H$62,IF(O97=Data!$E$3,Data!$H$63,IF(O97=Data!$E$4,Data!$H$64,IF(O97=Data!$E$5,Data!$H$65,IF(O97=Data!$E$6,Data!$H$66,IF(O97=Data!$E$7,Data!$H$67,IF(O97=Data!$E$8,Data!$H$68,IF(O97=Data!$E$9,Data!$H$69,IF(O97=Data!$E$10,Data!$H$70,IF(O97=Data!$E$11,Data!$H$71,IF(O97=Data!$E$12,Data!$H$72,IF(O97=Data!$E$13,Data!$H$73,IF(O97=Data!$E$14,Data!$H$74,IF(O97=Data!$E$15,Data!$H$75,IF(O97=Data!$E$16,Data!$H$76,IF(O97=Data!$E$17,Data!$H$77,IF(O97=Data!$E$18,Data!H$78,0)))))))))))))))))))*K97*$AV$3</f>
        <v>0</v>
      </c>
      <c r="Y97" s="23">
        <f>IF(R97&lt;=1,0,IF(Q97=Data!$E$12,Data!$F$72,IF(Q97=Data!$E$13,Data!$F$73,IF(Q97=Data!$E$14,Data!$F$74,IF(Q97=Data!$E$15,Data!$F$75,IF(Q97=Data!$E$16,Data!$F$76,IF(Q97=Data!$E$17,Data!$F$77,IF(Q97=Data!$E$18,Data!$F$78,0))))))))*K97*IF(R97&lt;AV97,R97,$AV$3)</f>
        <v>0</v>
      </c>
      <c r="Z97" s="23">
        <f>IF(R97&lt;=1,0,IF(Q97=Data!$E$12,Data!$G$72,IF(Q97=Data!$E$13,Data!$G$73,IF(Q97=Data!$E$14,Data!$G$74,IF(Q97=Data!$E$15,Data!$G$75,IF(Q97=Data!$E$16,Data!$G$76,IF(Q97=Data!$E$17,Data!$G$77,IF(Q97=Data!$E$18,Data!$G$78,0))))))))*K97*IF(R97&lt;AV97,R97,$AV$3)</f>
        <v>0</v>
      </c>
      <c r="AA97" s="23">
        <f>IF(R97&lt;=1,0,IF(Q97=Data!$E$12,Data!$H$72,IF(Q97=Data!$E$13,Data!$H$73,IF(Q97=Data!$E$14,Data!$H$74,IF(Q97=Data!$E$15,Data!$H$75,IF(Q97=Data!$E$16,Data!$H$76,IF(Q97=Data!$E$17,Data!$H$77,IF(Q97=Data!$E$18,Data!$H$78,0))))))))*K97*IF(R97&lt;AV97,R97,$AV$3)</f>
        <v>0</v>
      </c>
      <c r="AB97" s="22">
        <f t="shared" si="18"/>
        <v>0</v>
      </c>
      <c r="AC97" s="50">
        <f t="shared" si="19"/>
        <v>0</v>
      </c>
      <c r="AD97" s="46"/>
      <c r="AE97" s="21">
        <f t="shared" si="13"/>
        <v>0</v>
      </c>
      <c r="AF97" s="22">
        <f t="shared" si="14"/>
        <v>0</v>
      </c>
      <c r="AG97" s="50">
        <f t="shared" si="15"/>
        <v>0</v>
      </c>
      <c r="AH97" s="46"/>
      <c r="AI97" s="21">
        <f>IF(AZ97="No",0,IF(O97="NA",0,IF(Q97=O97,0,IF(O97=Data!$E$2,Data!$J$62,IF(O97=Data!$E$3,Data!$J$63,IF(O97=Data!$E$4,Data!$J$64,IF(O97=Data!$E$5,Data!$J$65,IF(O97=Data!$E$6,Data!$J$66,IF(O97=Data!$E$7,Data!$J$67,IF(O97=Data!$E$8,Data!$J$68,IF(O97=Data!$E$9,Data!$J$69,IF(O97=Data!$E$10,Data!$I$70,IF(O97=Data!$E$11,Data!$J$71,IF(O97=Data!$E$12,Data!$J$72,IF(O97=Data!$E$13,Data!$J$73,IF(O97=Data!$E$14,Data!$J$74,IF(O97=Data!$E$15,Data!$J$75,IF(O97=Data!$E$16,Data!$J$76,IF(O97=Data!$E$17,Data!$J$77,IF(O97=Data!$E$18,Data!J$78,0))))))))))))))))))))*$AV$3</f>
        <v>0</v>
      </c>
      <c r="AJ97" s="23">
        <f>IF(AZ97="No",0,IF(O97="NA",0,IF(O97=Data!$E$2,Data!$K$62,IF(O97=Data!$E$3,Data!$K$63,IF(O97=Data!$E$4,Data!$K$64,IF(O97=Data!$E$5,Data!$K$65,IF(O97=Data!$E$6,Data!$K$66,IF(O97=Data!$E$7,Data!$K$67,IF(O97=Data!$E$8,Data!$K$68,IF(O97=Data!$E$9,Data!$K$69,IF(O97=Data!$E$10,Data!$K$70,IF(O97=Data!$E$11,Data!$K$71,IF(O97=Data!$E$12,Data!$K$72,IF(O97=Data!$E$13,Data!$K$73,IF(O97=Data!$E$14,Data!$K$74,IF(O97=Data!$E$15,Data!$K$75,IF(O97=Data!$E$16,Data!$K$76,IF(O97=Data!$E$17,Data!$K$77,IF(O97=Data!$E$18,Data!K$78,0)))))))))))))))))))*$AV$3</f>
        <v>0</v>
      </c>
      <c r="AK97" s="23">
        <f t="shared" si="20"/>
        <v>0</v>
      </c>
      <c r="AL97" s="22">
        <f t="shared" si="21"/>
        <v>0</v>
      </c>
      <c r="AM97" s="22">
        <f t="shared" si="22"/>
        <v>0</v>
      </c>
      <c r="AN97" s="23"/>
      <c r="AO97" s="120"/>
      <c r="AP97" s="25"/>
      <c r="AQ97" s="25"/>
      <c r="AR97" s="9"/>
      <c r="AS97" s="9"/>
      <c r="AT97" s="5"/>
      <c r="AX97" s="168"/>
      <c r="AY97" s="143" t="str">
        <f t="shared" si="23"/>
        <v>No</v>
      </c>
      <c r="AZ97" s="144" t="str">
        <f t="shared" si="16"/>
        <v>No</v>
      </c>
      <c r="BA97" s="150"/>
      <c r="BB97" s="146">
        <f>IF(Q97="NA",0,IF(N97="No",0,IF(O97=Data!$E$2,Data!$L$62,IF(O97=Data!$E$3,Data!$L$63,IF(O97=Data!$E$4,Data!$L$64,IF(O97=Data!$E$5,Data!$L$65,IF(O97=Data!$E$6,Data!$L$66,IF(O97=Data!$E$7,Data!$L$67,IF(O97=Data!$E$8,Data!$L$68,IF(O97=Data!$E$9,Data!$L$69,IF(O97=Data!$E$10,Data!$L$70,IF(O97=Data!$E$11,Data!$L$71,IF(O97=Data!$E$12,Data!$L$72,IF(O97=Data!$E$13,Data!$L$73,IF(O97=Data!$E$14,Data!$L$74,IF(O97=Data!$E$15,Data!$L$75,IF(O97=Data!$E$16,Data!$L$76,IF(O97=Data!$E$17,Data!$L$77,IF(O97=Data!$E$18,Data!L$78,0)))))))))))))))))))</f>
        <v>0</v>
      </c>
      <c r="BC97" s="147">
        <f>IF(Q97="NA",0,IF(AY97="No",0,IF(N97="Yes",0,IF(P97=Data!$E$2,Data!$L$62,IF(P97=Data!$E$3,Data!$L$63,IF(P97=Data!$E$4,Data!$L$64,IF(P97=Data!$E$5,Data!$L$65,IF(P97=Data!$E$6,Data!$L$66,IF(P97=Data!$E$7,Data!$L$67,IF(P97=Data!$E$8,Data!$L$68,IF(P97=Data!$E$9,Data!$L$69,IF(P97=Data!$E$10,Data!$L$70,IF(P97=Data!$E$11,Data!$L$71,IF(P97=Data!$E$12,Data!$L$72*(EXP(-29.6/R97)),IF(P97=Data!$E$13,Data!$L$73,IF(P97=Data!$E$14,Data!$L$74*(EXP(-29.6/R97)),IF(P97=Data!$E$15,Data!$L$75,IF(P97=Data!$E$16,Data!$L$76,IF(P97=Data!$E$17,Data!$L$77,IF(P97=Data!$E$18,Data!L$78,0))))))))))))))))))))</f>
        <v>0</v>
      </c>
      <c r="BD97" s="148"/>
      <c r="BE97" s="146"/>
      <c r="BF97" s="148">
        <f t="shared" si="17"/>
        <v>0</v>
      </c>
      <c r="BG97" s="148">
        <f t="shared" si="24"/>
        <v>1</v>
      </c>
      <c r="BH97" s="148">
        <f t="shared" si="25"/>
        <v>1</v>
      </c>
      <c r="BI97" s="148">
        <f>IF(S97=0,0,IF(AND(Q97=Data!$E$12,S97-$AV$3&gt;0),(((Data!$M$72*(EXP(-29.6/S97)))-(Data!$M$72*(EXP(-29.6/(S97-$AV$3)))))),IF(AND(Q97=Data!$E$12,S97-$AV$3&lt;0.5),(Data!$M$72*(EXP(-29.6/S97))),IF(AND(Q97=Data!$E$12,S97&lt;=1),((Data!$M$72*(EXP(-29.6/S97)))),IF(Q97=Data!$E$13,(Data!$M$73),IF(AND(Q97=Data!$E$14,S97-$AV$3&gt;0),(((Data!$M$74*(EXP(-29.6/S97)))-(Data!$M$74*(EXP(-29.6/(S97-$AV$3)))))),IF(AND(Q97=Data!$E$14,S97-$AV$3&lt;1),(Data!$M$74*(EXP(-29.6/S97))),IF(AND(Q97=Data!$E$14,S97&lt;=1),((Data!$M$74*(EXP(-29.6/S97)))),IF(Q97=Data!$E$15,Data!$M$75,IF(Q97=Data!$E$16,Data!$M$76,IF(Q97=Data!$E$17,Data!$M$77,IF(Q97=Data!$E$18,Data!$M$78,0))))))))))))</f>
        <v>0</v>
      </c>
      <c r="BJ97" s="148">
        <f>IF(Q97=Data!$E$12,BI97*0.32,IF(Q97=Data!$E$13,0,IF(Q97=Data!$E$14,BI97*0.32,IF(Q97=Data!$E$15,0,IF(Q97=Data!$E$16,0,IF(Q97=Data!$E$17,0,IF(Q97=Data!$E$18,0,0)))))))</f>
        <v>0</v>
      </c>
      <c r="BK97" s="148">
        <f>IF(Q97=Data!$E$12,Data!$P$72*$AV$3,IF(Q97=Data!$E$13,Data!$P$73*$AV$3,IF(Q97=Data!$E$14,Data!$P$74*$AV$3,IF(Q97=Data!$E$15,Data!$P$75*$AV$3,IF(Q97=Data!$E$16,Data!$P$76*$AV$3,IF(Q97=Data!$E$17,Data!$P$77*$AV$3,IF(Q97=Data!$E$18,Data!$P$78*$AV$3,0)))))))</f>
        <v>0</v>
      </c>
      <c r="BL97" s="147">
        <f>IF(O97=Data!$E$2,Data!$O$62,IF(O97=Data!$E$3,Data!$O$63,IF(O97=Data!$E$4,Data!$O$64,IF(O97=Data!$E$5,Data!$O$65,IF(O97=Data!$E$6,Data!$O$66,IF(O97=Data!$E$7,Data!$O$67,IF(O97=Data!$E$8,Data!$O$68,IF(O97=Data!$E$9,Data!$O$69,IF(O97=Data!$E$10,Data!$O$70,IF(O97=Data!$E$11,Data!$O$71,IF(O97=Data!$E$12,Data!$O$72,IF(O97=Data!$E$13,Data!$O$73,IF(O97=Data!$E$14,Data!$O$74,IF(O97=Data!$E$15,Data!$O$75,IF(O97=Data!$E$16,Data!$O$76,IF(O97=Data!$E$17,Data!$O$77,IF(O97=Data!$E$18,Data!$O$78,0)))))))))))))))))</f>
        <v>0</v>
      </c>
      <c r="BM97" s="169"/>
      <c r="BN97" s="169"/>
      <c r="BO97" s="169"/>
      <c r="BP97" s="169"/>
    </row>
    <row r="98" spans="10:68" x14ac:dyDescent="0.3">
      <c r="J98" s="36" t="s">
        <v>109</v>
      </c>
      <c r="K98" s="108"/>
      <c r="L98" s="108"/>
      <c r="M98" s="108" t="s">
        <v>3</v>
      </c>
      <c r="N98" s="108" t="s">
        <v>1</v>
      </c>
      <c r="O98" s="109" t="s">
        <v>124</v>
      </c>
      <c r="P98" s="109" t="s">
        <v>124</v>
      </c>
      <c r="Q98" s="110" t="s">
        <v>124</v>
      </c>
      <c r="R98" s="111"/>
      <c r="S98" s="111"/>
      <c r="T98" s="112"/>
      <c r="U98" s="20"/>
      <c r="V98" s="21">
        <f>IF(AZ98="No",0,IF(O98="NA",0,IF(O98=Data!$E$2,Data!$F$62,IF(O98=Data!$E$3,Data!$F$63,IF(O98=Data!$E$4,Data!$F$64,IF(O98=Data!$E$5,Data!$F$65,IF(O98=Data!$E$6,Data!$F$66,IF(O98=Data!$E$7,Data!$F$67,IF(O98=Data!$E$8,Data!$F$68,IF(O98=Data!$E$9,Data!$F$69,IF(O98=Data!$E$10,Data!$F$70,IF(O98=Data!$E$11,Data!$F$71,IF(O98=Data!E107,Data!$F$72,IF(O98=Data!E108,Data!$F$73,IF(O98=Data!E109,Data!$F$74,IF(O98=Data!E110,Data!$F$75,IF(O98=Data!E111,Data!$F$76,IF(O98=Data!E112,Data!$F$77,IF(O98=Data!E113,Data!F$78,0)))))))))))))))))))*K98*$AV$3</f>
        <v>0</v>
      </c>
      <c r="W98" s="23">
        <f>IF(AZ98="No",0,IF(O98="NA",0,IF(O98=Data!$E$2,Data!$G$62,IF(O98=Data!$E$3,Data!$G$63,IF(O98=Data!$E$4,Data!$G$64,IF(O98=Data!$E$5,Data!$G$65,IF(O98=Data!$E$6,Data!$G$66,IF(O98=Data!$E$7,Data!$G$67,IF(O98=Data!$E$8,Data!$G$68,IF(O98=Data!$E$9,Data!$G$69,IF(O98=Data!$E$10,Data!$G$70,IF(O98=Data!$E$11,Data!$G$71,IF(O98=Data!$E$12,Data!$G$72,IF(O98=Data!$E$13,Data!$G$73,IF(O98=Data!$E$14,Data!$G$74,IF(O98=Data!$E$15,Data!$G$75,IF(O98=Data!$E$16,Data!$G$76,IF(O98=Data!$E$17,Data!$G$77,IF(O98=Data!$E$18,Data!G$78,0)))))))))))))))))))*K98*$AV$3</f>
        <v>0</v>
      </c>
      <c r="X98" s="23">
        <f>IF(AZ98="No",0,IF(O98="NA",0,IF(O98=Data!$E$2,Data!$H$62,IF(O98=Data!$E$3,Data!$H$63,IF(O98=Data!$E$4,Data!$H$64,IF(O98=Data!$E$5,Data!$H$65,IF(O98=Data!$E$6,Data!$H$66,IF(O98=Data!$E$7,Data!$H$67,IF(O98=Data!$E$8,Data!$H$68,IF(O98=Data!$E$9,Data!$H$69,IF(O98=Data!$E$10,Data!$H$70,IF(O98=Data!$E$11,Data!$H$71,IF(O98=Data!$E$12,Data!$H$72,IF(O98=Data!$E$13,Data!$H$73,IF(O98=Data!$E$14,Data!$H$74,IF(O98=Data!$E$15,Data!$H$75,IF(O98=Data!$E$16,Data!$H$76,IF(O98=Data!$E$17,Data!$H$77,IF(O98=Data!$E$18,Data!H$78,0)))))))))))))))))))*K98*$AV$3</f>
        <v>0</v>
      </c>
      <c r="Y98" s="23">
        <f>IF(R98&lt;=1,0,IF(Q98=Data!$E$12,Data!$F$72,IF(Q98=Data!$E$13,Data!$F$73,IF(Q98=Data!$E$14,Data!$F$74,IF(Q98=Data!$E$15,Data!$F$75,IF(Q98=Data!$E$16,Data!$F$76,IF(Q98=Data!$E$17,Data!$F$77,IF(Q98=Data!$E$18,Data!$F$78,0))))))))*K98*IF(R98&lt;AV98,R98,$AV$3)</f>
        <v>0</v>
      </c>
      <c r="Z98" s="23">
        <f>IF(R98&lt;=1,0,IF(Q98=Data!$E$12,Data!$G$72,IF(Q98=Data!$E$13,Data!$G$73,IF(Q98=Data!$E$14,Data!$G$74,IF(Q98=Data!$E$15,Data!$G$75,IF(Q98=Data!$E$16,Data!$G$76,IF(Q98=Data!$E$17,Data!$G$77,IF(Q98=Data!$E$18,Data!$G$78,0))))))))*K98*IF(R98&lt;AV98,R98,$AV$3)</f>
        <v>0</v>
      </c>
      <c r="AA98" s="23">
        <f>IF(R98&lt;=1,0,IF(Q98=Data!$E$12,Data!$H$72,IF(Q98=Data!$E$13,Data!$H$73,IF(Q98=Data!$E$14,Data!$H$74,IF(Q98=Data!$E$15,Data!$H$75,IF(Q98=Data!$E$16,Data!$H$76,IF(Q98=Data!$E$17,Data!$H$77,IF(Q98=Data!$E$18,Data!$H$78,0))))))))*K98*IF(R98&lt;AV98,R98,$AV$3)</f>
        <v>0</v>
      </c>
      <c r="AB98" s="22">
        <f t="shared" si="18"/>
        <v>0</v>
      </c>
      <c r="AC98" s="50">
        <f t="shared" si="19"/>
        <v>0</v>
      </c>
      <c r="AD98" s="46"/>
      <c r="AE98" s="21">
        <f t="shared" si="13"/>
        <v>0</v>
      </c>
      <c r="AF98" s="22">
        <f t="shared" si="14"/>
        <v>0</v>
      </c>
      <c r="AG98" s="50">
        <f t="shared" si="15"/>
        <v>0</v>
      </c>
      <c r="AH98" s="46"/>
      <c r="AI98" s="21">
        <f>IF(AZ98="No",0,IF(O98="NA",0,IF(Q98=O98,0,IF(O98=Data!$E$2,Data!$J$62,IF(O98=Data!$E$3,Data!$J$63,IF(O98=Data!$E$4,Data!$J$64,IF(O98=Data!$E$5,Data!$J$65,IF(O98=Data!$E$6,Data!$J$66,IF(O98=Data!$E$7,Data!$J$67,IF(O98=Data!$E$8,Data!$J$68,IF(O98=Data!$E$9,Data!$J$69,IF(O98=Data!$E$10,Data!$I$70,IF(O98=Data!$E$11,Data!$J$71,IF(O98=Data!$E$12,Data!$J$72,IF(O98=Data!$E$13,Data!$J$73,IF(O98=Data!$E$14,Data!$J$74,IF(O98=Data!$E$15,Data!$J$75,IF(O98=Data!$E$16,Data!$J$76,IF(O98=Data!$E$17,Data!$J$77,IF(O98=Data!$E$18,Data!J$78,0))))))))))))))))))))*$AV$3</f>
        <v>0</v>
      </c>
      <c r="AJ98" s="23">
        <f>IF(AZ98="No",0,IF(O98="NA",0,IF(O98=Data!$E$2,Data!$K$62,IF(O98=Data!$E$3,Data!$K$63,IF(O98=Data!$E$4,Data!$K$64,IF(O98=Data!$E$5,Data!$K$65,IF(O98=Data!$E$6,Data!$K$66,IF(O98=Data!$E$7,Data!$K$67,IF(O98=Data!$E$8,Data!$K$68,IF(O98=Data!$E$9,Data!$K$69,IF(O98=Data!$E$10,Data!$K$70,IF(O98=Data!$E$11,Data!$K$71,IF(O98=Data!$E$12,Data!$K$72,IF(O98=Data!$E$13,Data!$K$73,IF(O98=Data!$E$14,Data!$K$74,IF(O98=Data!$E$15,Data!$K$75,IF(O98=Data!$E$16,Data!$K$76,IF(O98=Data!$E$17,Data!$K$77,IF(O98=Data!$E$18,Data!K$78,0)))))))))))))))))))*$AV$3</f>
        <v>0</v>
      </c>
      <c r="AK98" s="23">
        <f t="shared" si="20"/>
        <v>0</v>
      </c>
      <c r="AL98" s="22">
        <f t="shared" si="21"/>
        <v>0</v>
      </c>
      <c r="AM98" s="22">
        <f t="shared" si="22"/>
        <v>0</v>
      </c>
      <c r="AN98" s="23"/>
      <c r="AO98" s="120"/>
      <c r="AP98" s="25"/>
      <c r="AQ98" s="25"/>
      <c r="AR98" s="9"/>
      <c r="AS98" s="9"/>
      <c r="AT98" s="5"/>
      <c r="AX98" s="168"/>
      <c r="AY98" s="143" t="str">
        <f t="shared" si="23"/>
        <v>No</v>
      </c>
      <c r="AZ98" s="144" t="str">
        <f t="shared" si="16"/>
        <v>No</v>
      </c>
      <c r="BA98" s="150"/>
      <c r="BB98" s="146">
        <f>IF(Q98="NA",0,IF(N98="No",0,IF(O98=Data!$E$2,Data!$L$62,IF(O98=Data!$E$3,Data!$L$63,IF(O98=Data!$E$4,Data!$L$64,IF(O98=Data!$E$5,Data!$L$65,IF(O98=Data!$E$6,Data!$L$66,IF(O98=Data!$E$7,Data!$L$67,IF(O98=Data!$E$8,Data!$L$68,IF(O98=Data!$E$9,Data!$L$69,IF(O98=Data!$E$10,Data!$L$70,IF(O98=Data!$E$11,Data!$L$71,IF(O98=Data!$E$12,Data!$L$72,IF(O98=Data!$E$13,Data!$L$73,IF(O98=Data!$E$14,Data!$L$74,IF(O98=Data!$E$15,Data!$L$75,IF(O98=Data!$E$16,Data!$L$76,IF(O98=Data!$E$17,Data!$L$77,IF(O98=Data!$E$18,Data!L$78,0)))))))))))))))))))</f>
        <v>0</v>
      </c>
      <c r="BC98" s="147">
        <f>IF(Q98="NA",0,IF(AY98="No",0,IF(N98="Yes",0,IF(P98=Data!$E$2,Data!$L$62,IF(P98=Data!$E$3,Data!$L$63,IF(P98=Data!$E$4,Data!$L$64,IF(P98=Data!$E$5,Data!$L$65,IF(P98=Data!$E$6,Data!$L$66,IF(P98=Data!$E$7,Data!$L$67,IF(P98=Data!$E$8,Data!$L$68,IF(P98=Data!$E$9,Data!$L$69,IF(P98=Data!$E$10,Data!$L$70,IF(P98=Data!$E$11,Data!$L$71,IF(P98=Data!$E$12,Data!$L$72*(EXP(-29.6/R98)),IF(P98=Data!$E$13,Data!$L$73,IF(P98=Data!$E$14,Data!$L$74*(EXP(-29.6/R98)),IF(P98=Data!$E$15,Data!$L$75,IF(P98=Data!$E$16,Data!$L$76,IF(P98=Data!$E$17,Data!$L$77,IF(P98=Data!$E$18,Data!L$78,0))))))))))))))))))))</f>
        <v>0</v>
      </c>
      <c r="BD98" s="148"/>
      <c r="BE98" s="146"/>
      <c r="BF98" s="148">
        <f t="shared" si="17"/>
        <v>0</v>
      </c>
      <c r="BG98" s="148">
        <f t="shared" si="24"/>
        <v>1</v>
      </c>
      <c r="BH98" s="148">
        <f t="shared" si="25"/>
        <v>1</v>
      </c>
      <c r="BI98" s="148">
        <f>IF(S98=0,0,IF(AND(Q98=Data!$E$12,S98-$AV$3&gt;0),(((Data!$M$72*(EXP(-29.6/S98)))-(Data!$M$72*(EXP(-29.6/(S98-$AV$3)))))),IF(AND(Q98=Data!$E$12,S98-$AV$3&lt;0.5),(Data!$M$72*(EXP(-29.6/S98))),IF(AND(Q98=Data!$E$12,S98&lt;=1),((Data!$M$72*(EXP(-29.6/S98)))),IF(Q98=Data!$E$13,(Data!$M$73),IF(AND(Q98=Data!$E$14,S98-$AV$3&gt;0),(((Data!$M$74*(EXP(-29.6/S98)))-(Data!$M$74*(EXP(-29.6/(S98-$AV$3)))))),IF(AND(Q98=Data!$E$14,S98-$AV$3&lt;1),(Data!$M$74*(EXP(-29.6/S98))),IF(AND(Q98=Data!$E$14,S98&lt;=1),((Data!$M$74*(EXP(-29.6/S98)))),IF(Q98=Data!$E$15,Data!$M$75,IF(Q98=Data!$E$16,Data!$M$76,IF(Q98=Data!$E$17,Data!$M$77,IF(Q98=Data!$E$18,Data!$M$78,0))))))))))))</f>
        <v>0</v>
      </c>
      <c r="BJ98" s="148">
        <f>IF(Q98=Data!$E$12,BI98*0.32,IF(Q98=Data!$E$13,0,IF(Q98=Data!$E$14,BI98*0.32,IF(Q98=Data!$E$15,0,IF(Q98=Data!$E$16,0,IF(Q98=Data!$E$17,0,IF(Q98=Data!$E$18,0,0)))))))</f>
        <v>0</v>
      </c>
      <c r="BK98" s="148">
        <f>IF(Q98=Data!$E$12,Data!$P$72*$AV$3,IF(Q98=Data!$E$13,Data!$P$73*$AV$3,IF(Q98=Data!$E$14,Data!$P$74*$AV$3,IF(Q98=Data!$E$15,Data!$P$75*$AV$3,IF(Q98=Data!$E$16,Data!$P$76*$AV$3,IF(Q98=Data!$E$17,Data!$P$77*$AV$3,IF(Q98=Data!$E$18,Data!$P$78*$AV$3,0)))))))</f>
        <v>0</v>
      </c>
      <c r="BL98" s="147">
        <f>IF(O98=Data!$E$2,Data!$O$62,IF(O98=Data!$E$3,Data!$O$63,IF(O98=Data!$E$4,Data!$O$64,IF(O98=Data!$E$5,Data!$O$65,IF(O98=Data!$E$6,Data!$O$66,IF(O98=Data!$E$7,Data!$O$67,IF(O98=Data!$E$8,Data!$O$68,IF(O98=Data!$E$9,Data!$O$69,IF(O98=Data!$E$10,Data!$O$70,IF(O98=Data!$E$11,Data!$O$71,IF(O98=Data!$E$12,Data!$O$72,IF(O98=Data!$E$13,Data!$O$73,IF(O98=Data!$E$14,Data!$O$74,IF(O98=Data!$E$15,Data!$O$75,IF(O98=Data!$E$16,Data!$O$76,IF(O98=Data!$E$17,Data!$O$77,IF(O98=Data!$E$18,Data!$O$78,0)))))))))))))))))</f>
        <v>0</v>
      </c>
      <c r="BM98" s="169"/>
      <c r="BN98" s="169"/>
      <c r="BO98" s="169"/>
      <c r="BP98" s="169"/>
    </row>
    <row r="99" spans="10:68" x14ac:dyDescent="0.3">
      <c r="J99" s="36" t="s">
        <v>110</v>
      </c>
      <c r="K99" s="108"/>
      <c r="L99" s="108"/>
      <c r="M99" s="108" t="s">
        <v>3</v>
      </c>
      <c r="N99" s="108" t="s">
        <v>1</v>
      </c>
      <c r="O99" s="109" t="s">
        <v>124</v>
      </c>
      <c r="P99" s="109" t="s">
        <v>124</v>
      </c>
      <c r="Q99" s="110" t="s">
        <v>124</v>
      </c>
      <c r="R99" s="111"/>
      <c r="S99" s="111"/>
      <c r="T99" s="112"/>
      <c r="U99" s="20"/>
      <c r="V99" s="21">
        <f>IF(AZ99="No",0,IF(O99="NA",0,IF(O99=Data!$E$2,Data!$F$62,IF(O99=Data!$E$3,Data!$F$63,IF(O99=Data!$E$4,Data!$F$64,IF(O99=Data!$E$5,Data!$F$65,IF(O99=Data!$E$6,Data!$F$66,IF(O99=Data!$E$7,Data!$F$67,IF(O99=Data!$E$8,Data!$F$68,IF(O99=Data!$E$9,Data!$F$69,IF(O99=Data!$E$10,Data!$F$70,IF(O99=Data!$E$11,Data!$F$71,IF(O99=Data!E108,Data!$F$72,IF(O99=Data!E109,Data!$F$73,IF(O99=Data!E110,Data!$F$74,IF(O99=Data!E111,Data!$F$75,IF(O99=Data!E112,Data!$F$76,IF(O99=Data!E113,Data!$F$77,IF(O99=Data!E114,Data!F$78,0)))))))))))))))))))*K99*$AV$3</f>
        <v>0</v>
      </c>
      <c r="W99" s="23">
        <f>IF(AZ99="No",0,IF(O99="NA",0,IF(O99=Data!$E$2,Data!$G$62,IF(O99=Data!$E$3,Data!$G$63,IF(O99=Data!$E$4,Data!$G$64,IF(O99=Data!$E$5,Data!$G$65,IF(O99=Data!$E$6,Data!$G$66,IF(O99=Data!$E$7,Data!$G$67,IF(O99=Data!$E$8,Data!$G$68,IF(O99=Data!$E$9,Data!$G$69,IF(O99=Data!$E$10,Data!$G$70,IF(O99=Data!$E$11,Data!$G$71,IF(O99=Data!$E$12,Data!$G$72,IF(O99=Data!$E$13,Data!$G$73,IF(O99=Data!$E$14,Data!$G$74,IF(O99=Data!$E$15,Data!$G$75,IF(O99=Data!$E$16,Data!$G$76,IF(O99=Data!$E$17,Data!$G$77,IF(O99=Data!$E$18,Data!G$78,0)))))))))))))))))))*K99*$AV$3</f>
        <v>0</v>
      </c>
      <c r="X99" s="23">
        <f>IF(AZ99="No",0,IF(O99="NA",0,IF(O99=Data!$E$2,Data!$H$62,IF(O99=Data!$E$3,Data!$H$63,IF(O99=Data!$E$4,Data!$H$64,IF(O99=Data!$E$5,Data!$H$65,IF(O99=Data!$E$6,Data!$H$66,IF(O99=Data!$E$7,Data!$H$67,IF(O99=Data!$E$8,Data!$H$68,IF(O99=Data!$E$9,Data!$H$69,IF(O99=Data!$E$10,Data!$H$70,IF(O99=Data!$E$11,Data!$H$71,IF(O99=Data!$E$12,Data!$H$72,IF(O99=Data!$E$13,Data!$H$73,IF(O99=Data!$E$14,Data!$H$74,IF(O99=Data!$E$15,Data!$H$75,IF(O99=Data!$E$16,Data!$H$76,IF(O99=Data!$E$17,Data!$H$77,IF(O99=Data!$E$18,Data!H$78,0)))))))))))))))))))*K99*$AV$3</f>
        <v>0</v>
      </c>
      <c r="Y99" s="23">
        <f>IF(R99&lt;=1,0,IF(Q99=Data!$E$12,Data!$F$72,IF(Q99=Data!$E$13,Data!$F$73,IF(Q99=Data!$E$14,Data!$F$74,IF(Q99=Data!$E$15,Data!$F$75,IF(Q99=Data!$E$16,Data!$F$76,IF(Q99=Data!$E$17,Data!$F$77,IF(Q99=Data!$E$18,Data!$F$78,0))))))))*K99*IF(R99&lt;AV99,R99,$AV$3)</f>
        <v>0</v>
      </c>
      <c r="Z99" s="23">
        <f>IF(R99&lt;=1,0,IF(Q99=Data!$E$12,Data!$G$72,IF(Q99=Data!$E$13,Data!$G$73,IF(Q99=Data!$E$14,Data!$G$74,IF(Q99=Data!$E$15,Data!$G$75,IF(Q99=Data!$E$16,Data!$G$76,IF(Q99=Data!$E$17,Data!$G$77,IF(Q99=Data!$E$18,Data!$G$78,0))))))))*K99*IF(R99&lt;AV99,R99,$AV$3)</f>
        <v>0</v>
      </c>
      <c r="AA99" s="23">
        <f>IF(R99&lt;=1,0,IF(Q99=Data!$E$12,Data!$H$72,IF(Q99=Data!$E$13,Data!$H$73,IF(Q99=Data!$E$14,Data!$H$74,IF(Q99=Data!$E$15,Data!$H$75,IF(Q99=Data!$E$16,Data!$H$76,IF(Q99=Data!$E$17,Data!$H$77,IF(Q99=Data!$E$18,Data!$H$78,0))))))))*K99*IF(R99&lt;AV99,R99,$AV$3)</f>
        <v>0</v>
      </c>
      <c r="AB99" s="22">
        <f t="shared" si="18"/>
        <v>0</v>
      </c>
      <c r="AC99" s="50">
        <f t="shared" si="19"/>
        <v>0</v>
      </c>
      <c r="AD99" s="46"/>
      <c r="AE99" s="21">
        <f t="shared" si="13"/>
        <v>0</v>
      </c>
      <c r="AF99" s="22">
        <f t="shared" si="14"/>
        <v>0</v>
      </c>
      <c r="AG99" s="50">
        <f t="shared" si="15"/>
        <v>0</v>
      </c>
      <c r="AH99" s="46"/>
      <c r="AI99" s="21">
        <f>IF(AZ99="No",0,IF(O99="NA",0,IF(Q99=O99,0,IF(O99=Data!$E$2,Data!$J$62,IF(O99=Data!$E$3,Data!$J$63,IF(O99=Data!$E$4,Data!$J$64,IF(O99=Data!$E$5,Data!$J$65,IF(O99=Data!$E$6,Data!$J$66,IF(O99=Data!$E$7,Data!$J$67,IF(O99=Data!$E$8,Data!$J$68,IF(O99=Data!$E$9,Data!$J$69,IF(O99=Data!$E$10,Data!$I$70,IF(O99=Data!$E$11,Data!$J$71,IF(O99=Data!$E$12,Data!$J$72,IF(O99=Data!$E$13,Data!$J$73,IF(O99=Data!$E$14,Data!$J$74,IF(O99=Data!$E$15,Data!$J$75,IF(O99=Data!$E$16,Data!$J$76,IF(O99=Data!$E$17,Data!$J$77,IF(O99=Data!$E$18,Data!J$78,0))))))))))))))))))))*$AV$3</f>
        <v>0</v>
      </c>
      <c r="AJ99" s="23">
        <f>IF(AZ99="No",0,IF(O99="NA",0,IF(O99=Data!$E$2,Data!$K$62,IF(O99=Data!$E$3,Data!$K$63,IF(O99=Data!$E$4,Data!$K$64,IF(O99=Data!$E$5,Data!$K$65,IF(O99=Data!$E$6,Data!$K$66,IF(O99=Data!$E$7,Data!$K$67,IF(O99=Data!$E$8,Data!$K$68,IF(O99=Data!$E$9,Data!$K$69,IF(O99=Data!$E$10,Data!$K$70,IF(O99=Data!$E$11,Data!$K$71,IF(O99=Data!$E$12,Data!$K$72,IF(O99=Data!$E$13,Data!$K$73,IF(O99=Data!$E$14,Data!$K$74,IF(O99=Data!$E$15,Data!$K$75,IF(O99=Data!$E$16,Data!$K$76,IF(O99=Data!$E$17,Data!$K$77,IF(O99=Data!$E$18,Data!K$78,0)))))))))))))))))))*$AV$3</f>
        <v>0</v>
      </c>
      <c r="AK99" s="23">
        <f t="shared" si="20"/>
        <v>0</v>
      </c>
      <c r="AL99" s="22">
        <f t="shared" si="21"/>
        <v>0</v>
      </c>
      <c r="AM99" s="22">
        <f t="shared" si="22"/>
        <v>0</v>
      </c>
      <c r="AN99" s="23"/>
      <c r="AO99" s="120"/>
      <c r="AP99" s="25"/>
      <c r="AQ99" s="25"/>
      <c r="AR99" s="9"/>
      <c r="AS99" s="9"/>
      <c r="AT99" s="5"/>
      <c r="AX99" s="168"/>
      <c r="AY99" s="143" t="str">
        <f t="shared" si="23"/>
        <v>No</v>
      </c>
      <c r="AZ99" s="144" t="str">
        <f t="shared" si="16"/>
        <v>No</v>
      </c>
      <c r="BA99" s="150"/>
      <c r="BB99" s="146">
        <f>IF(Q99="NA",0,IF(N99="No",0,IF(O99=Data!$E$2,Data!$L$62,IF(O99=Data!$E$3,Data!$L$63,IF(O99=Data!$E$4,Data!$L$64,IF(O99=Data!$E$5,Data!$L$65,IF(O99=Data!$E$6,Data!$L$66,IF(O99=Data!$E$7,Data!$L$67,IF(O99=Data!$E$8,Data!$L$68,IF(O99=Data!$E$9,Data!$L$69,IF(O99=Data!$E$10,Data!$L$70,IF(O99=Data!$E$11,Data!$L$71,IF(O99=Data!$E$12,Data!$L$72,IF(O99=Data!$E$13,Data!$L$73,IF(O99=Data!$E$14,Data!$L$74,IF(O99=Data!$E$15,Data!$L$75,IF(O99=Data!$E$16,Data!$L$76,IF(O99=Data!$E$17,Data!$L$77,IF(O99=Data!$E$18,Data!L$78,0)))))))))))))))))))</f>
        <v>0</v>
      </c>
      <c r="BC99" s="147">
        <f>IF(Q99="NA",0,IF(AY99="No",0,IF(N99="Yes",0,IF(P99=Data!$E$2,Data!$L$62,IF(P99=Data!$E$3,Data!$L$63,IF(P99=Data!$E$4,Data!$L$64,IF(P99=Data!$E$5,Data!$L$65,IF(P99=Data!$E$6,Data!$L$66,IF(P99=Data!$E$7,Data!$L$67,IF(P99=Data!$E$8,Data!$L$68,IF(P99=Data!$E$9,Data!$L$69,IF(P99=Data!$E$10,Data!$L$70,IF(P99=Data!$E$11,Data!$L$71,IF(P99=Data!$E$12,Data!$L$72*(EXP(-29.6/R99)),IF(P99=Data!$E$13,Data!$L$73,IF(P99=Data!$E$14,Data!$L$74*(EXP(-29.6/R99)),IF(P99=Data!$E$15,Data!$L$75,IF(P99=Data!$E$16,Data!$L$76,IF(P99=Data!$E$17,Data!$L$77,IF(P99=Data!$E$18,Data!L$78,0))))))))))))))))))))</f>
        <v>0</v>
      </c>
      <c r="BD99" s="148"/>
      <c r="BE99" s="146"/>
      <c r="BF99" s="148">
        <f t="shared" si="17"/>
        <v>0</v>
      </c>
      <c r="BG99" s="148">
        <f t="shared" si="24"/>
        <v>1</v>
      </c>
      <c r="BH99" s="148">
        <f t="shared" si="25"/>
        <v>1</v>
      </c>
      <c r="BI99" s="148">
        <f>IF(S99=0,0,IF(AND(Q99=Data!$E$12,S99-$AV$3&gt;0),(((Data!$M$72*(EXP(-29.6/S99)))-(Data!$M$72*(EXP(-29.6/(S99-$AV$3)))))),IF(AND(Q99=Data!$E$12,S99-$AV$3&lt;0.5),(Data!$M$72*(EXP(-29.6/S99))),IF(AND(Q99=Data!$E$12,S99&lt;=1),((Data!$M$72*(EXP(-29.6/S99)))),IF(Q99=Data!$E$13,(Data!$M$73),IF(AND(Q99=Data!$E$14,S99-$AV$3&gt;0),(((Data!$M$74*(EXP(-29.6/S99)))-(Data!$M$74*(EXP(-29.6/(S99-$AV$3)))))),IF(AND(Q99=Data!$E$14,S99-$AV$3&lt;1),(Data!$M$74*(EXP(-29.6/S99))),IF(AND(Q99=Data!$E$14,S99&lt;=1),((Data!$M$74*(EXP(-29.6/S99)))),IF(Q99=Data!$E$15,Data!$M$75,IF(Q99=Data!$E$16,Data!$M$76,IF(Q99=Data!$E$17,Data!$M$77,IF(Q99=Data!$E$18,Data!$M$78,0))))))))))))</f>
        <v>0</v>
      </c>
      <c r="BJ99" s="148">
        <f>IF(Q99=Data!$E$12,BI99*0.32,IF(Q99=Data!$E$13,0,IF(Q99=Data!$E$14,BI99*0.32,IF(Q99=Data!$E$15,0,IF(Q99=Data!$E$16,0,IF(Q99=Data!$E$17,0,IF(Q99=Data!$E$18,0,0)))))))</f>
        <v>0</v>
      </c>
      <c r="BK99" s="148">
        <f>IF(Q99=Data!$E$12,Data!$P$72*$AV$3,IF(Q99=Data!$E$13,Data!$P$73*$AV$3,IF(Q99=Data!$E$14,Data!$P$74*$AV$3,IF(Q99=Data!$E$15,Data!$P$75*$AV$3,IF(Q99=Data!$E$16,Data!$P$76*$AV$3,IF(Q99=Data!$E$17,Data!$P$77*$AV$3,IF(Q99=Data!$E$18,Data!$P$78*$AV$3,0)))))))</f>
        <v>0</v>
      </c>
      <c r="BL99" s="147">
        <f>IF(O99=Data!$E$2,Data!$O$62,IF(O99=Data!$E$3,Data!$O$63,IF(O99=Data!$E$4,Data!$O$64,IF(O99=Data!$E$5,Data!$O$65,IF(O99=Data!$E$6,Data!$O$66,IF(O99=Data!$E$7,Data!$O$67,IF(O99=Data!$E$8,Data!$O$68,IF(O99=Data!$E$9,Data!$O$69,IF(O99=Data!$E$10,Data!$O$70,IF(O99=Data!$E$11,Data!$O$71,IF(O99=Data!$E$12,Data!$O$72,IF(O99=Data!$E$13,Data!$O$73,IF(O99=Data!$E$14,Data!$O$74,IF(O99=Data!$E$15,Data!$O$75,IF(O99=Data!$E$16,Data!$O$76,IF(O99=Data!$E$17,Data!$O$77,IF(O99=Data!$E$18,Data!$O$78,0)))))))))))))))))</f>
        <v>0</v>
      </c>
      <c r="BM99" s="169"/>
      <c r="BN99" s="169"/>
      <c r="BO99" s="169"/>
      <c r="BP99" s="169"/>
    </row>
    <row r="100" spans="10:68" x14ac:dyDescent="0.3">
      <c r="J100" s="36" t="s">
        <v>111</v>
      </c>
      <c r="K100" s="108"/>
      <c r="L100" s="108"/>
      <c r="M100" s="108" t="s">
        <v>3</v>
      </c>
      <c r="N100" s="108" t="s">
        <v>1</v>
      </c>
      <c r="O100" s="109" t="s">
        <v>124</v>
      </c>
      <c r="P100" s="109" t="s">
        <v>124</v>
      </c>
      <c r="Q100" s="110" t="s">
        <v>124</v>
      </c>
      <c r="R100" s="111"/>
      <c r="S100" s="111"/>
      <c r="T100" s="112"/>
      <c r="U100" s="20"/>
      <c r="V100" s="21">
        <f>IF(AZ100="No",0,IF(O100="NA",0,IF(O100=Data!$E$2,Data!$F$62,IF(O100=Data!$E$3,Data!$F$63,IF(O100=Data!$E$4,Data!$F$64,IF(O100=Data!$E$5,Data!$F$65,IF(O100=Data!$E$6,Data!$F$66,IF(O100=Data!$E$7,Data!$F$67,IF(O100=Data!$E$8,Data!$F$68,IF(O100=Data!$E$9,Data!$F$69,IF(O100=Data!$E$10,Data!$F$70,IF(O100=Data!$E$11,Data!$F$71,IF(O100=Data!E109,Data!$F$72,IF(O100=Data!E110,Data!$F$73,IF(O100=Data!E111,Data!$F$74,IF(O100=Data!E112,Data!$F$75,IF(O100=Data!E113,Data!$F$76,IF(O100=Data!E114,Data!$F$77,IF(O100=Data!E115,Data!F$78,0)))))))))))))))))))*K100*$AV$3</f>
        <v>0</v>
      </c>
      <c r="W100" s="23">
        <f>IF(AZ100="No",0,IF(O100="NA",0,IF(O100=Data!$E$2,Data!$G$62,IF(O100=Data!$E$3,Data!$G$63,IF(O100=Data!$E$4,Data!$G$64,IF(O100=Data!$E$5,Data!$G$65,IF(O100=Data!$E$6,Data!$G$66,IF(O100=Data!$E$7,Data!$G$67,IF(O100=Data!$E$8,Data!$G$68,IF(O100=Data!$E$9,Data!$G$69,IF(O100=Data!$E$10,Data!$G$70,IF(O100=Data!$E$11,Data!$G$71,IF(O100=Data!$E$12,Data!$G$72,IF(O100=Data!$E$13,Data!$G$73,IF(O100=Data!$E$14,Data!$G$74,IF(O100=Data!$E$15,Data!$G$75,IF(O100=Data!$E$16,Data!$G$76,IF(O100=Data!$E$17,Data!$G$77,IF(O100=Data!$E$18,Data!G$78,0)))))))))))))))))))*K100*$AV$3</f>
        <v>0</v>
      </c>
      <c r="X100" s="23">
        <f>IF(AZ100="No",0,IF(O100="NA",0,IF(O100=Data!$E$2,Data!$H$62,IF(O100=Data!$E$3,Data!$H$63,IF(O100=Data!$E$4,Data!$H$64,IF(O100=Data!$E$5,Data!$H$65,IF(O100=Data!$E$6,Data!$H$66,IF(O100=Data!$E$7,Data!$H$67,IF(O100=Data!$E$8,Data!$H$68,IF(O100=Data!$E$9,Data!$H$69,IF(O100=Data!$E$10,Data!$H$70,IF(O100=Data!$E$11,Data!$H$71,IF(O100=Data!$E$12,Data!$H$72,IF(O100=Data!$E$13,Data!$H$73,IF(O100=Data!$E$14,Data!$H$74,IF(O100=Data!$E$15,Data!$H$75,IF(O100=Data!$E$16,Data!$H$76,IF(O100=Data!$E$17,Data!$H$77,IF(O100=Data!$E$18,Data!H$78,0)))))))))))))))))))*K100*$AV$3</f>
        <v>0</v>
      </c>
      <c r="Y100" s="23">
        <f>IF(R100&lt;=1,0,IF(Q100=Data!$E$12,Data!$F$72,IF(Q100=Data!$E$13,Data!$F$73,IF(Q100=Data!$E$14,Data!$F$74,IF(Q100=Data!$E$15,Data!$F$75,IF(Q100=Data!$E$16,Data!$F$76,IF(Q100=Data!$E$17,Data!$F$77,IF(Q100=Data!$E$18,Data!$F$78,0))))))))*K100*IF(R100&lt;AV100,R100,$AV$3)</f>
        <v>0</v>
      </c>
      <c r="Z100" s="23">
        <f>IF(R100&lt;=1,0,IF(Q100=Data!$E$12,Data!$G$72,IF(Q100=Data!$E$13,Data!$G$73,IF(Q100=Data!$E$14,Data!$G$74,IF(Q100=Data!$E$15,Data!$G$75,IF(Q100=Data!$E$16,Data!$G$76,IF(Q100=Data!$E$17,Data!$G$77,IF(Q100=Data!$E$18,Data!$G$78,0))))))))*K100*IF(R100&lt;AV100,R100,$AV$3)</f>
        <v>0</v>
      </c>
      <c r="AA100" s="23">
        <f>IF(R100&lt;=1,0,IF(Q100=Data!$E$12,Data!$H$72,IF(Q100=Data!$E$13,Data!$H$73,IF(Q100=Data!$E$14,Data!$H$74,IF(Q100=Data!$E$15,Data!$H$75,IF(Q100=Data!$E$16,Data!$H$76,IF(Q100=Data!$E$17,Data!$H$77,IF(Q100=Data!$E$18,Data!$H$78,0))))))))*K100*IF(R100&lt;AV100,R100,$AV$3)</f>
        <v>0</v>
      </c>
      <c r="AB100" s="22">
        <f t="shared" si="18"/>
        <v>0</v>
      </c>
      <c r="AC100" s="50">
        <f t="shared" si="19"/>
        <v>0</v>
      </c>
      <c r="AD100" s="46"/>
      <c r="AE100" s="21">
        <f t="shared" si="13"/>
        <v>0</v>
      </c>
      <c r="AF100" s="22">
        <f t="shared" si="14"/>
        <v>0</v>
      </c>
      <c r="AG100" s="50">
        <f t="shared" si="15"/>
        <v>0</v>
      </c>
      <c r="AH100" s="46"/>
      <c r="AI100" s="21">
        <f>IF(AZ100="No",0,IF(O100="NA",0,IF(Q100=O100,0,IF(O100=Data!$E$2,Data!$J$62,IF(O100=Data!$E$3,Data!$J$63,IF(O100=Data!$E$4,Data!$J$64,IF(O100=Data!$E$5,Data!$J$65,IF(O100=Data!$E$6,Data!$J$66,IF(O100=Data!$E$7,Data!$J$67,IF(O100=Data!$E$8,Data!$J$68,IF(O100=Data!$E$9,Data!$J$69,IF(O100=Data!$E$10,Data!$I$70,IF(O100=Data!$E$11,Data!$J$71,IF(O100=Data!$E$12,Data!$J$72,IF(O100=Data!$E$13,Data!$J$73,IF(O100=Data!$E$14,Data!$J$74,IF(O100=Data!$E$15,Data!$J$75,IF(O100=Data!$E$16,Data!$J$76,IF(O100=Data!$E$17,Data!$J$77,IF(O100=Data!$E$18,Data!J$78,0))))))))))))))))))))*$AV$3</f>
        <v>0</v>
      </c>
      <c r="AJ100" s="23">
        <f>IF(AZ100="No",0,IF(O100="NA",0,IF(O100=Data!$E$2,Data!$K$62,IF(O100=Data!$E$3,Data!$K$63,IF(O100=Data!$E$4,Data!$K$64,IF(O100=Data!$E$5,Data!$K$65,IF(O100=Data!$E$6,Data!$K$66,IF(O100=Data!$E$7,Data!$K$67,IF(O100=Data!$E$8,Data!$K$68,IF(O100=Data!$E$9,Data!$K$69,IF(O100=Data!$E$10,Data!$K$70,IF(O100=Data!$E$11,Data!$K$71,IF(O100=Data!$E$12,Data!$K$72,IF(O100=Data!$E$13,Data!$K$73,IF(O100=Data!$E$14,Data!$K$74,IF(O100=Data!$E$15,Data!$K$75,IF(O100=Data!$E$16,Data!$K$76,IF(O100=Data!$E$17,Data!$K$77,IF(O100=Data!$E$18,Data!K$78,0)))))))))))))))))))*$AV$3</f>
        <v>0</v>
      </c>
      <c r="AK100" s="23">
        <f t="shared" si="20"/>
        <v>0</v>
      </c>
      <c r="AL100" s="22">
        <f t="shared" si="21"/>
        <v>0</v>
      </c>
      <c r="AM100" s="22">
        <f t="shared" si="22"/>
        <v>0</v>
      </c>
      <c r="AN100" s="23"/>
      <c r="AO100" s="120"/>
      <c r="AP100" s="25"/>
      <c r="AQ100" s="25"/>
      <c r="AR100" s="9"/>
      <c r="AS100" s="9"/>
      <c r="AT100" s="5"/>
      <c r="AX100" s="168"/>
      <c r="AY100" s="143" t="str">
        <f t="shared" si="23"/>
        <v>No</v>
      </c>
      <c r="AZ100" s="144" t="str">
        <f t="shared" si="16"/>
        <v>No</v>
      </c>
      <c r="BA100" s="150"/>
      <c r="BB100" s="146">
        <f>IF(Q100="NA",0,IF(N100="No",0,IF(O100=Data!$E$2,Data!$L$62,IF(O100=Data!$E$3,Data!$L$63,IF(O100=Data!$E$4,Data!$L$64,IF(O100=Data!$E$5,Data!$L$65,IF(O100=Data!$E$6,Data!$L$66,IF(O100=Data!$E$7,Data!$L$67,IF(O100=Data!$E$8,Data!$L$68,IF(O100=Data!$E$9,Data!$L$69,IF(O100=Data!$E$10,Data!$L$70,IF(O100=Data!$E$11,Data!$L$71,IF(O100=Data!$E$12,Data!$L$72,IF(O100=Data!$E$13,Data!$L$73,IF(O100=Data!$E$14,Data!$L$74,IF(O100=Data!$E$15,Data!$L$75,IF(O100=Data!$E$16,Data!$L$76,IF(O100=Data!$E$17,Data!$L$77,IF(O100=Data!$E$18,Data!L$78,0)))))))))))))))))))</f>
        <v>0</v>
      </c>
      <c r="BC100" s="147">
        <f>IF(Q100="NA",0,IF(AY100="No",0,IF(N100="Yes",0,IF(P100=Data!$E$2,Data!$L$62,IF(P100=Data!$E$3,Data!$L$63,IF(P100=Data!$E$4,Data!$L$64,IF(P100=Data!$E$5,Data!$L$65,IF(P100=Data!$E$6,Data!$L$66,IF(P100=Data!$E$7,Data!$L$67,IF(P100=Data!$E$8,Data!$L$68,IF(P100=Data!$E$9,Data!$L$69,IF(P100=Data!$E$10,Data!$L$70,IF(P100=Data!$E$11,Data!$L$71,IF(P100=Data!$E$12,Data!$L$72*(EXP(-29.6/R100)),IF(P100=Data!$E$13,Data!$L$73,IF(P100=Data!$E$14,Data!$L$74*(EXP(-29.6/R100)),IF(P100=Data!$E$15,Data!$L$75,IF(P100=Data!$E$16,Data!$L$76,IF(P100=Data!$E$17,Data!$L$77,IF(P100=Data!$E$18,Data!L$78,0))))))))))))))))))))</f>
        <v>0</v>
      </c>
      <c r="BD100" s="148"/>
      <c r="BE100" s="146"/>
      <c r="BF100" s="148">
        <f t="shared" si="17"/>
        <v>0</v>
      </c>
      <c r="BG100" s="148">
        <f t="shared" si="24"/>
        <v>1</v>
      </c>
      <c r="BH100" s="148">
        <f t="shared" si="25"/>
        <v>1</v>
      </c>
      <c r="BI100" s="148">
        <f>IF(S100=0,0,IF(AND(Q100=Data!$E$12,S100-$AV$3&gt;0),(((Data!$M$72*(EXP(-29.6/S100)))-(Data!$M$72*(EXP(-29.6/(S100-$AV$3)))))),IF(AND(Q100=Data!$E$12,S100-$AV$3&lt;0.5),(Data!$M$72*(EXP(-29.6/S100))),IF(AND(Q100=Data!$E$12,S100&lt;=1),((Data!$M$72*(EXP(-29.6/S100)))),IF(Q100=Data!$E$13,(Data!$M$73),IF(AND(Q100=Data!$E$14,S100-$AV$3&gt;0),(((Data!$M$74*(EXP(-29.6/S100)))-(Data!$M$74*(EXP(-29.6/(S100-$AV$3)))))),IF(AND(Q100=Data!$E$14,S100-$AV$3&lt;1),(Data!$M$74*(EXP(-29.6/S100))),IF(AND(Q100=Data!$E$14,S100&lt;=1),((Data!$M$74*(EXP(-29.6/S100)))),IF(Q100=Data!$E$15,Data!$M$75,IF(Q100=Data!$E$16,Data!$M$76,IF(Q100=Data!$E$17,Data!$M$77,IF(Q100=Data!$E$18,Data!$M$78,0))))))))))))</f>
        <v>0</v>
      </c>
      <c r="BJ100" s="148">
        <f>IF(Q100=Data!$E$12,BI100*0.32,IF(Q100=Data!$E$13,0,IF(Q100=Data!$E$14,BI100*0.32,IF(Q100=Data!$E$15,0,IF(Q100=Data!$E$16,0,IF(Q100=Data!$E$17,0,IF(Q100=Data!$E$18,0,0)))))))</f>
        <v>0</v>
      </c>
      <c r="BK100" s="148">
        <f>IF(Q100=Data!$E$12,Data!$P$72*$AV$3,IF(Q100=Data!$E$13,Data!$P$73*$AV$3,IF(Q100=Data!$E$14,Data!$P$74*$AV$3,IF(Q100=Data!$E$15,Data!$P$75*$AV$3,IF(Q100=Data!$E$16,Data!$P$76*$AV$3,IF(Q100=Data!$E$17,Data!$P$77*$AV$3,IF(Q100=Data!$E$18,Data!$P$78*$AV$3,0)))))))</f>
        <v>0</v>
      </c>
      <c r="BL100" s="147">
        <f>IF(O100=Data!$E$2,Data!$O$62,IF(O100=Data!$E$3,Data!$O$63,IF(O100=Data!$E$4,Data!$O$64,IF(O100=Data!$E$5,Data!$O$65,IF(O100=Data!$E$6,Data!$O$66,IF(O100=Data!$E$7,Data!$O$67,IF(O100=Data!$E$8,Data!$O$68,IF(O100=Data!$E$9,Data!$O$69,IF(O100=Data!$E$10,Data!$O$70,IF(O100=Data!$E$11,Data!$O$71,IF(O100=Data!$E$12,Data!$O$72,IF(O100=Data!$E$13,Data!$O$73,IF(O100=Data!$E$14,Data!$O$74,IF(O100=Data!$E$15,Data!$O$75,IF(O100=Data!$E$16,Data!$O$76,IF(O100=Data!$E$17,Data!$O$77,IF(O100=Data!$E$18,Data!$O$78,0)))))))))))))))))</f>
        <v>0</v>
      </c>
      <c r="BM100" s="169"/>
      <c r="BN100" s="169"/>
      <c r="BO100" s="169"/>
      <c r="BP100" s="169"/>
    </row>
    <row r="101" spans="10:68" x14ac:dyDescent="0.3">
      <c r="J101" s="36" t="s">
        <v>112</v>
      </c>
      <c r="K101" s="108"/>
      <c r="L101" s="108"/>
      <c r="M101" s="108" t="s">
        <v>3</v>
      </c>
      <c r="N101" s="108" t="s">
        <v>1</v>
      </c>
      <c r="O101" s="109" t="s">
        <v>124</v>
      </c>
      <c r="P101" s="109" t="s">
        <v>124</v>
      </c>
      <c r="Q101" s="110" t="s">
        <v>124</v>
      </c>
      <c r="R101" s="111"/>
      <c r="S101" s="111"/>
      <c r="T101" s="112"/>
      <c r="U101" s="20"/>
      <c r="V101" s="21">
        <f>IF(AZ101="No",0,IF(O101="NA",0,IF(O101=Data!$E$2,Data!$F$62,IF(O101=Data!$E$3,Data!$F$63,IF(O101=Data!$E$4,Data!$F$64,IF(O101=Data!$E$5,Data!$F$65,IF(O101=Data!$E$6,Data!$F$66,IF(O101=Data!$E$7,Data!$F$67,IF(O101=Data!$E$8,Data!$F$68,IF(O101=Data!$E$9,Data!$F$69,IF(O101=Data!$E$10,Data!$F$70,IF(O101=Data!$E$11,Data!$F$71,IF(O101=Data!E110,Data!$F$72,IF(O101=Data!E111,Data!$F$73,IF(O101=Data!E112,Data!$F$74,IF(O101=Data!E113,Data!$F$75,IF(O101=Data!E114,Data!$F$76,IF(O101=Data!E115,Data!$F$77,IF(O101=Data!E116,Data!F$78,0)))))))))))))))))))*K101*$AV$3</f>
        <v>0</v>
      </c>
      <c r="W101" s="23">
        <f>IF(AZ101="No",0,IF(O101="NA",0,IF(O101=Data!$E$2,Data!$G$62,IF(O101=Data!$E$3,Data!$G$63,IF(O101=Data!$E$4,Data!$G$64,IF(O101=Data!$E$5,Data!$G$65,IF(O101=Data!$E$6,Data!$G$66,IF(O101=Data!$E$7,Data!$G$67,IF(O101=Data!$E$8,Data!$G$68,IF(O101=Data!$E$9,Data!$G$69,IF(O101=Data!$E$10,Data!$G$70,IF(O101=Data!$E$11,Data!$G$71,IF(O101=Data!$E$12,Data!$G$72,IF(O101=Data!$E$13,Data!$G$73,IF(O101=Data!$E$14,Data!$G$74,IF(O101=Data!$E$15,Data!$G$75,IF(O101=Data!$E$16,Data!$G$76,IF(O101=Data!$E$17,Data!$G$77,IF(O101=Data!$E$18,Data!G$78,0)))))))))))))))))))*K101*$AV$3</f>
        <v>0</v>
      </c>
      <c r="X101" s="23">
        <f>IF(AZ101="No",0,IF(O101="NA",0,IF(O101=Data!$E$2,Data!$H$62,IF(O101=Data!$E$3,Data!$H$63,IF(O101=Data!$E$4,Data!$H$64,IF(O101=Data!$E$5,Data!$H$65,IF(O101=Data!$E$6,Data!$H$66,IF(O101=Data!$E$7,Data!$H$67,IF(O101=Data!$E$8,Data!$H$68,IF(O101=Data!$E$9,Data!$H$69,IF(O101=Data!$E$10,Data!$H$70,IF(O101=Data!$E$11,Data!$H$71,IF(O101=Data!$E$12,Data!$H$72,IF(O101=Data!$E$13,Data!$H$73,IF(O101=Data!$E$14,Data!$H$74,IF(O101=Data!$E$15,Data!$H$75,IF(O101=Data!$E$16,Data!$H$76,IF(O101=Data!$E$17,Data!$H$77,IF(O101=Data!$E$18,Data!H$78,0)))))))))))))))))))*K101*$AV$3</f>
        <v>0</v>
      </c>
      <c r="Y101" s="23">
        <f>IF(R101&lt;=1,0,IF(Q101=Data!$E$12,Data!$F$72,IF(Q101=Data!$E$13,Data!$F$73,IF(Q101=Data!$E$14,Data!$F$74,IF(Q101=Data!$E$15,Data!$F$75,IF(Q101=Data!$E$16,Data!$F$76,IF(Q101=Data!$E$17,Data!$F$77,IF(Q101=Data!$E$18,Data!$F$78,0))))))))*K101*IF(R101&lt;AV101,R101,$AV$3)</f>
        <v>0</v>
      </c>
      <c r="Z101" s="23">
        <f>IF(R101&lt;=1,0,IF(Q101=Data!$E$12,Data!$G$72,IF(Q101=Data!$E$13,Data!$G$73,IF(Q101=Data!$E$14,Data!$G$74,IF(Q101=Data!$E$15,Data!$G$75,IF(Q101=Data!$E$16,Data!$G$76,IF(Q101=Data!$E$17,Data!$G$77,IF(Q101=Data!$E$18,Data!$G$78,0))))))))*K101*IF(R101&lt;AV101,R101,$AV$3)</f>
        <v>0</v>
      </c>
      <c r="AA101" s="23">
        <f>IF(R101&lt;=1,0,IF(Q101=Data!$E$12,Data!$H$72,IF(Q101=Data!$E$13,Data!$H$73,IF(Q101=Data!$E$14,Data!$H$74,IF(Q101=Data!$E$15,Data!$H$75,IF(Q101=Data!$E$16,Data!$H$76,IF(Q101=Data!$E$17,Data!$H$77,IF(Q101=Data!$E$18,Data!$H$78,0))))))))*K101*IF(R101&lt;AV101,R101,$AV$3)</f>
        <v>0</v>
      </c>
      <c r="AB101" s="22">
        <f t="shared" si="18"/>
        <v>0</v>
      </c>
      <c r="AC101" s="50">
        <f t="shared" si="19"/>
        <v>0</v>
      </c>
      <c r="AD101" s="46"/>
      <c r="AE101" s="21">
        <f t="shared" si="13"/>
        <v>0</v>
      </c>
      <c r="AF101" s="22">
        <f t="shared" si="14"/>
        <v>0</v>
      </c>
      <c r="AG101" s="50">
        <f t="shared" si="15"/>
        <v>0</v>
      </c>
      <c r="AH101" s="46"/>
      <c r="AI101" s="21">
        <f>IF(AZ101="No",0,IF(O101="NA",0,IF(Q101=O101,0,IF(O101=Data!$E$2,Data!$J$62,IF(O101=Data!$E$3,Data!$J$63,IF(O101=Data!$E$4,Data!$J$64,IF(O101=Data!$E$5,Data!$J$65,IF(O101=Data!$E$6,Data!$J$66,IF(O101=Data!$E$7,Data!$J$67,IF(O101=Data!$E$8,Data!$J$68,IF(O101=Data!$E$9,Data!$J$69,IF(O101=Data!$E$10,Data!$I$70,IF(O101=Data!$E$11,Data!$J$71,IF(O101=Data!$E$12,Data!$J$72,IF(O101=Data!$E$13,Data!$J$73,IF(O101=Data!$E$14,Data!$J$74,IF(O101=Data!$E$15,Data!$J$75,IF(O101=Data!$E$16,Data!$J$76,IF(O101=Data!$E$17,Data!$J$77,IF(O101=Data!$E$18,Data!J$78,0))))))))))))))))))))*$AV$3</f>
        <v>0</v>
      </c>
      <c r="AJ101" s="23">
        <f>IF(AZ101="No",0,IF(O101="NA",0,IF(O101=Data!$E$2,Data!$K$62,IF(O101=Data!$E$3,Data!$K$63,IF(O101=Data!$E$4,Data!$K$64,IF(O101=Data!$E$5,Data!$K$65,IF(O101=Data!$E$6,Data!$K$66,IF(O101=Data!$E$7,Data!$K$67,IF(O101=Data!$E$8,Data!$K$68,IF(O101=Data!$E$9,Data!$K$69,IF(O101=Data!$E$10,Data!$K$70,IF(O101=Data!$E$11,Data!$K$71,IF(O101=Data!$E$12,Data!$K$72,IF(O101=Data!$E$13,Data!$K$73,IF(O101=Data!$E$14,Data!$K$74,IF(O101=Data!$E$15,Data!$K$75,IF(O101=Data!$E$16,Data!$K$76,IF(O101=Data!$E$17,Data!$K$77,IF(O101=Data!$E$18,Data!K$78,0)))))))))))))))))))*$AV$3</f>
        <v>0</v>
      </c>
      <c r="AK101" s="23">
        <f t="shared" si="20"/>
        <v>0</v>
      </c>
      <c r="AL101" s="22">
        <f t="shared" si="21"/>
        <v>0</v>
      </c>
      <c r="AM101" s="22">
        <f t="shared" si="22"/>
        <v>0</v>
      </c>
      <c r="AN101" s="23"/>
      <c r="AO101" s="120"/>
      <c r="AP101" s="25"/>
      <c r="AQ101" s="25"/>
      <c r="AR101" s="9"/>
      <c r="AS101" s="9"/>
      <c r="AT101" s="5"/>
      <c r="AX101" s="168"/>
      <c r="AY101" s="143" t="str">
        <f t="shared" si="23"/>
        <v>No</v>
      </c>
      <c r="AZ101" s="144" t="str">
        <f t="shared" si="16"/>
        <v>No</v>
      </c>
      <c r="BA101" s="150"/>
      <c r="BB101" s="146">
        <f>IF(Q101="NA",0,IF(N101="No",0,IF(O101=Data!$E$2,Data!$L$62,IF(O101=Data!$E$3,Data!$L$63,IF(O101=Data!$E$4,Data!$L$64,IF(O101=Data!$E$5,Data!$L$65,IF(O101=Data!$E$6,Data!$L$66,IF(O101=Data!$E$7,Data!$L$67,IF(O101=Data!$E$8,Data!$L$68,IF(O101=Data!$E$9,Data!$L$69,IF(O101=Data!$E$10,Data!$L$70,IF(O101=Data!$E$11,Data!$L$71,IF(O101=Data!$E$12,Data!$L$72,IF(O101=Data!$E$13,Data!$L$73,IF(O101=Data!$E$14,Data!$L$74,IF(O101=Data!$E$15,Data!$L$75,IF(O101=Data!$E$16,Data!$L$76,IF(O101=Data!$E$17,Data!$L$77,IF(O101=Data!$E$18,Data!L$78,0)))))))))))))))))))</f>
        <v>0</v>
      </c>
      <c r="BC101" s="147">
        <f>IF(Q101="NA",0,IF(AY101="No",0,IF(N101="Yes",0,IF(P101=Data!$E$2,Data!$L$62,IF(P101=Data!$E$3,Data!$L$63,IF(P101=Data!$E$4,Data!$L$64,IF(P101=Data!$E$5,Data!$L$65,IF(P101=Data!$E$6,Data!$L$66,IF(P101=Data!$E$7,Data!$L$67,IF(P101=Data!$E$8,Data!$L$68,IF(P101=Data!$E$9,Data!$L$69,IF(P101=Data!$E$10,Data!$L$70,IF(P101=Data!$E$11,Data!$L$71,IF(P101=Data!$E$12,Data!$L$72*(EXP(-29.6/R101)),IF(P101=Data!$E$13,Data!$L$73,IF(P101=Data!$E$14,Data!$L$74*(EXP(-29.6/R101)),IF(P101=Data!$E$15,Data!$L$75,IF(P101=Data!$E$16,Data!$L$76,IF(P101=Data!$E$17,Data!$L$77,IF(P101=Data!$E$18,Data!L$78,0))))))))))))))))))))</f>
        <v>0</v>
      </c>
      <c r="BD101" s="148"/>
      <c r="BE101" s="146"/>
      <c r="BF101" s="148">
        <f t="shared" si="17"/>
        <v>0</v>
      </c>
      <c r="BG101" s="148">
        <f t="shared" si="24"/>
        <v>1</v>
      </c>
      <c r="BH101" s="148">
        <f t="shared" si="25"/>
        <v>1</v>
      </c>
      <c r="BI101" s="148">
        <f>IF(S101=0,0,IF(AND(Q101=Data!$E$12,S101-$AV$3&gt;0),(((Data!$M$72*(EXP(-29.6/S101)))-(Data!$M$72*(EXP(-29.6/(S101-$AV$3)))))),IF(AND(Q101=Data!$E$12,S101-$AV$3&lt;0.5),(Data!$M$72*(EXP(-29.6/S101))),IF(AND(Q101=Data!$E$12,S101&lt;=1),((Data!$M$72*(EXP(-29.6/S101)))),IF(Q101=Data!$E$13,(Data!$M$73),IF(AND(Q101=Data!$E$14,S101-$AV$3&gt;0),(((Data!$M$74*(EXP(-29.6/S101)))-(Data!$M$74*(EXP(-29.6/(S101-$AV$3)))))),IF(AND(Q101=Data!$E$14,S101-$AV$3&lt;1),(Data!$M$74*(EXP(-29.6/S101))),IF(AND(Q101=Data!$E$14,S101&lt;=1),((Data!$M$74*(EXP(-29.6/S101)))),IF(Q101=Data!$E$15,Data!$M$75,IF(Q101=Data!$E$16,Data!$M$76,IF(Q101=Data!$E$17,Data!$M$77,IF(Q101=Data!$E$18,Data!$M$78,0))))))))))))</f>
        <v>0</v>
      </c>
      <c r="BJ101" s="148">
        <f>IF(Q101=Data!$E$12,BI101*0.32,IF(Q101=Data!$E$13,0,IF(Q101=Data!$E$14,BI101*0.32,IF(Q101=Data!$E$15,0,IF(Q101=Data!$E$16,0,IF(Q101=Data!$E$17,0,IF(Q101=Data!$E$18,0,0)))))))</f>
        <v>0</v>
      </c>
      <c r="BK101" s="148">
        <f>IF(Q101=Data!$E$12,Data!$P$72*$AV$3,IF(Q101=Data!$E$13,Data!$P$73*$AV$3,IF(Q101=Data!$E$14,Data!$P$74*$AV$3,IF(Q101=Data!$E$15,Data!$P$75*$AV$3,IF(Q101=Data!$E$16,Data!$P$76*$AV$3,IF(Q101=Data!$E$17,Data!$P$77*$AV$3,IF(Q101=Data!$E$18,Data!$P$78*$AV$3,0)))))))</f>
        <v>0</v>
      </c>
      <c r="BL101" s="147">
        <f>IF(O101=Data!$E$2,Data!$O$62,IF(O101=Data!$E$3,Data!$O$63,IF(O101=Data!$E$4,Data!$O$64,IF(O101=Data!$E$5,Data!$O$65,IF(O101=Data!$E$6,Data!$O$66,IF(O101=Data!$E$7,Data!$O$67,IF(O101=Data!$E$8,Data!$O$68,IF(O101=Data!$E$9,Data!$O$69,IF(O101=Data!$E$10,Data!$O$70,IF(O101=Data!$E$11,Data!$O$71,IF(O101=Data!$E$12,Data!$O$72,IF(O101=Data!$E$13,Data!$O$73,IF(O101=Data!$E$14,Data!$O$74,IF(O101=Data!$E$15,Data!$O$75,IF(O101=Data!$E$16,Data!$O$76,IF(O101=Data!$E$17,Data!$O$77,IF(O101=Data!$E$18,Data!$O$78,0)))))))))))))))))</f>
        <v>0</v>
      </c>
      <c r="BM101" s="169"/>
      <c r="BN101" s="169"/>
      <c r="BO101" s="169"/>
      <c r="BP101" s="169"/>
    </row>
    <row r="102" spans="10:68" ht="15" thickBot="1" x14ac:dyDescent="0.35">
      <c r="J102" s="37" t="s">
        <v>113</v>
      </c>
      <c r="K102" s="113"/>
      <c r="L102" s="113"/>
      <c r="M102" s="113" t="s">
        <v>3</v>
      </c>
      <c r="N102" s="113" t="s">
        <v>1</v>
      </c>
      <c r="O102" s="86" t="s">
        <v>124</v>
      </c>
      <c r="P102" s="86" t="s">
        <v>124</v>
      </c>
      <c r="Q102" s="114" t="s">
        <v>124</v>
      </c>
      <c r="R102" s="115"/>
      <c r="S102" s="115"/>
      <c r="T102" s="116"/>
      <c r="U102" s="20"/>
      <c r="V102" s="21">
        <f>IF(AZ102="No",0,IF(O102="NA",0,IF(O102=Data!$E$2,Data!$F$62,IF(O102=Data!$E$3,Data!$F$63,IF(O102=Data!$E$4,Data!$F$64,IF(O102=Data!$E$5,Data!$F$65,IF(O102=Data!$E$6,Data!$F$66,IF(O102=Data!$E$7,Data!$F$67,IF(O102=Data!$E$8,Data!$F$68,IF(O102=Data!$E$9,Data!$F$69,IF(O102=Data!$E$10,Data!$F$70,IF(O102=Data!$E$11,Data!$F$71,IF(O102=Data!E111,Data!$F$72,IF(O102=Data!E112,Data!$F$73,IF(O102=Data!E113,Data!$F$74,IF(O102=Data!E114,Data!$F$75,IF(O102=Data!E115,Data!$F$76,IF(O102=Data!E116,Data!$F$77,IF(O102=Data!E117,Data!F$78,0)))))))))))))))))))*K102*$AV$3</f>
        <v>0</v>
      </c>
      <c r="W102" s="23">
        <f>IF(AZ102="No",0,IF(O102="NA",0,IF(O102=Data!$E$2,Data!$G$62,IF(O102=Data!$E$3,Data!$G$63,IF(O102=Data!$E$4,Data!$G$64,IF(O102=Data!$E$5,Data!$G$65,IF(O102=Data!$E$6,Data!$G$66,IF(O102=Data!$E$7,Data!$G$67,IF(O102=Data!$E$8,Data!$G$68,IF(O102=Data!$E$9,Data!$G$69,IF(O102=Data!$E$10,Data!$G$70,IF(O102=Data!$E$11,Data!$G$71,IF(O102=Data!$E$12,Data!$G$72,IF(O102=Data!$E$13,Data!$G$73,IF(O102=Data!$E$14,Data!$G$74,IF(O102=Data!$E$15,Data!$G$75,IF(O102=Data!$E$16,Data!$G$76,IF(O102=Data!$E$17,Data!$G$77,IF(O102=Data!$E$18,Data!G$78,0)))))))))))))))))))*K102*$AV$3</f>
        <v>0</v>
      </c>
      <c r="X102" s="23">
        <f>IF(AZ102="No",0,IF(O102="NA",0,IF(O102=Data!$E$2,Data!$H$62,IF(O102=Data!$E$3,Data!$H$63,IF(O102=Data!$E$4,Data!$H$64,IF(O102=Data!$E$5,Data!$H$65,IF(O102=Data!$E$6,Data!$H$66,IF(O102=Data!$E$7,Data!$H$67,IF(O102=Data!$E$8,Data!$H$68,IF(O102=Data!$E$9,Data!$H$69,IF(O102=Data!$E$10,Data!$H$70,IF(O102=Data!$E$11,Data!$H$71,IF(O102=Data!$E$12,Data!$H$72,IF(O102=Data!$E$13,Data!$H$73,IF(O102=Data!$E$14,Data!$H$74,IF(O102=Data!$E$15,Data!$H$75,IF(O102=Data!$E$16,Data!$H$76,IF(O102=Data!$E$17,Data!$H$77,IF(O102=Data!$E$18,Data!H$78,0)))))))))))))))))))*K102*$AV$3</f>
        <v>0</v>
      </c>
      <c r="Y102" s="23">
        <f>IF(R102&lt;=1,0,IF(Q102=Data!$E$12,Data!$F$72,IF(Q102=Data!$E$13,Data!$F$73,IF(Q102=Data!$E$14,Data!$F$74,IF(Q102=Data!$E$15,Data!$F$75,IF(Q102=Data!$E$16,Data!$F$76,IF(Q102=Data!$E$17,Data!$F$77,IF(Q102=Data!$E$18,Data!$F$78,0))))))))*K102*IF(R102&lt;AV102,R102,$AV$3)</f>
        <v>0</v>
      </c>
      <c r="Z102" s="23">
        <f>IF(R102&lt;=1,0,IF(Q102=Data!$E$12,Data!$G$72,IF(Q102=Data!$E$13,Data!$G$73,IF(Q102=Data!$E$14,Data!$G$74,IF(Q102=Data!$E$15,Data!$G$75,IF(Q102=Data!$E$16,Data!$G$76,IF(Q102=Data!$E$17,Data!$G$77,IF(Q102=Data!$E$18,Data!$G$78,0))))))))*K102*IF(R102&lt;AV102,R102,$AV$3)</f>
        <v>0</v>
      </c>
      <c r="AA102" s="23">
        <f>IF(R102&lt;=1,0,IF(Q102=Data!$E$12,Data!$H$72,IF(Q102=Data!$E$13,Data!$H$73,IF(Q102=Data!$E$14,Data!$H$74,IF(Q102=Data!$E$15,Data!$H$75,IF(Q102=Data!$E$16,Data!$H$76,IF(Q102=Data!$E$17,Data!$H$77,IF(Q102=Data!$E$18,Data!$H$78,0))))))))*K102*IF(R102&lt;AV102,R102,$AV$3)</f>
        <v>0</v>
      </c>
      <c r="AB102" s="22">
        <f t="shared" si="18"/>
        <v>0</v>
      </c>
      <c r="AC102" s="50">
        <f t="shared" si="19"/>
        <v>0</v>
      </c>
      <c r="AD102" s="46"/>
      <c r="AE102" s="21">
        <f t="shared" si="13"/>
        <v>0</v>
      </c>
      <c r="AF102" s="22">
        <f t="shared" si="14"/>
        <v>0</v>
      </c>
      <c r="AG102" s="50">
        <f t="shared" si="15"/>
        <v>0</v>
      </c>
      <c r="AH102" s="46"/>
      <c r="AI102" s="21">
        <f>IF(AZ102="No",0,IF(O102="NA",0,IF(Q102=O102,0,IF(O102=Data!$E$2,Data!$J$62,IF(O102=Data!$E$3,Data!$J$63,IF(O102=Data!$E$4,Data!$J$64,IF(O102=Data!$E$5,Data!$J$65,IF(O102=Data!$E$6,Data!$J$66,IF(O102=Data!$E$7,Data!$J$67,IF(O102=Data!$E$8,Data!$J$68,IF(O102=Data!$E$9,Data!$J$69,IF(O102=Data!$E$10,Data!$I$70,IF(O102=Data!$E$11,Data!$J$71,IF(O102=Data!$E$12,Data!$J$72,IF(O102=Data!$E$13,Data!$J$73,IF(O102=Data!$E$14,Data!$J$74,IF(O102=Data!$E$15,Data!$J$75,IF(O102=Data!$E$16,Data!$J$76,IF(O102=Data!$E$17,Data!$J$77,IF(O102=Data!$E$18,Data!J$78,0))))))))))))))))))))*$AV$3</f>
        <v>0</v>
      </c>
      <c r="AJ102" s="23">
        <f>IF(AZ102="No",0,IF(O102="NA",0,IF(O102=Data!$E$2,Data!$K$62,IF(O102=Data!$E$3,Data!$K$63,IF(O102=Data!$E$4,Data!$K$64,IF(O102=Data!$E$5,Data!$K$65,IF(O102=Data!$E$6,Data!$K$66,IF(O102=Data!$E$7,Data!$K$67,IF(O102=Data!$E$8,Data!$K$68,IF(O102=Data!$E$9,Data!$K$69,IF(O102=Data!$E$10,Data!$K$70,IF(O102=Data!$E$11,Data!$K$71,IF(O102=Data!$E$12,Data!$K$72,IF(O102=Data!$E$13,Data!$K$73,IF(O102=Data!$E$14,Data!$K$74,IF(O102=Data!$E$15,Data!$K$75,IF(O102=Data!$E$16,Data!$K$76,IF(O102=Data!$E$17,Data!$K$77,IF(O102=Data!$E$18,Data!K$78,0)))))))))))))))))))*$AV$3</f>
        <v>0</v>
      </c>
      <c r="AK102" s="23">
        <f t="shared" si="20"/>
        <v>0</v>
      </c>
      <c r="AL102" s="22">
        <f t="shared" si="21"/>
        <v>0</v>
      </c>
      <c r="AM102" s="22">
        <f t="shared" si="22"/>
        <v>0</v>
      </c>
      <c r="AN102" s="23"/>
      <c r="AO102" s="120"/>
      <c r="AP102" s="25"/>
      <c r="AQ102" s="25"/>
      <c r="AR102" s="9"/>
      <c r="AS102" s="9"/>
      <c r="AT102" s="5"/>
      <c r="AX102" s="168"/>
      <c r="AY102" s="143" t="str">
        <f t="shared" si="23"/>
        <v>No</v>
      </c>
      <c r="AZ102" s="144" t="str">
        <f t="shared" si="16"/>
        <v>No</v>
      </c>
      <c r="BA102" s="150"/>
      <c r="BB102" s="146">
        <f>IF(Q102="NA",0,IF(N102="No",0,IF(O102=Data!$E$2,Data!$L$62,IF(O102=Data!$E$3,Data!$L$63,IF(O102=Data!$E$4,Data!$L$64,IF(O102=Data!$E$5,Data!$L$65,IF(O102=Data!$E$6,Data!$L$66,IF(O102=Data!$E$7,Data!$L$67,IF(O102=Data!$E$8,Data!$L$68,IF(O102=Data!$E$9,Data!$L$69,IF(O102=Data!$E$10,Data!$L$70,IF(O102=Data!$E$11,Data!$L$71,IF(O102=Data!$E$12,Data!$L$72,IF(O102=Data!$E$13,Data!$L$73,IF(O102=Data!$E$14,Data!$L$74,IF(O102=Data!$E$15,Data!$L$75,IF(O102=Data!$E$16,Data!$L$76,IF(O102=Data!$E$17,Data!$L$77,IF(O102=Data!$E$18,Data!L$78,0)))))))))))))))))))</f>
        <v>0</v>
      </c>
      <c r="BC102" s="147">
        <f>IF(Q102="NA",0,IF(AY102="No",0,IF(N102="Yes",0,IF(P102=Data!$E$2,Data!$L$62,IF(P102=Data!$E$3,Data!$L$63,IF(P102=Data!$E$4,Data!$L$64,IF(P102=Data!$E$5,Data!$L$65,IF(P102=Data!$E$6,Data!$L$66,IF(P102=Data!$E$7,Data!$L$67,IF(P102=Data!$E$8,Data!$L$68,IF(P102=Data!$E$9,Data!$L$69,IF(P102=Data!$E$10,Data!$L$70,IF(P102=Data!$E$11,Data!$L$71,IF(P102=Data!$E$12,Data!$L$72*(EXP(-29.6/R102)),IF(P102=Data!$E$13,Data!$L$73,IF(P102=Data!$E$14,Data!$L$74*(EXP(-29.6/R102)),IF(P102=Data!$E$15,Data!$L$75,IF(P102=Data!$E$16,Data!$L$76,IF(P102=Data!$E$17,Data!$L$77,IF(P102=Data!$E$18,Data!L$78,0))))))))))))))))))))</f>
        <v>0</v>
      </c>
      <c r="BD102" s="148"/>
      <c r="BE102" s="171"/>
      <c r="BF102" s="172">
        <f t="shared" si="17"/>
        <v>0</v>
      </c>
      <c r="BG102" s="148">
        <f t="shared" si="24"/>
        <v>1</v>
      </c>
      <c r="BH102" s="148">
        <f t="shared" si="25"/>
        <v>1</v>
      </c>
      <c r="BI102" s="148">
        <f>IF(S102=0,0,IF(AND(Q102=Data!$E$12,S102-$AV$3&gt;0),(((Data!$M$72*(EXP(-29.6/S102)))-(Data!$M$72*(EXP(-29.6/(S102-$AV$3)))))),IF(AND(Q102=Data!$E$12,S102-$AV$3&lt;0.5),(Data!$M$72*(EXP(-29.6/S102))),IF(AND(Q102=Data!$E$12,S102&lt;=1),((Data!$M$72*(EXP(-29.6/S102)))),IF(Q102=Data!$E$13,(Data!$M$73),IF(AND(Q102=Data!$E$14,S102-$AV$3&gt;0),(((Data!$M$74*(EXP(-29.6/S102)))-(Data!$M$74*(EXP(-29.6/(S102-$AV$3)))))),IF(AND(Q102=Data!$E$14,S102-$AV$3&lt;1),(Data!$M$74*(EXP(-29.6/S102))),IF(AND(Q102=Data!$E$14,S102&lt;=1),((Data!$M$74*(EXP(-29.6/S102)))),IF(Q102=Data!$E$15,Data!$M$75,IF(Q102=Data!$E$16,Data!$M$76,IF(Q102=Data!$E$17,Data!$M$77,IF(Q102=Data!$E$18,Data!$M$78,0))))))))))))</f>
        <v>0</v>
      </c>
      <c r="BJ102" s="148">
        <f>IF(Q102=Data!$E$12,BI102*0.32,IF(Q102=Data!$E$13,0,IF(Q102=Data!$E$14,BI102*0.32,IF(Q102=Data!$E$15,0,IF(Q102=Data!$E$16,0,IF(Q102=Data!$E$17,0,IF(Q102=Data!$E$18,0,0)))))))</f>
        <v>0</v>
      </c>
      <c r="BK102" s="148">
        <f>IF(Q102=Data!$E$12,Data!$P$72*$AV$3,IF(Q102=Data!$E$13,Data!$P$73*$AV$3,IF(Q102=Data!$E$14,Data!$P$74*$AV$3,IF(Q102=Data!$E$15,Data!$P$75*$AV$3,IF(Q102=Data!$E$16,Data!$P$76*$AV$3,IF(Q102=Data!$E$17,Data!$P$77*$AV$3,IF(Q102=Data!$E$18,Data!$P$78*$AV$3,0)))))))</f>
        <v>0</v>
      </c>
      <c r="BL102" s="147">
        <f>IF(O102=Data!$E$2,Data!$O$62,IF(O102=Data!$E$3,Data!$O$63,IF(O102=Data!$E$4,Data!$O$64,IF(O102=Data!$E$5,Data!$O$65,IF(O102=Data!$E$6,Data!$O$66,IF(O102=Data!$E$7,Data!$O$67,IF(O102=Data!$E$8,Data!$O$68,IF(O102=Data!$E$9,Data!$O$69,IF(O102=Data!$E$10,Data!$O$70,IF(O102=Data!$E$11,Data!$O$71,IF(O102=Data!$E$12,Data!$O$72,IF(O102=Data!$E$13,Data!$O$73,IF(O102=Data!$E$14,Data!$O$74,IF(O102=Data!$E$15,Data!$O$75,IF(O102=Data!$E$16,Data!$O$76,IF(O102=Data!$E$17,Data!$O$77,IF(O102=Data!$E$18,Data!$O$78,0)))))))))))))))))</f>
        <v>0</v>
      </c>
      <c r="BM102" s="169"/>
      <c r="BN102" s="169"/>
      <c r="BO102" s="169"/>
      <c r="BP102" s="169"/>
    </row>
  </sheetData>
  <sheetProtection algorithmName="SHA-256" hashValue="oXI/J5bjP1eyEN1LRR78TaY76TMcE6YmIflv5QNvMO4=" saltValue="6FNSQxa3l9lSS/caUpp6hg=="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8E933E5-0B4D-46D8-8B87-E33DA1B2C5EC}">
          <x14:formula1>
            <xm:f>Data!$B$1:$B$2</xm:f>
          </x14:formula1>
          <xm:sqref>D3 M3:N102</xm:sqref>
        </x14:dataValidation>
        <x14:dataValidation type="list" allowBlank="1" showInputMessage="1" showErrorMessage="1" xr:uid="{A5EE0F54-28B5-4A7A-93D4-AA4FFAADBD2B}">
          <x14:formula1>
            <xm:f>Data!$B$10:$B$109</xm:f>
          </x14:formula1>
          <xm:sqref>J3:J102</xm:sqref>
        </x14:dataValidation>
        <x14:dataValidation type="list" allowBlank="1" showInputMessage="1" showErrorMessage="1" xr:uid="{CC52E94D-7FB3-4E75-9939-626AA65EF35D}">
          <x14:formula1>
            <xm:f>Data!$B$6:$B$7</xm:f>
          </x14:formula1>
          <xm:sqref>C3</xm:sqref>
        </x14:dataValidation>
        <x14:dataValidation type="list" allowBlank="1" showInputMessage="1" showErrorMessage="1" xr:uid="{075CCE4C-9866-4307-9038-D92548A88CD2}">
          <x14:formula1>
            <xm:f>Data!$E$2:$E$18</xm:f>
          </x14:formula1>
          <xm:sqref>O3:Q102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102"/>
  <sheetViews>
    <sheetView showGridLines="0" workbookViewId="0"/>
  </sheetViews>
  <sheetFormatPr defaultColWidth="9.21875" defaultRowHeight="14.4" x14ac:dyDescent="0.3"/>
  <cols>
    <col min="1" max="1" width="22.5546875" style="89" customWidth="1"/>
    <col min="2" max="2" width="21.77734375" style="89" customWidth="1"/>
    <col min="3" max="3" width="27.77734375" style="90" customWidth="1"/>
    <col min="4" max="4" width="17.77734375" style="90" customWidth="1"/>
    <col min="5" max="5" width="24.44140625" style="90" bestFit="1" customWidth="1"/>
    <col min="6" max="6" width="6.21875" style="12" customWidth="1"/>
    <col min="7" max="7" width="28" style="12" customWidth="1"/>
    <col min="8" max="8" width="24.44140625" style="90" customWidth="1"/>
    <col min="9" max="9" width="6.21875" style="13" customWidth="1"/>
    <col min="10" max="10" width="15" style="12" customWidth="1"/>
    <col min="11" max="11" width="15.44140625" style="90" customWidth="1"/>
    <col min="12" max="12" width="18.77734375" style="90" customWidth="1"/>
    <col min="13" max="13" width="16.77734375" style="90" customWidth="1"/>
    <col min="14" max="14" width="19.77734375" style="90" customWidth="1"/>
    <col min="15" max="15" width="16.21875" style="90" customWidth="1"/>
    <col min="16" max="16" width="22.5546875" style="90" customWidth="1"/>
    <col min="17" max="17" width="18.21875" style="90" customWidth="1"/>
    <col min="18" max="20" width="18.5546875" style="90" customWidth="1"/>
    <col min="21" max="21" width="5.77734375" style="16" customWidth="1"/>
    <col min="22" max="22" width="27.21875" style="12" customWidth="1"/>
    <col min="23" max="26" width="17.77734375" style="12" customWidth="1"/>
    <col min="27" max="27" width="18.77734375" style="17" customWidth="1"/>
    <col min="28" max="28" width="23" style="17" customWidth="1"/>
    <col min="29" max="29" width="22.77734375" style="12" customWidth="1"/>
    <col min="30" max="30" width="5.77734375" customWidth="1"/>
    <col min="31" max="32" width="18.21875" customWidth="1"/>
    <col min="33" max="33" width="22.77734375" style="12" customWidth="1"/>
    <col min="34" max="34" width="6.21875" customWidth="1"/>
    <col min="35" max="35" width="22" style="15" customWidth="1"/>
    <col min="36" max="36" width="18" style="15" customWidth="1"/>
    <col min="37" max="38" width="18.77734375" customWidth="1"/>
    <col min="39" max="39" width="22.77734375" style="12" customWidth="1"/>
    <col min="40" max="40" width="5.21875" style="12" customWidth="1"/>
    <col min="41" max="41" width="27.77734375" style="89" customWidth="1"/>
    <col min="42" max="42" width="6.21875" style="17" customWidth="1"/>
    <col min="43" max="43" width="19.77734375" style="9" customWidth="1"/>
    <col min="44" max="45" width="19" style="17" customWidth="1"/>
    <col min="46" max="46" width="24.77734375" style="17" customWidth="1"/>
    <col min="47" max="47" width="26.5546875" style="9" customWidth="1"/>
    <col min="48" max="48" width="25" style="167" hidden="1" customWidth="1"/>
    <col min="49" max="49" width="16.21875" style="167" hidden="1" customWidth="1"/>
    <col min="50" max="50" width="4.77734375" style="167" hidden="1" customWidth="1"/>
    <col min="51" max="52" width="19.21875" style="173" hidden="1" customWidth="1"/>
    <col min="53" max="53" width="6.21875" style="174" hidden="1" customWidth="1"/>
    <col min="54" max="54" width="18.77734375" style="174" hidden="1" customWidth="1"/>
    <col min="55" max="55" width="20.21875" style="169" hidden="1" customWidth="1"/>
    <col min="56" max="56" width="4.21875" style="174" hidden="1" customWidth="1"/>
    <col min="57" max="57" width="16.77734375" style="174" hidden="1" customWidth="1"/>
    <col min="58" max="58" width="14.21875" style="174" hidden="1" customWidth="1"/>
    <col min="59" max="60" width="13" style="174" hidden="1" customWidth="1"/>
    <col min="61" max="61" width="20" style="174" hidden="1" customWidth="1"/>
    <col min="62" max="62" width="18.77734375" style="174" hidden="1" customWidth="1"/>
    <col min="63" max="64" width="19.5546875" style="174" hidden="1" customWidth="1"/>
    <col min="65" max="65" width="0" style="174" hidden="1" customWidth="1"/>
    <col min="66" max="66" width="23.44140625" style="174" hidden="1" customWidth="1"/>
    <col min="67" max="67" width="17.21875" style="174" hidden="1" customWidth="1"/>
    <col min="68" max="68" width="15.21875" style="175" hidden="1" customWidth="1"/>
    <col min="69" max="16384" width="9.21875" style="17"/>
  </cols>
  <sheetData>
    <row r="1" spans="1:73" ht="75" customHeight="1" thickBot="1" x14ac:dyDescent="0.35">
      <c r="A1" s="88" t="s">
        <v>141</v>
      </c>
      <c r="G1" s="75" t="s">
        <v>210</v>
      </c>
      <c r="H1" s="101"/>
      <c r="J1" s="72" t="s">
        <v>221</v>
      </c>
      <c r="K1" s="100"/>
      <c r="L1" s="107"/>
      <c r="M1" s="107"/>
      <c r="N1" s="107"/>
      <c r="O1" s="100"/>
      <c r="P1" s="100"/>
      <c r="Q1" s="100"/>
      <c r="R1" s="100" t="s">
        <v>215</v>
      </c>
      <c r="S1" s="100"/>
      <c r="T1" s="100"/>
      <c r="V1" s="57" t="s">
        <v>179</v>
      </c>
      <c r="W1" s="73" t="s">
        <v>182</v>
      </c>
      <c r="AA1" s="58"/>
      <c r="AB1" s="58"/>
      <c r="AD1" s="17"/>
      <c r="AE1" s="74" t="s">
        <v>183</v>
      </c>
      <c r="AF1" s="17"/>
      <c r="AH1" s="17"/>
      <c r="AI1" s="74" t="s">
        <v>184</v>
      </c>
      <c r="AJ1" s="17"/>
      <c r="AK1" s="17"/>
      <c r="AL1" s="17"/>
      <c r="AO1" s="117" t="s">
        <v>180</v>
      </c>
      <c r="AP1" s="14"/>
      <c r="AQ1" s="76" t="s">
        <v>211</v>
      </c>
      <c r="AR1" s="58"/>
      <c r="AS1" s="58"/>
      <c r="AU1" s="18"/>
      <c r="AV1" s="121" t="s">
        <v>181</v>
      </c>
      <c r="AW1" s="122"/>
      <c r="AX1" s="123"/>
      <c r="AY1" s="124"/>
      <c r="AZ1" s="124"/>
      <c r="BA1" s="125"/>
      <c r="BB1" s="126"/>
      <c r="BC1" s="126"/>
      <c r="BD1" s="126"/>
      <c r="BE1" s="126"/>
      <c r="BF1" s="125"/>
      <c r="BG1" s="125"/>
      <c r="BH1" s="125"/>
      <c r="BI1" s="126"/>
      <c r="BJ1" s="126"/>
      <c r="BK1" s="125"/>
      <c r="BL1" s="125"/>
      <c r="BM1" s="126"/>
      <c r="BN1" s="125"/>
      <c r="BO1" s="125"/>
      <c r="BP1" s="125"/>
      <c r="BQ1" s="9"/>
      <c r="BR1" s="9"/>
      <c r="BS1" s="9"/>
      <c r="BT1" s="9"/>
      <c r="BU1" s="9"/>
    </row>
    <row r="2" spans="1:73" s="69" customFormat="1" ht="97.5" customHeight="1" thickBot="1" x14ac:dyDescent="0.45">
      <c r="A2" s="91" t="s">
        <v>126</v>
      </c>
      <c r="B2" s="92" t="s">
        <v>125</v>
      </c>
      <c r="C2" s="93" t="s">
        <v>192</v>
      </c>
      <c r="D2" s="93" t="s">
        <v>136</v>
      </c>
      <c r="E2" s="94" t="s">
        <v>131</v>
      </c>
      <c r="F2" s="70"/>
      <c r="G2" s="59" t="s">
        <v>134</v>
      </c>
      <c r="H2" s="102" t="s">
        <v>193</v>
      </c>
      <c r="I2" s="71"/>
      <c r="J2" s="62" t="s">
        <v>116</v>
      </c>
      <c r="K2" s="93" t="s">
        <v>194</v>
      </c>
      <c r="L2" s="93" t="s">
        <v>132</v>
      </c>
      <c r="M2" s="93" t="s">
        <v>175</v>
      </c>
      <c r="N2" s="93" t="s">
        <v>145</v>
      </c>
      <c r="O2" s="93" t="s">
        <v>121</v>
      </c>
      <c r="P2" s="93" t="s">
        <v>151</v>
      </c>
      <c r="Q2" s="93" t="s">
        <v>117</v>
      </c>
      <c r="R2" s="93" t="s">
        <v>222</v>
      </c>
      <c r="S2" s="93" t="s">
        <v>216</v>
      </c>
      <c r="T2" s="94" t="s">
        <v>214</v>
      </c>
      <c r="U2" s="70"/>
      <c r="V2" s="62" t="s">
        <v>195</v>
      </c>
      <c r="W2" s="60" t="s">
        <v>196</v>
      </c>
      <c r="X2" s="60" t="s">
        <v>197</v>
      </c>
      <c r="Y2" s="60" t="s">
        <v>198</v>
      </c>
      <c r="Z2" s="60" t="s">
        <v>199</v>
      </c>
      <c r="AA2" s="60" t="s">
        <v>200</v>
      </c>
      <c r="AB2" s="61" t="s">
        <v>201</v>
      </c>
      <c r="AC2" s="63" t="s">
        <v>220</v>
      </c>
      <c r="AD2" s="71"/>
      <c r="AE2" s="62" t="s">
        <v>202</v>
      </c>
      <c r="AF2" s="61" t="s">
        <v>203</v>
      </c>
      <c r="AG2" s="63" t="s">
        <v>219</v>
      </c>
      <c r="AH2" s="71"/>
      <c r="AI2" s="62" t="s">
        <v>204</v>
      </c>
      <c r="AJ2" s="60" t="s">
        <v>205</v>
      </c>
      <c r="AK2" s="60" t="s">
        <v>213</v>
      </c>
      <c r="AL2" s="61" t="s">
        <v>217</v>
      </c>
      <c r="AM2" s="61" t="s">
        <v>218</v>
      </c>
      <c r="AN2" s="70"/>
      <c r="AO2" s="118" t="s">
        <v>206</v>
      </c>
      <c r="AP2" s="70"/>
      <c r="AQ2" s="64" t="s">
        <v>207</v>
      </c>
      <c r="AR2" s="65" t="s">
        <v>208</v>
      </c>
      <c r="AS2" s="65" t="s">
        <v>212</v>
      </c>
      <c r="AT2" s="66" t="s">
        <v>209</v>
      </c>
      <c r="AU2" s="67"/>
      <c r="AV2" s="127" t="s">
        <v>114</v>
      </c>
      <c r="AW2" s="128"/>
      <c r="AX2" s="129"/>
      <c r="AY2" s="130" t="s">
        <v>118</v>
      </c>
      <c r="AZ2" s="131" t="s">
        <v>135</v>
      </c>
      <c r="BA2" s="132"/>
      <c r="BB2" s="133" t="s">
        <v>167</v>
      </c>
      <c r="BC2" s="134" t="s">
        <v>168</v>
      </c>
      <c r="BD2" s="135"/>
      <c r="BE2" s="133" t="s">
        <v>122</v>
      </c>
      <c r="BF2" s="136" t="s">
        <v>123</v>
      </c>
      <c r="BG2" s="136" t="s">
        <v>119</v>
      </c>
      <c r="BH2" s="136" t="s">
        <v>120</v>
      </c>
      <c r="BI2" s="137" t="s">
        <v>169</v>
      </c>
      <c r="BJ2" s="137" t="s">
        <v>170</v>
      </c>
      <c r="BK2" s="137" t="s">
        <v>223</v>
      </c>
      <c r="BL2" s="138" t="s">
        <v>224</v>
      </c>
      <c r="BM2" s="139"/>
      <c r="BN2" s="133"/>
      <c r="BO2" s="136" t="s">
        <v>166</v>
      </c>
      <c r="BP2" s="134" t="s">
        <v>133</v>
      </c>
      <c r="BQ2" s="68"/>
      <c r="BR2" s="68"/>
      <c r="BS2" s="68"/>
      <c r="BT2" s="68"/>
      <c r="BU2" s="68"/>
    </row>
    <row r="3" spans="1:73" s="11" customFormat="1" ht="16.2" thickBot="1" x14ac:dyDescent="0.35">
      <c r="A3" s="84"/>
      <c r="B3" s="85"/>
      <c r="C3" s="86" t="s">
        <v>12</v>
      </c>
      <c r="D3" s="86" t="s">
        <v>3</v>
      </c>
      <c r="E3" s="87"/>
      <c r="F3" s="24"/>
      <c r="G3" s="38" t="s">
        <v>171</v>
      </c>
      <c r="H3" s="103">
        <v>0</v>
      </c>
      <c r="I3" s="19"/>
      <c r="J3" s="77" t="s">
        <v>13</v>
      </c>
      <c r="K3" s="108"/>
      <c r="L3" s="108"/>
      <c r="M3" s="108" t="s">
        <v>3</v>
      </c>
      <c r="N3" s="108" t="s">
        <v>1</v>
      </c>
      <c r="O3" s="109" t="s">
        <v>124</v>
      </c>
      <c r="P3" s="109" t="s">
        <v>124</v>
      </c>
      <c r="Q3" s="110" t="s">
        <v>124</v>
      </c>
      <c r="R3" s="176"/>
      <c r="S3" s="176"/>
      <c r="T3" s="177"/>
      <c r="U3" s="20"/>
      <c r="V3" s="21">
        <f>IF(AZ3="No",0,IF(O3="NA",0,IF(O3=Data!$E$2,Data!$F$82,IF(O3=Data!$E$3,Data!$F$83,IF(O3=Data!$E$4,Data!$F$84,IF(O3=Data!$E$5,Data!$F$85,IF(O3=Data!$E$6,Data!$F$86,IF(O3=Data!$E$7,Data!$F$87,IF(O3=Data!$E$8,Data!$F$88,IF(O3=Data!$E$9,Data!$F$89,IF(O3=Data!$E$10,Data!$F$90,IF(O3=Data!$E$11,Data!$F$91,IF(O3=Data!E12,Data!$F$92,IF(O3=Data!E13,Data!$F$93,IF(O3=Data!E14,Data!$F$94,IF(O3=Data!E15,Data!$F$95,IF(O3=Data!E16,Data!$F$96,IF(O3=Data!E17,Data!$F$97,IF(O3=Data!E18,Data!F$98,0)))))))))))))))))))*K3*$AV$3</f>
        <v>0</v>
      </c>
      <c r="W3" s="23">
        <f>IF(AZ3="No",0,IF(O3="NA",0,IF(O3=Data!$E$2,Data!$G$82,IF(O3=Data!$E$3,Data!$G$83,IF(O3=Data!$E$4,Data!$G$84,IF(O3=Data!$E$5,Data!$G$85,IF(O3=Data!$E$6,Data!$G$86,IF(O3=Data!$E$7,Data!$G$87,IF(O3=Data!$E$8,Data!$G$88,IF(O3=Data!$E$9,Data!$G$89,IF(O3=Data!$E$10,Data!$G$90,IF(O3=Data!$E$11,Data!$G$91,IF(O3=Data!$E$12,Data!$G$92,IF(O3=Data!$E$13,Data!$G$93,IF(O3=Data!$E$14,Data!$G$94,IF(O3=Data!$E$15,Data!$G$95,IF(O3=Data!$E$16,Data!$G$96,IF(O3=Data!$E$17,Data!$G$97,IF(O3=Data!$E$18,Data!G$98,0)))))))))))))))))))*K3*$AV$3</f>
        <v>0</v>
      </c>
      <c r="X3" s="23">
        <f>IF(AZ3="No",0,IF(O3="NA",0,IF(O3=Data!$E$2,Data!$H$82,IF(O3=Data!$E$3,Data!$H$83,IF(O3=Data!$E$4,Data!$H$84,IF(O3=Data!$E$5,Data!$H$85,IF(O3=Data!$E$6,Data!$H$86,IF(O3=Data!$E$7,Data!$H$87,IF(O3=Data!$E$8,Data!$H$88,IF(O3=Data!$E$9,Data!$H$89,IF(O3=Data!$E$10,Data!$H$90,IF(O3=Data!$E$11,Data!$H$91,IF(O3=Data!$E$12,Data!$H$92,IF(O3=Data!$E$13,Data!$H$93,IF(O3=Data!$E$14,Data!$H$94,IF(O3=Data!$E$15,Data!$H$95,IF(O3=Data!$E$16,Data!$H$96,IF(O3=Data!$E$17,Data!$H$97,IF(O3=Data!$E$18,Data!H$98,0)))))))))))))))))))*K3*$AV$3</f>
        <v>0</v>
      </c>
      <c r="Y3" s="23">
        <f>IF(R3&lt;=1,0,IF(Q3=Data!$E$12,Data!$F$92,IF(Q3=Data!$E$13,Data!$F$93,IF(Q3=Data!$E$14,Data!$F$94,IF(Q3=Data!$E$15,Data!$F$95,IF(Q3=Data!$E$16,Data!$F$96,IF(Q3=Data!$E$17,Data!$F$97,IF(Q3=Data!$E$18,Data!$F$98,0))))))))*K3*IF(R3&lt;AV3,R3,$AV$3)</f>
        <v>0</v>
      </c>
      <c r="Z3" s="23">
        <f>IF(R3&lt;=1,0,IF(Q3=Data!$E$12,Data!$G$92,IF(Q3=Data!$E$13,Data!$G$93,IF(Q3=Data!$E$14,Data!$G$94,IF(Q3=Data!$E$15,Data!$G$95,IF(Q3=Data!$E$16,Data!$G$96,IF(Q3=Data!$E$17,Data!$G$97,IF(Q3=Data!$E$18,Data!$G$98,0))))))))*K3*IF(R3&lt;AV3,R3,$AV$3)</f>
        <v>0</v>
      </c>
      <c r="AA3" s="23">
        <f>IF(R3&lt;=1,0,IF(Q3=Data!$E$12,Data!$H$92,IF(Q3=Data!$E$13,Data!$H$93,IF(Q3=Data!$E$14,Data!$H$94,IF(Q3=Data!$E$15,Data!$H$95,IF(Q3=Data!$E$16,Data!$H$96,IF(Q3=Data!$E$17,Data!$H$97,IF(Q3=Data!$E$18,Data!$H$98,0))))))))*K3*IF(R3&lt;AV3,R3,$AV$3)</f>
        <v>0</v>
      </c>
      <c r="AB3" s="22">
        <f>(BC3+BB3)*K3</f>
        <v>0</v>
      </c>
      <c r="AC3" s="50">
        <f>(V3+W3+X3)-(AA3+Z3+Y3+AB3)</f>
        <v>0</v>
      </c>
      <c r="AD3" s="13"/>
      <c r="AE3" s="21">
        <f t="shared" ref="AE3:AE66" si="0">BI3*BG3*K3</f>
        <v>0</v>
      </c>
      <c r="AF3" s="22">
        <f t="shared" ref="AF3:AF66" si="1">BJ3*BG3*K3</f>
        <v>0</v>
      </c>
      <c r="AG3" s="50">
        <f t="shared" ref="AG3:AG66" si="2">AE3+AF3</f>
        <v>0</v>
      </c>
      <c r="AH3" s="13"/>
      <c r="AI3" s="21">
        <f>IF(AZ3="No",0,IF(O3="NA",0,IF(Q3=O3,0,IF(O3=Data!$E$2,Data!$J$82,IF(O3=Data!$E$3,Data!$J$83,IF(O3=Data!$E$4,Data!$J$84,IF(O3=Data!$E$5,Data!$J$85,IF(O3=Data!$E$6,Data!$J$86,IF(O3=Data!$E$7,Data!$J$87,IF(O3=Data!$E$8,Data!$J$88,IF(O3=Data!$E$9,Data!$J$89,IF(O3=Data!$E$10,Data!$I$90,IF(O3=Data!$E$11,Data!$J$91,IF(O3=Data!$E$12,Data!$J$92,IF(O3=Data!$E$13,Data!$J$93,IF(O3=Data!$E$14,Data!$J$94,IF(O3=Data!$E$15,Data!$J$95,IF(O3=Data!$E$16,Data!$J$96,IF(O3=Data!$E$17,Data!$J$97,IF(O3=Data!$E$18,Data!J$98,0))))))))))))))))))))*$AV$3</f>
        <v>0</v>
      </c>
      <c r="AJ3" s="23">
        <f>IF(AZ3="No",0,IF(O3="NA",0,IF(O3=Data!$E$2,Data!$K$82,IF(O3=Data!$E$3,Data!$K$83,IF(O3=Data!$E$4,Data!$K$84,IF(O3=Data!$E$5,Data!$K$85,IF(O3=Data!$E$6,Data!$K$86,IF(O3=Data!$E$7,Data!$K$87,IF(O3=Data!$E$8,Data!$K$88,IF(O3=Data!$E$9,Data!$K$89,IF(O3=Data!$E$10,Data!$K$90,IF(O3=Data!$E$11,Data!$K$91,IF(O3=Data!$E$12,Data!$K$92,IF(O3=Data!$E$13,Data!$K$93,IF(O3=Data!$E$14,Data!$K$94,IF(O3=Data!$E$15,Data!$K$95,IF(O3=Data!$E$16,Data!$K$96,IF(O3=Data!$E$17,Data!$K$97,IF(O3=Data!$E$18,Data!K$98,0)))))))))))))))))))*$AV$3</f>
        <v>0</v>
      </c>
      <c r="AK3" s="23">
        <f>BK3*BH3*K3</f>
        <v>0</v>
      </c>
      <c r="AL3" s="22">
        <f>0.5*BL3*T3</f>
        <v>0</v>
      </c>
      <c r="AM3" s="22">
        <f>AK3+AJ3-AI3-AL3</f>
        <v>0</v>
      </c>
      <c r="AN3" s="23"/>
      <c r="AO3" s="119"/>
      <c r="AP3" s="20"/>
      <c r="AQ3" s="47">
        <f>IF(AV3=0,0,SUM(AC3:AC102))</f>
        <v>0</v>
      </c>
      <c r="AR3" s="48">
        <f>SUM(AG3:AG102)+SUM(AM3:AM102)</f>
        <v>0</v>
      </c>
      <c r="AS3" s="48">
        <f>SUM(BP3:BP6)</f>
        <v>0</v>
      </c>
      <c r="AT3" s="49">
        <f>IF(AND(D3="No",C3="100 year permanence period"),AR3*0.95,AR3*0.75)+IF(AO3&gt;0,-AO3,AO3)+(AQ3-AS3)</f>
        <v>0</v>
      </c>
      <c r="AU3" s="26"/>
      <c r="AV3" s="140">
        <f>IF(A3=0,0,IF(B3=0,0,(YEARFRAC(A3,B3,3))))</f>
        <v>0</v>
      </c>
      <c r="AW3" s="141"/>
      <c r="AX3" s="142"/>
      <c r="AY3" s="143" t="str">
        <f>IF(S3&lt;R3,"Yes",IF(Q3="NA","No",IF(P3=Q3,"No",IF(AND(N3="Yes",O3=Q3),"No","Yes"))))</f>
        <v>No</v>
      </c>
      <c r="AZ3" s="144" t="str">
        <f t="shared" ref="AZ3:AZ66" si="3">M3</f>
        <v>No</v>
      </c>
      <c r="BA3" s="145"/>
      <c r="BB3" s="146">
        <f>IF(Q3="NA",0,IF(N3="No",0,IF(O3=Data!$E$2,Data!$L$82,IF(O3=Data!$E$3,Data!$L$83,IF(O3=Data!$E$4,Data!$L$84,IF(O3=Data!$E$5,Data!$L$85,IF(O3=Data!$E$6,Data!$L$86,IF(O3=Data!$E$7,Data!$L$87,IF(O3=Data!$E$8,Data!$L$88,IF(O3=Data!$E$9,Data!$L$89,IF(O3=Data!$E$10,Data!$L$90,IF(O3=Data!$E$11,Data!$L$91,IF(O3=Data!$E$12,Data!$L$92,IF(O3=Data!$E$13,Data!$L$93,IF(O3=Data!$E$14,Data!$L$94,IF(O3=Data!$E$15,Data!$L$95,IF(O3=Data!$E$16,Data!$L$96,IF(O3=Data!$E$17,Data!$L$97,IF(O3=Data!$E$18,Data!L$98,0)))))))))))))))))))</f>
        <v>0</v>
      </c>
      <c r="BC3" s="147">
        <f>IF(Q3="NA",0,IF(AY3="No",0,IF(N3="Yes",0,IF(P3=Data!$E$2,Data!$L$82,IF(P3=Data!$E$3,Data!$L$83,IF(P3=Data!$E$4,Data!$L$84,IF(P3=Data!$E$5,Data!$L$85,IF(P3=Data!$E$6,Data!$L$86,IF(P3=Data!$E$7,Data!$L$87,IF(P3=Data!$E$8,Data!$L$88,IF(P3=Data!$E$9,Data!$L$89,IF(P3=Data!$E$10,Data!$L$90,IF(P3=Data!$E$11,Data!$L$91,IF(P3=Data!$E$12,Data!$L$92*(EXP(-29.6/R3)),IF(P3=Data!$E$13,Data!$L$93,IF(P3=Data!$E$14,Data!$L$94*(EXP(-29.6/R3)),IF(P3=Data!$E$15,Data!$L$95,IF(P3=Data!$E$16,Data!$L$96,IF(P3=Data!$E$17,Data!$L$97,IF(P3=Data!$E$18,Data!L$98,0))))))))))))))))))))</f>
        <v>0</v>
      </c>
      <c r="BD3" s="148"/>
      <c r="BE3" s="149">
        <f>$E$3/2</f>
        <v>0</v>
      </c>
      <c r="BF3" s="148">
        <f>IF($E$3=0,0,IF($BE$3&lt;=$AV$6,0,(L3-$AV$6)/($BE$3-$AV$6)))</f>
        <v>0</v>
      </c>
      <c r="BG3" s="148">
        <f>IF(AND(Q3="Mangroves",BF3&lt;=0.4),1,IF(AND(Q3="Mangroves",BF3&gt;0.4,BF3&lt;=0.47),0.5,1))</f>
        <v>1</v>
      </c>
      <c r="BH3" s="148">
        <f>IF(AND(Q3="Mangroves",BF3&lt;=0.4),1,IF(AND(Q3="Mangroves",BF3&gt;0.4,BF3&lt;=0.47),0.5,1))</f>
        <v>1</v>
      </c>
      <c r="BI3" s="148">
        <f>IF(S3=0,0,IF(AND(Q3=Data!$E$12,S3-$AV$3&gt;0),(((Data!$M$92*(EXP(-29.6/S3)))-(Data!$M$92*(EXP(-29.6/(S3-$AV$3)))))),IF(AND(Q3=Data!$E$12,S3-$AV$3&lt;0.5),(Data!$M$92*(EXP(-29.6/S3))),IF(AND(Q3=Data!$E$12,S3&lt;=1),((Data!$M$92*(EXP(-29.6/S3)))),IF(Q3=Data!$E$13,(Data!$M$93),IF(AND(Q3=Data!$E$14,S3-$AV$3&gt;0),(((Data!$M$94*(EXP(-29.6/S3)))-(Data!$M$94*(EXP(-29.6/(S3-$AV$3)))))),IF(AND(Q3=Data!$E$14,S3-$AV$3&lt;1),(Data!$M$94*(EXP(-29.6/S3))),IF(AND(Q3=Data!$E$14,S3&lt;=1),((Data!$M$94*(EXP(-29.6/S3)))),IF(Q3=Data!$E$15,Data!$M$95,IF(Q3=Data!$E$16,Data!$M$96,IF(Q3=Data!$E$17,Data!$M$97,IF(Q3=Data!$E$18,Data!$M$98,0))))))))))))</f>
        <v>0</v>
      </c>
      <c r="BJ3" s="148">
        <f>IF(Q3=Data!$E$12,BI3*0.32,IF(Q3=Data!$E$13,0,IF(Q3=Data!$E$14,BI3*0.32,IF(Q3=Data!$E$15,0,IF(Q3=Data!$E$16,0,IF(Q3=Data!$E$17,0,IF(Q3=Data!$E$18,0,0)))))))</f>
        <v>0</v>
      </c>
      <c r="BK3" s="148">
        <f>IF(Q3=Data!$E$12,Data!$P$92*$AV$3,IF(Q3=Data!$E$13,Data!$P$93*$AV$3,IF(Q3=Data!$E$14,Data!$P$94*$AV$3,IF(Q3=Data!$E$15,Data!$P$95*$AV$3,IF(Q3=Data!$E$16,Data!$P$96*$AV$3,IF(Q3=Data!$E$17,Data!$P$97*$AV$3,IF(Q3=Data!$E$18,Data!$P$98*$AV$3,0)))))))</f>
        <v>0</v>
      </c>
      <c r="BL3" s="147">
        <f>IF(O3=Data!$E$2,Data!$O$82,IF(O3=Data!$E$3,Data!$O$83,IF(O3=Data!$E$4,Data!$O$84,IF(O3=Data!$E$5,Data!$O$85,IF(O3=Data!$E$6,Data!$O$86,IF(O3=Data!$E$7,Data!$O$87,IF(O3=Data!$E$8,Data!$O$88,IF(O3=Data!$E$9,Data!$O$89,IF(O3=Data!$E$10,Data!$O$90,IF(O3=Data!$E$11,Data!$O$91,IF(O3=Data!$E$12,Data!$O$92,IF(O3=Data!$E$13,Data!$O$93,IF(O3=Data!$E$14,Data!$O$94,IF(O3=Data!$E$15,Data!$O$95,IF(O3=Data!$E$16,Data!$O$96,IF(O3=Data!$E$17,Data!$O$97,IF(O3=Data!$E$18,Data!$O$98,0)))))))))))))))))</f>
        <v>0</v>
      </c>
      <c r="BM3" s="150"/>
      <c r="BN3" s="151" t="s">
        <v>152</v>
      </c>
      <c r="BO3" s="152">
        <f>Data!U2</f>
        <v>2.3837400000000004</v>
      </c>
      <c r="BP3" s="153">
        <f>BO3*H3</f>
        <v>0</v>
      </c>
      <c r="BQ3" s="19"/>
      <c r="BR3"/>
      <c r="BS3" s="19"/>
      <c r="BT3" s="19"/>
      <c r="BU3" s="19"/>
    </row>
    <row r="4" spans="1:73" s="11" customFormat="1" ht="15" thickBot="1" x14ac:dyDescent="0.35">
      <c r="A4" s="95"/>
      <c r="B4" s="96"/>
      <c r="C4" s="97"/>
      <c r="D4" s="97"/>
      <c r="E4" s="97"/>
      <c r="F4" s="24"/>
      <c r="G4" s="38" t="s">
        <v>172</v>
      </c>
      <c r="H4" s="103">
        <v>0</v>
      </c>
      <c r="I4" s="24"/>
      <c r="J4" s="36" t="s">
        <v>14</v>
      </c>
      <c r="K4" s="108"/>
      <c r="L4" s="108"/>
      <c r="M4" s="108" t="s">
        <v>3</v>
      </c>
      <c r="N4" s="108" t="s">
        <v>1</v>
      </c>
      <c r="O4" s="109" t="s">
        <v>124</v>
      </c>
      <c r="P4" s="109" t="s">
        <v>124</v>
      </c>
      <c r="Q4" s="110" t="s">
        <v>124</v>
      </c>
      <c r="R4" s="176"/>
      <c r="S4" s="176"/>
      <c r="T4" s="112"/>
      <c r="U4" s="20"/>
      <c r="V4" s="21">
        <f>IF(AZ4="No",0,IF(O4="NA",0,IF(O4=Data!$E$2,Data!$F$82,IF(O4=Data!$E$3,Data!$F$83,IF(O4=Data!$E$4,Data!$F$84,IF(O4=Data!$E$5,Data!$F$85,IF(O4=Data!$E$6,Data!$F$86,IF(O4=Data!$E$7,Data!$F$87,IF(O4=Data!$E$8,Data!$F$88,IF(O4=Data!$E$9,Data!$F$89,IF(O4=Data!$E$10,Data!$F$90,IF(O4=Data!$E$11,Data!$F$91,IF(O4=Data!E13,Data!$F$92,IF(O4=Data!E14,Data!$F$93,IF(O4=Data!E15,Data!$F$94,IF(O4=Data!E16,Data!$F$95,IF(O4=Data!E17,Data!$F$96,IF(O4=Data!E18,Data!$F$97,IF(O4=Data!E19,Data!F$98,0)))))))))))))))))))*K4*$AV$3</f>
        <v>0</v>
      </c>
      <c r="W4" s="23">
        <f>IF(AZ4="No",0,IF(O4="NA",0,IF(O4=Data!$E$2,Data!$G$82,IF(O4=Data!$E$3,Data!$G$83,IF(O4=Data!$E$4,Data!$G$84,IF(O4=Data!$E$5,Data!$G$85,IF(O4=Data!$E$6,Data!$G$86,IF(O4=Data!$E$7,Data!$G$87,IF(O4=Data!$E$8,Data!$G$88,IF(O4=Data!$E$9,Data!$G$89,IF(O4=Data!$E$10,Data!$G$90,IF(O4=Data!$E$11,Data!$G$91,IF(O4=Data!$E$12,Data!$G$92,IF(O4=Data!$E$13,Data!$G$93,IF(O4=Data!$E$14,Data!$G$94,IF(O4=Data!$E$15,Data!$G$95,IF(O4=Data!$E$16,Data!$G$96,IF(O4=Data!$E$17,Data!$G$97,IF(O4=Data!$E$18,Data!G$98,0)))))))))))))))))))*K4*$AV$3</f>
        <v>0</v>
      </c>
      <c r="X4" s="23">
        <f>IF(AZ4="No",0,IF(O4="NA",0,IF(O4=Data!$E$2,Data!$H$82,IF(O4=Data!$E$3,Data!$H$83,IF(O4=Data!$E$4,Data!$H$84,IF(O4=Data!$E$5,Data!$H$85,IF(O4=Data!$E$6,Data!$H$86,IF(O4=Data!$E$7,Data!$H$87,IF(O4=Data!$E$8,Data!$H$88,IF(O4=Data!$E$9,Data!$H$89,IF(O4=Data!$E$10,Data!$H$90,IF(O4=Data!$E$11,Data!$H$91,IF(O4=Data!$E$12,Data!$H$92,IF(O4=Data!$E$13,Data!$H$93,IF(O4=Data!$E$14,Data!$H$94,IF(O4=Data!$E$15,Data!$H$95,IF(O4=Data!$E$16,Data!$H$96,IF(O4=Data!$E$17,Data!$H$97,IF(O4=Data!$E$18,Data!H$98,0)))))))))))))))))))*K4*$AV$3</f>
        <v>0</v>
      </c>
      <c r="Y4" s="23">
        <f>IF(R4&lt;=1,0,IF(Q4=Data!$E$12,Data!$F$92,IF(Q4=Data!$E$13,Data!$F$93,IF(Q4=Data!$E$14,Data!$F$94,IF(Q4=Data!$E$15,Data!$F$95,IF(Q4=Data!$E$16,Data!$F$96,IF(Q4=Data!$E$17,Data!$F$97,IF(Q4=Data!$E$18,Data!$F$98,0))))))))*K4*IF(R4&lt;AV4,R4,$AV$3)</f>
        <v>0</v>
      </c>
      <c r="Z4" s="23">
        <f>IF(R4&lt;=1,0,IF(Q4=Data!$E$12,Data!$G$92,IF(Q4=Data!$E$13,Data!$G$93,IF(Q4=Data!$E$14,Data!$G$94,IF(Q4=Data!$E$15,Data!$G$95,IF(Q4=Data!$E$16,Data!$G$96,IF(Q4=Data!$E$17,Data!$G$97,IF(Q4=Data!$E$18,Data!$G$98,0))))))))*K4*IF(R4&lt;AV4,R4,$AV$3)</f>
        <v>0</v>
      </c>
      <c r="AA4" s="23">
        <f>IF(R4&lt;=1,0,IF(Q4=Data!$E$12,Data!$H$92,IF(Q4=Data!$E$13,Data!$H$93,IF(Q4=Data!$E$14,Data!$H$94,IF(Q4=Data!$E$15,Data!$H$95,IF(Q4=Data!$E$16,Data!$H$96,IF(Q4=Data!$E$17,Data!$H$97,IF(Q4=Data!$E$18,Data!$H$98,0))))))))*K4*IF(R4&lt;AV4,R4,$AV$3)</f>
        <v>0</v>
      </c>
      <c r="AB4" s="22">
        <f t="shared" ref="AB4:AB67" si="4">(BC4+BB4)*K4</f>
        <v>0</v>
      </c>
      <c r="AC4" s="50">
        <f t="shared" ref="AC4:AC67" si="5">(V4+W4+X4)-(AA4+Z4+Y4+AB4)</f>
        <v>0</v>
      </c>
      <c r="AD4" s="13"/>
      <c r="AE4" s="21">
        <f t="shared" si="0"/>
        <v>0</v>
      </c>
      <c r="AF4" s="22">
        <f t="shared" si="1"/>
        <v>0</v>
      </c>
      <c r="AG4" s="50">
        <f t="shared" si="2"/>
        <v>0</v>
      </c>
      <c r="AH4" s="13"/>
      <c r="AI4" s="21">
        <f>IF(AZ4="No",0,IF(O4="NA",0,IF(Q4=O4,0,IF(O4=Data!$E$2,Data!$J$82,IF(O4=Data!$E$3,Data!$J$83,IF(O4=Data!$E$4,Data!$J$84,IF(O4=Data!$E$5,Data!$J$85,IF(O4=Data!$E$6,Data!$J$86,IF(O4=Data!$E$7,Data!$J$87,IF(O4=Data!$E$8,Data!$J$88,IF(O4=Data!$E$9,Data!$J$89,IF(O4=Data!$E$10,Data!$I$90,IF(O4=Data!$E$11,Data!$J$91,IF(O4=Data!$E$12,Data!$J$92,IF(O4=Data!$E$13,Data!$J$93,IF(O4=Data!$E$14,Data!$J$94,IF(O4=Data!$E$15,Data!$J$95,IF(O4=Data!$E$16,Data!$J$96,IF(O4=Data!$E$17,Data!$J$97,IF(O4=Data!$E$18,Data!J$98,0))))))))))))))))))))*$AV$3</f>
        <v>0</v>
      </c>
      <c r="AJ4" s="23">
        <f>IF(AZ4="No",0,IF(O4="NA",0,IF(O4=Data!$E$2,Data!$K$82,IF(O4=Data!$E$3,Data!$K$83,IF(O4=Data!$E$4,Data!$K$84,IF(O4=Data!$E$5,Data!$K$85,IF(O4=Data!$E$6,Data!$K$86,IF(O4=Data!$E$7,Data!$K$87,IF(O4=Data!$E$8,Data!$K$88,IF(O4=Data!$E$9,Data!$K$89,IF(O4=Data!$E$10,Data!$K$90,IF(O4=Data!$E$11,Data!$K$91,IF(O4=Data!$E$12,Data!$K$92,IF(O4=Data!$E$13,Data!$K$93,IF(O4=Data!$E$14,Data!$K$94,IF(O4=Data!$E$15,Data!$K$95,IF(O4=Data!$E$16,Data!$K$96,IF(O4=Data!$E$17,Data!$K$97,IF(O4=Data!$E$18,Data!K$98,0)))))))))))))))))))*$AV$3</f>
        <v>0</v>
      </c>
      <c r="AK4" s="23">
        <f t="shared" ref="AK4:AK67" si="6">BK4*BH4*K4</f>
        <v>0</v>
      </c>
      <c r="AL4" s="22">
        <f t="shared" ref="AL4:AL67" si="7">0.5*BL4*T4</f>
        <v>0</v>
      </c>
      <c r="AM4" s="22">
        <f t="shared" ref="AM4:AM67" si="8">AK4+AJ4-AI4-AL4</f>
        <v>0</v>
      </c>
      <c r="AN4" s="23"/>
      <c r="AO4" s="120"/>
      <c r="AP4" s="25"/>
      <c r="AQ4" s="25"/>
      <c r="AR4" s="19"/>
      <c r="AS4" s="19"/>
      <c r="AU4" s="19"/>
      <c r="AV4" s="141"/>
      <c r="AW4" s="141"/>
      <c r="AX4" s="142"/>
      <c r="AY4" s="143" t="str">
        <f t="shared" ref="AY4:AY67" si="9">IF(S4&lt;R4,"Yes",IF(Q4="NA","No",IF(P4=Q4,"No",IF(AND(N4="Yes",O4=Q4),"No","Yes"))))</f>
        <v>No</v>
      </c>
      <c r="AZ4" s="144" t="str">
        <f t="shared" si="3"/>
        <v>No</v>
      </c>
      <c r="BA4" s="145"/>
      <c r="BB4" s="146">
        <f>IF(Q4="NA",0,IF(N4="No",0,IF(O4=Data!$E$2,Data!$L$82,IF(O4=Data!$E$3,Data!$L$83,IF(O4=Data!$E$4,Data!$L$84,IF(O4=Data!$E$5,Data!$L$85,IF(O4=Data!$E$6,Data!$L$86,IF(O4=Data!$E$7,Data!$L$87,IF(O4=Data!$E$8,Data!$L$88,IF(O4=Data!$E$9,Data!$L$89,IF(O4=Data!$E$10,Data!$L$90,IF(O4=Data!$E$11,Data!$L$91,IF(O4=Data!$E$12,Data!$L$92,IF(O4=Data!$E$13,Data!$L$93,IF(O4=Data!$E$14,Data!$L$94,IF(O4=Data!$E$15,Data!$L$95,IF(O4=Data!$E$16,Data!$L$96,IF(O4=Data!$E$17,Data!$L$97,IF(O4=Data!$E$18,Data!L$98,0)))))))))))))))))))</f>
        <v>0</v>
      </c>
      <c r="BC4" s="147">
        <f>IF(Q4="NA",0,IF(AY4="No",0,IF(N4="Yes",0,IF(P4=Data!$E$2,Data!$L$82,IF(P4=Data!$E$3,Data!$L$83,IF(P4=Data!$E$4,Data!$L$84,IF(P4=Data!$E$5,Data!$L$85,IF(P4=Data!$E$6,Data!$L$86,IF(P4=Data!$E$7,Data!$L$87,IF(P4=Data!$E$8,Data!$L$88,IF(P4=Data!$E$9,Data!$L$89,IF(P4=Data!$E$10,Data!$L$90,IF(P4=Data!$E$11,Data!$L$91,IF(P4=Data!$E$12,Data!$L$92*(EXP(-29.6/R4)),IF(P4=Data!$E$13,Data!$L$93,IF(P4=Data!$E$14,Data!$L$94*(EXP(-29.6/R4)),IF(P4=Data!$E$15,Data!$L$95,IF(P4=Data!$E$16,Data!$L$96,IF(P4=Data!$E$17,Data!$L$97,IF(P4=Data!$E$18,Data!L$98,0))))))))))))))))))))</f>
        <v>0</v>
      </c>
      <c r="BD4" s="148"/>
      <c r="BE4" s="146"/>
      <c r="BF4" s="148">
        <f t="shared" ref="BF4:BF66" si="10">IF($E$3=0,0,IF($BE$3&lt;=$AV$6,0,(L4-$AV$6)/($BE$3-$AV$6)))</f>
        <v>0</v>
      </c>
      <c r="BG4" s="148">
        <f t="shared" ref="BG4:BG67" si="11">IF(AND(Q4="Mangroves",BF4&lt;=0.4),1,IF(AND(Q4="Mangroves",BF4&gt;0.4,BF4&lt;=0.47),0.5,1))</f>
        <v>1</v>
      </c>
      <c r="BH4" s="148">
        <f t="shared" ref="BH4:BH67" si="12">IF(AND(Q4="Mangroves",BF4&lt;=0.4),1,IF(AND(Q4="Mangroves",BF4&gt;0.4,BF4&lt;=0.47),0.5,1))</f>
        <v>1</v>
      </c>
      <c r="BI4" s="148">
        <f>IF(S4=0,0,IF(AND(Q4=Data!$E$12,S4-$AV$3&gt;0),(((Data!$M$92*(EXP(-29.6/S4)))-(Data!$M$92*(EXP(-29.6/(S4-$AV$3)))))),IF(AND(Q4=Data!$E$12,S4-$AV$3&lt;0.5),(Data!$M$92*(EXP(-29.6/S4))),IF(AND(Q4=Data!$E$12,S4&lt;=1),((Data!$M$92*(EXP(-29.6/S4)))),IF(Q4=Data!$E$13,(Data!$M$93),IF(AND(Q4=Data!$E$14,S4-$AV$3&gt;0),(((Data!$M$94*(EXP(-29.6/S4)))-(Data!$M$94*(EXP(-29.6/(S4-$AV$3)))))),IF(AND(Q4=Data!$E$14,S4-$AV$3&lt;1),(Data!$M$94*(EXP(-29.6/S4))),IF(AND(Q4=Data!$E$14,S4&lt;=1),((Data!$M$94*(EXP(-29.6/S4)))),IF(Q4=Data!$E$15,Data!$M$95,IF(Q4=Data!$E$16,Data!$M$96,IF(Q4=Data!$E$17,Data!$M$97,IF(Q4=Data!$E$18,Data!$M$98,0))))))))))))</f>
        <v>0</v>
      </c>
      <c r="BJ4" s="148">
        <f>IF(Q4=Data!$E$12,BI4*0.32,IF(Q4=Data!$E$13,0,IF(Q4=Data!$E$14,BI4*0.32,IF(Q4=Data!$E$15,0,IF(Q4=Data!$E$16,0,IF(Q4=Data!$E$17,0,IF(Q4=Data!$E$18,0,0)))))))</f>
        <v>0</v>
      </c>
      <c r="BK4" s="148">
        <f>IF(Q4=Data!$E$12,Data!$P$92*$AV$3,IF(Q4=Data!$E$13,Data!$P$93*$AV$3,IF(Q4=Data!$E$14,Data!$P$94*$AV$3,IF(Q4=Data!$E$15,Data!$P$95*$AV$3,IF(Q4=Data!$E$16,Data!$P$96*$AV$3,IF(Q4=Data!$E$17,Data!$P$97*$AV$3,IF(Q4=Data!$E$18,Data!$P$98*$AV$3,0)))))))</f>
        <v>0</v>
      </c>
      <c r="BL4" s="147">
        <f>IF(O4=Data!$E$2,Data!$O$82,IF(O4=Data!$E$3,Data!$O$83,IF(O4=Data!$E$4,Data!$O$84,IF(O4=Data!$E$5,Data!$O$85,IF(O4=Data!$E$6,Data!$O$86,IF(O4=Data!$E$7,Data!$O$87,IF(O4=Data!$E$8,Data!$O$88,IF(O4=Data!$E$9,Data!$O$89,IF(O4=Data!$E$10,Data!$O$90,IF(O4=Data!$E$11,Data!$O$91,IF(O4=Data!$E$12,Data!$O$92,IF(O4=Data!$E$13,Data!$O$93,IF(O4=Data!$E$14,Data!$O$94,IF(O4=Data!$E$15,Data!$O$95,IF(O4=Data!$E$16,Data!$O$96,IF(O4=Data!$E$17,Data!$O$97,IF(O4=Data!$E$18,Data!$O$98,0)))))))))))))))))</f>
        <v>0</v>
      </c>
      <c r="BM4" s="150"/>
      <c r="BN4" s="151" t="s">
        <v>153</v>
      </c>
      <c r="BO4" s="152">
        <f>Data!U3</f>
        <v>2.3126040000000003</v>
      </c>
      <c r="BP4" s="153">
        <f>BO4*H4</f>
        <v>0</v>
      </c>
      <c r="BQ4" s="19"/>
      <c r="BR4" s="19"/>
      <c r="BS4" s="19"/>
      <c r="BT4" s="19"/>
      <c r="BU4" s="19"/>
    </row>
    <row r="5" spans="1:73" s="11" customFormat="1" x14ac:dyDescent="0.3">
      <c r="A5" s="95"/>
      <c r="B5" s="96"/>
      <c r="C5" s="97"/>
      <c r="D5" s="97"/>
      <c r="E5" s="97"/>
      <c r="F5" s="24"/>
      <c r="G5" s="38" t="s">
        <v>173</v>
      </c>
      <c r="H5" s="103">
        <v>0</v>
      </c>
      <c r="I5" s="24"/>
      <c r="J5" s="36" t="s">
        <v>15</v>
      </c>
      <c r="K5" s="108"/>
      <c r="L5" s="108"/>
      <c r="M5" s="108" t="s">
        <v>3</v>
      </c>
      <c r="N5" s="108" t="s">
        <v>1</v>
      </c>
      <c r="O5" s="109" t="s">
        <v>124</v>
      </c>
      <c r="P5" s="109" t="s">
        <v>124</v>
      </c>
      <c r="Q5" s="110" t="s">
        <v>124</v>
      </c>
      <c r="R5" s="111"/>
      <c r="S5" s="111"/>
      <c r="T5" s="112"/>
      <c r="U5" s="20"/>
      <c r="V5" s="21">
        <f>IF(AZ5="No",0,IF(O5="NA",0,IF(O5=Data!$E$2,Data!$F$82,IF(O5=Data!$E$3,Data!$F$83,IF(O5=Data!$E$4,Data!$F$84,IF(O5=Data!$E$5,Data!$F$85,IF(O5=Data!$E$6,Data!$F$86,IF(O5=Data!$E$7,Data!$F$87,IF(O5=Data!$E$8,Data!$F$88,IF(O5=Data!$E$9,Data!$F$89,IF(O5=Data!$E$10,Data!$F$90,IF(O5=Data!$E$11,Data!$F$91,IF(O5=Data!E14,Data!$F$92,IF(O5=Data!E15,Data!$F$93,IF(O5=Data!E16,Data!$F$94,IF(O5=Data!E17,Data!$F$95,IF(O5=Data!E18,Data!$F$96,IF(O5=Data!E19,Data!$F$97,IF(O5=Data!E20,Data!F$98,0)))))))))))))))))))*K5*$AV$3</f>
        <v>0</v>
      </c>
      <c r="W5" s="23">
        <f>IF(AZ5="No",0,IF(O5="NA",0,IF(O5=Data!$E$2,Data!$G$82,IF(O5=Data!$E$3,Data!$G$83,IF(O5=Data!$E$4,Data!$G$84,IF(O5=Data!$E$5,Data!$G$85,IF(O5=Data!$E$6,Data!$G$86,IF(O5=Data!$E$7,Data!$G$87,IF(O5=Data!$E$8,Data!$G$88,IF(O5=Data!$E$9,Data!$G$89,IF(O5=Data!$E$10,Data!$G$90,IF(O5=Data!$E$11,Data!$G$91,IF(O5=Data!$E$12,Data!$G$92,IF(O5=Data!$E$13,Data!$G$93,IF(O5=Data!$E$14,Data!$G$94,IF(O5=Data!$E$15,Data!$G$95,IF(O5=Data!$E$16,Data!$G$96,IF(O5=Data!$E$17,Data!$G$97,IF(O5=Data!$E$18,Data!G$98,0)))))))))))))))))))*K5*$AV$3</f>
        <v>0</v>
      </c>
      <c r="X5" s="23">
        <f>IF(AZ5="No",0,IF(O5="NA",0,IF(O5=Data!$E$2,Data!$H$82,IF(O5=Data!$E$3,Data!$H$83,IF(O5=Data!$E$4,Data!$H$84,IF(O5=Data!$E$5,Data!$H$85,IF(O5=Data!$E$6,Data!$H$86,IF(O5=Data!$E$7,Data!$H$87,IF(O5=Data!$E$8,Data!$H$88,IF(O5=Data!$E$9,Data!$H$89,IF(O5=Data!$E$10,Data!$H$90,IF(O5=Data!$E$11,Data!$H$91,IF(O5=Data!$E$12,Data!$H$92,IF(O5=Data!$E$13,Data!$H$93,IF(O5=Data!$E$14,Data!$H$94,IF(O5=Data!$E$15,Data!$H$95,IF(O5=Data!$E$16,Data!$H$96,IF(O5=Data!$E$17,Data!$H$97,IF(O5=Data!$E$18,Data!H$98,0)))))))))))))))))))*K5*$AV$3</f>
        <v>0</v>
      </c>
      <c r="Y5" s="23">
        <f>IF(R5&lt;=1,0,IF(Q5=Data!$E$12,Data!$F$92,IF(Q5=Data!$E$13,Data!$F$93,IF(Q5=Data!$E$14,Data!$F$94,IF(Q5=Data!$E$15,Data!$F$95,IF(Q5=Data!$E$16,Data!$F$96,IF(Q5=Data!$E$17,Data!$F$97,IF(Q5=Data!$E$18,Data!$F$98,0))))))))*K5*IF(R5&lt;AV5,R5,$AV$3)</f>
        <v>0</v>
      </c>
      <c r="Z5" s="23">
        <f>IF(R5&lt;=1,0,IF(Q5=Data!$E$12,Data!$G$92,IF(Q5=Data!$E$13,Data!$G$93,IF(Q5=Data!$E$14,Data!$G$94,IF(Q5=Data!$E$15,Data!$G$95,IF(Q5=Data!$E$16,Data!$G$96,IF(Q5=Data!$E$17,Data!$G$97,IF(Q5=Data!$E$18,Data!$G$98,0))))))))*K5*IF(R5&lt;AV5,R5,$AV$3)</f>
        <v>0</v>
      </c>
      <c r="AA5" s="23">
        <f>IF(R5&lt;=1,0,IF(Q5=Data!$E$12,Data!$H$92,IF(Q5=Data!$E$13,Data!$H$93,IF(Q5=Data!$E$14,Data!$H$94,IF(Q5=Data!$E$15,Data!$H$95,IF(Q5=Data!$E$16,Data!$H$96,IF(Q5=Data!$E$17,Data!$H$97,IF(Q5=Data!$E$18,Data!$H$98,0))))))))*K5*IF(R5&lt;AV5,R5,$AV$3)</f>
        <v>0</v>
      </c>
      <c r="AB5" s="22">
        <f t="shared" si="4"/>
        <v>0</v>
      </c>
      <c r="AC5" s="50">
        <f t="shared" si="5"/>
        <v>0</v>
      </c>
      <c r="AD5" s="13"/>
      <c r="AE5" s="21">
        <f t="shared" si="0"/>
        <v>0</v>
      </c>
      <c r="AF5" s="22">
        <f t="shared" si="1"/>
        <v>0</v>
      </c>
      <c r="AG5" s="50">
        <f t="shared" si="2"/>
        <v>0</v>
      </c>
      <c r="AH5" s="13"/>
      <c r="AI5" s="21">
        <f>IF(AZ5="No",0,IF(O5="NA",0,IF(Q5=O5,0,IF(O5=Data!$E$2,Data!$J$82,IF(O5=Data!$E$3,Data!$J$83,IF(O5=Data!$E$4,Data!$J$84,IF(O5=Data!$E$5,Data!$J$85,IF(O5=Data!$E$6,Data!$J$86,IF(O5=Data!$E$7,Data!$J$87,IF(O5=Data!$E$8,Data!$J$88,IF(O5=Data!$E$9,Data!$J$89,IF(O5=Data!$E$10,Data!$I$90,IF(O5=Data!$E$11,Data!$J$91,IF(O5=Data!$E$12,Data!$J$92,IF(O5=Data!$E$13,Data!$J$93,IF(O5=Data!$E$14,Data!$J$94,IF(O5=Data!$E$15,Data!$J$95,IF(O5=Data!$E$16,Data!$J$96,IF(O5=Data!$E$17,Data!$J$97,IF(O5=Data!$E$18,Data!J$98,0))))))))))))))))))))*$AV$3</f>
        <v>0</v>
      </c>
      <c r="AJ5" s="23">
        <f>IF(AZ5="No",0,IF(O5="NA",0,IF(O5=Data!$E$2,Data!$K$82,IF(O5=Data!$E$3,Data!$K$83,IF(O5=Data!$E$4,Data!$K$84,IF(O5=Data!$E$5,Data!$K$85,IF(O5=Data!$E$6,Data!$K$86,IF(O5=Data!$E$7,Data!$K$87,IF(O5=Data!$E$8,Data!$K$88,IF(O5=Data!$E$9,Data!$K$89,IF(O5=Data!$E$10,Data!$K$90,IF(O5=Data!$E$11,Data!$K$91,IF(O5=Data!$E$12,Data!$K$92,IF(O5=Data!$E$13,Data!$K$93,IF(O5=Data!$E$14,Data!$K$94,IF(O5=Data!$E$15,Data!$K$95,IF(O5=Data!$E$16,Data!$K$96,IF(O5=Data!$E$17,Data!$K$97,IF(O5=Data!$E$18,Data!K$98,0)))))))))))))))))))*$AV$3</f>
        <v>0</v>
      </c>
      <c r="AK5" s="23">
        <f t="shared" si="6"/>
        <v>0</v>
      </c>
      <c r="AL5" s="22">
        <f t="shared" si="7"/>
        <v>0</v>
      </c>
      <c r="AM5" s="22">
        <f t="shared" si="8"/>
        <v>0</v>
      </c>
      <c r="AN5" s="23"/>
      <c r="AO5" s="120"/>
      <c r="AP5" s="25"/>
      <c r="AQ5" s="25"/>
      <c r="AR5" s="19"/>
      <c r="AS5" s="19"/>
      <c r="AU5" s="19"/>
      <c r="AV5" s="154" t="s">
        <v>115</v>
      </c>
      <c r="AW5" s="141"/>
      <c r="AX5" s="155"/>
      <c r="AY5" s="143" t="str">
        <f t="shared" si="9"/>
        <v>No</v>
      </c>
      <c r="AZ5" s="144" t="str">
        <f t="shared" si="3"/>
        <v>No</v>
      </c>
      <c r="BA5" s="145"/>
      <c r="BB5" s="146">
        <f>IF(Q5="NA",0,IF(N5="No",0,IF(O5=Data!$E$2,Data!$L$82,IF(O5=Data!$E$3,Data!$L$83,IF(O5=Data!$E$4,Data!$L$84,IF(O5=Data!$E$5,Data!$L$85,IF(O5=Data!$E$6,Data!$L$86,IF(O5=Data!$E$7,Data!$L$87,IF(O5=Data!$E$8,Data!$L$88,IF(O5=Data!$E$9,Data!$L$89,IF(O5=Data!$E$10,Data!$L$90,IF(O5=Data!$E$11,Data!$L$91,IF(O5=Data!$E$12,Data!$L$92,IF(O5=Data!$E$13,Data!$L$93,IF(O5=Data!$E$14,Data!$L$94,IF(O5=Data!$E$15,Data!$L$95,IF(O5=Data!$E$16,Data!$L$96,IF(O5=Data!$E$17,Data!$L$97,IF(O5=Data!$E$18,Data!L$98,0)))))))))))))))))))</f>
        <v>0</v>
      </c>
      <c r="BC5" s="147">
        <f>IF(Q5="NA",0,IF(AY5="No",0,IF(N5="Yes",0,IF(P5=Data!$E$2,Data!$L$82,IF(P5=Data!$E$3,Data!$L$83,IF(P5=Data!$E$4,Data!$L$84,IF(P5=Data!$E$5,Data!$L$85,IF(P5=Data!$E$6,Data!$L$86,IF(P5=Data!$E$7,Data!$L$87,IF(P5=Data!$E$8,Data!$L$88,IF(P5=Data!$E$9,Data!$L$89,IF(P5=Data!$E$10,Data!$L$90,IF(P5=Data!$E$11,Data!$L$91,IF(P5=Data!$E$12,Data!$L$92*(EXP(-29.6/R5)),IF(P5=Data!$E$13,Data!$L$93,IF(P5=Data!$E$14,Data!$L$94*(EXP(-29.6/R5)),IF(P5=Data!$E$15,Data!$L$95,IF(P5=Data!$E$16,Data!$L$96,IF(P5=Data!$E$17,Data!$L$97,IF(P5=Data!$E$18,Data!L$98,0))))))))))))))))))))</f>
        <v>0</v>
      </c>
      <c r="BD5" s="148"/>
      <c r="BE5" s="146"/>
      <c r="BF5" s="148">
        <f t="shared" si="10"/>
        <v>0</v>
      </c>
      <c r="BG5" s="148">
        <f t="shared" si="11"/>
        <v>1</v>
      </c>
      <c r="BH5" s="148">
        <f t="shared" si="12"/>
        <v>1</v>
      </c>
      <c r="BI5" s="148">
        <f>IF(S5=0,0,IF(AND(Q5=Data!$E$12,S5-$AV$3&gt;0),(((Data!$M$92*(EXP(-29.6/S5)))-(Data!$M$92*(EXP(-29.6/(S5-$AV$3)))))),IF(AND(Q5=Data!$E$12,S5-$AV$3&lt;0.5),(Data!$M$92*(EXP(-29.6/S5))),IF(AND(Q5=Data!$E$12,S5&lt;=1),((Data!$M$92*(EXP(-29.6/S5)))),IF(Q5=Data!$E$13,(Data!$M$93),IF(AND(Q5=Data!$E$14,S5-$AV$3&gt;0),(((Data!$M$94*(EXP(-29.6/S5)))-(Data!$M$94*(EXP(-29.6/(S5-$AV$3)))))),IF(AND(Q5=Data!$E$14,S5-$AV$3&lt;1),(Data!$M$94*(EXP(-29.6/S5))),IF(AND(Q5=Data!$E$14,S5&lt;=1),((Data!$M$94*(EXP(-29.6/S5)))),IF(Q5=Data!$E$15,Data!$M$95,IF(Q5=Data!$E$16,Data!$M$96,IF(Q5=Data!$E$17,Data!$M$97,IF(Q5=Data!$E$18,Data!$M$98,0))))))))))))</f>
        <v>0</v>
      </c>
      <c r="BJ5" s="148">
        <f>IF(Q5=Data!$E$12,BI5*0.32,IF(Q5=Data!$E$13,0,IF(Q5=Data!$E$14,BI5*0.32,IF(Q5=Data!$E$15,0,IF(Q5=Data!$E$16,0,IF(Q5=Data!$E$17,0,IF(Q5=Data!$E$18,0,0)))))))</f>
        <v>0</v>
      </c>
      <c r="BK5" s="148">
        <f>IF(Q5=Data!$E$12,Data!$P$92*$AV$3,IF(Q5=Data!$E$13,Data!$P$93*$AV$3,IF(Q5=Data!$E$14,Data!$P$94*$AV$3,IF(Q5=Data!$E$15,Data!$P$95*$AV$3,IF(Q5=Data!$E$16,Data!$P$96*$AV$3,IF(Q5=Data!$E$17,Data!$P$97*$AV$3,IF(Q5=Data!$E$18,Data!$P$98*$AV$3,0)))))))</f>
        <v>0</v>
      </c>
      <c r="BL5" s="147">
        <f>IF(O5=Data!$E$2,Data!$O$82,IF(O5=Data!$E$3,Data!$O$83,IF(O5=Data!$E$4,Data!$O$84,IF(O5=Data!$E$5,Data!$O$85,IF(O5=Data!$E$6,Data!$O$86,IF(O5=Data!$E$7,Data!$O$87,IF(O5=Data!$E$8,Data!$O$88,IF(O5=Data!$E$9,Data!$O$89,IF(O5=Data!$E$10,Data!$O$90,IF(O5=Data!$E$11,Data!$O$91,IF(O5=Data!$E$12,Data!$O$92,IF(O5=Data!$E$13,Data!$O$93,IF(O5=Data!$E$14,Data!$O$94,IF(O5=Data!$E$15,Data!$O$95,IF(O5=Data!$E$16,Data!$O$96,IF(O5=Data!$E$17,Data!$O$97,IF(O5=Data!$E$18,Data!$O$98,0)))))))))))))))))</f>
        <v>0</v>
      </c>
      <c r="BM5" s="150"/>
      <c r="BN5" s="151" t="s">
        <v>154</v>
      </c>
      <c r="BO5" s="152">
        <f>Data!U4</f>
        <v>2.7213000000000003</v>
      </c>
      <c r="BP5" s="153">
        <f>BO5*H5</f>
        <v>0</v>
      </c>
      <c r="BQ5" s="19"/>
      <c r="BR5" s="19"/>
      <c r="BS5" s="19"/>
      <c r="BT5" s="19"/>
      <c r="BU5" s="19"/>
    </row>
    <row r="6" spans="1:73" s="11" customFormat="1" ht="15" thickBot="1" x14ac:dyDescent="0.35">
      <c r="A6" s="98"/>
      <c r="B6" s="96"/>
      <c r="C6" s="97"/>
      <c r="D6" s="97"/>
      <c r="E6" s="97"/>
      <c r="F6" s="24"/>
      <c r="G6" s="39" t="s">
        <v>174</v>
      </c>
      <c r="H6" s="87">
        <v>0</v>
      </c>
      <c r="I6" s="24"/>
      <c r="J6" s="36" t="s">
        <v>17</v>
      </c>
      <c r="K6" s="108"/>
      <c r="L6" s="108"/>
      <c r="M6" s="108" t="s">
        <v>3</v>
      </c>
      <c r="N6" s="108" t="s">
        <v>1</v>
      </c>
      <c r="O6" s="109" t="s">
        <v>124</v>
      </c>
      <c r="P6" s="109" t="s">
        <v>124</v>
      </c>
      <c r="Q6" s="110" t="s">
        <v>124</v>
      </c>
      <c r="R6" s="111"/>
      <c r="S6" s="111"/>
      <c r="T6" s="112"/>
      <c r="U6" s="20"/>
      <c r="V6" s="21">
        <f>IF(AZ6="No",0,IF(O6="NA",0,IF(O6=Data!$E$2,Data!$F$82,IF(O6=Data!$E$3,Data!$F$83,IF(O6=Data!$E$4,Data!$F$84,IF(O6=Data!$E$5,Data!$F$85,IF(O6=Data!$E$6,Data!$F$86,IF(O6=Data!$E$7,Data!$F$87,IF(O6=Data!$E$8,Data!$F$88,IF(O6=Data!$E$9,Data!$F$89,IF(O6=Data!$E$10,Data!$F$90,IF(O6=Data!$E$11,Data!$F$91,IF(O6=Data!E15,Data!$F$92,IF(O6=Data!E16,Data!$F$93,IF(O6=Data!E17,Data!$F$94,IF(O6=Data!E18,Data!$F$95,IF(O6=Data!E19,Data!$F$96,IF(O6=Data!E20,Data!$F$97,IF(O6=Data!E21,Data!F$98,0)))))))))))))))))))*K6*$AV$3</f>
        <v>0</v>
      </c>
      <c r="W6" s="23">
        <f>IF(AZ6="No",0,IF(O6="NA",0,IF(O6=Data!$E$2,Data!$G$82,IF(O6=Data!$E$3,Data!$G$83,IF(O6=Data!$E$4,Data!$G$84,IF(O6=Data!$E$5,Data!$G$85,IF(O6=Data!$E$6,Data!$G$86,IF(O6=Data!$E$7,Data!$G$87,IF(O6=Data!$E$8,Data!$G$88,IF(O6=Data!$E$9,Data!$G$89,IF(O6=Data!$E$10,Data!$G$90,IF(O6=Data!$E$11,Data!$G$91,IF(O6=Data!$E$12,Data!$G$92,IF(O6=Data!$E$13,Data!$G$93,IF(O6=Data!$E$14,Data!$G$94,IF(O6=Data!$E$15,Data!$G$95,IF(O6=Data!$E$16,Data!$G$96,IF(O6=Data!$E$17,Data!$G$97,IF(O6=Data!$E$18,Data!G$98,0)))))))))))))))))))*K6*$AV$3</f>
        <v>0</v>
      </c>
      <c r="X6" s="23">
        <f>IF(AZ6="No",0,IF(O6="NA",0,IF(O6=Data!$E$2,Data!$H$82,IF(O6=Data!$E$3,Data!$H$83,IF(O6=Data!$E$4,Data!$H$84,IF(O6=Data!$E$5,Data!$H$85,IF(O6=Data!$E$6,Data!$H$86,IF(O6=Data!$E$7,Data!$H$87,IF(O6=Data!$E$8,Data!$H$88,IF(O6=Data!$E$9,Data!$H$89,IF(O6=Data!$E$10,Data!$H$90,IF(O6=Data!$E$11,Data!$H$91,IF(O6=Data!$E$12,Data!$H$92,IF(O6=Data!$E$13,Data!$H$93,IF(O6=Data!$E$14,Data!$H$94,IF(O6=Data!$E$15,Data!$H$95,IF(O6=Data!$E$16,Data!$H$96,IF(O6=Data!$E$17,Data!$H$97,IF(O6=Data!$E$18,Data!H$98,0)))))))))))))))))))*K6*$AV$3</f>
        <v>0</v>
      </c>
      <c r="Y6" s="23">
        <f>IF(R6&lt;=1,0,IF(Q6=Data!$E$12,Data!$F$92,IF(Q6=Data!$E$13,Data!$F$93,IF(Q6=Data!$E$14,Data!$F$94,IF(Q6=Data!$E$15,Data!$F$95,IF(Q6=Data!$E$16,Data!$F$96,IF(Q6=Data!$E$17,Data!$F$97,IF(Q6=Data!$E$18,Data!$F$98,0))))))))*K6*IF(R6&lt;AV6,R6,$AV$3)</f>
        <v>0</v>
      </c>
      <c r="Z6" s="23">
        <f>IF(R6&lt;=1,0,IF(Q6=Data!$E$12,Data!$G$92,IF(Q6=Data!$E$13,Data!$G$93,IF(Q6=Data!$E$14,Data!$G$94,IF(Q6=Data!$E$15,Data!$G$95,IF(Q6=Data!$E$16,Data!$G$96,IF(Q6=Data!$E$17,Data!$G$97,IF(Q6=Data!$E$18,Data!$G$98,0))))))))*K6*IF(R6&lt;AV6,R6,$AV$3)</f>
        <v>0</v>
      </c>
      <c r="AA6" s="23">
        <f>IF(R6&lt;=1,0,IF(Q6=Data!$E$12,Data!$H$92,IF(Q6=Data!$E$13,Data!$H$93,IF(Q6=Data!$E$14,Data!$H$94,IF(Q6=Data!$E$15,Data!$H$95,IF(Q6=Data!$E$16,Data!$H$96,IF(Q6=Data!$E$17,Data!$H$97,IF(Q6=Data!$E$18,Data!$H$98,0))))))))*K6*IF(R6&lt;AV6,R6,$AV$3)</f>
        <v>0</v>
      </c>
      <c r="AB6" s="22">
        <f t="shared" si="4"/>
        <v>0</v>
      </c>
      <c r="AC6" s="50">
        <f t="shared" si="5"/>
        <v>0</v>
      </c>
      <c r="AD6" s="13"/>
      <c r="AE6" s="21">
        <f t="shared" si="0"/>
        <v>0</v>
      </c>
      <c r="AF6" s="22">
        <f t="shared" si="1"/>
        <v>0</v>
      </c>
      <c r="AG6" s="50">
        <f t="shared" si="2"/>
        <v>0</v>
      </c>
      <c r="AH6" s="13"/>
      <c r="AI6" s="21">
        <f>IF(AZ6="No",0,IF(O6="NA",0,IF(Q6=O6,0,IF(O6=Data!$E$2,Data!$J$82,IF(O6=Data!$E$3,Data!$J$83,IF(O6=Data!$E$4,Data!$J$84,IF(O6=Data!$E$5,Data!$J$85,IF(O6=Data!$E$6,Data!$J$86,IF(O6=Data!$E$7,Data!$J$87,IF(O6=Data!$E$8,Data!$J$88,IF(O6=Data!$E$9,Data!$J$89,IF(O6=Data!$E$10,Data!$I$90,IF(O6=Data!$E$11,Data!$J$91,IF(O6=Data!$E$12,Data!$J$92,IF(O6=Data!$E$13,Data!$J$93,IF(O6=Data!$E$14,Data!$J$94,IF(O6=Data!$E$15,Data!$J$95,IF(O6=Data!$E$16,Data!$J$96,IF(O6=Data!$E$17,Data!$J$97,IF(O6=Data!$E$18,Data!J$98,0))))))))))))))))))))*$AV$3</f>
        <v>0</v>
      </c>
      <c r="AJ6" s="23">
        <f>IF(AZ6="No",0,IF(O6="NA",0,IF(O6=Data!$E$2,Data!$K$82,IF(O6=Data!$E$3,Data!$K$83,IF(O6=Data!$E$4,Data!$K$84,IF(O6=Data!$E$5,Data!$K$85,IF(O6=Data!$E$6,Data!$K$86,IF(O6=Data!$E$7,Data!$K$87,IF(O6=Data!$E$8,Data!$K$88,IF(O6=Data!$E$9,Data!$K$89,IF(O6=Data!$E$10,Data!$K$90,IF(O6=Data!$E$11,Data!$K$91,IF(O6=Data!$E$12,Data!$K$92,IF(O6=Data!$E$13,Data!$K$93,IF(O6=Data!$E$14,Data!$K$94,IF(O6=Data!$E$15,Data!$K$95,IF(O6=Data!$E$16,Data!$K$96,IF(O6=Data!$E$17,Data!$K$97,IF(O6=Data!$E$18,Data!K$98,0)))))))))))))))))))*$AV$3</f>
        <v>0</v>
      </c>
      <c r="AK6" s="23">
        <f t="shared" si="6"/>
        <v>0</v>
      </c>
      <c r="AL6" s="22">
        <f t="shared" si="7"/>
        <v>0</v>
      </c>
      <c r="AM6" s="22">
        <f t="shared" si="8"/>
        <v>0</v>
      </c>
      <c r="AN6" s="23"/>
      <c r="AO6" s="120"/>
      <c r="AP6" s="25"/>
      <c r="AQ6" s="25"/>
      <c r="AR6" s="19"/>
      <c r="AS6" s="19"/>
      <c r="AU6" s="19"/>
      <c r="AV6" s="156">
        <v>0</v>
      </c>
      <c r="AW6" s="141"/>
      <c r="AX6" s="155"/>
      <c r="AY6" s="143" t="str">
        <f t="shared" si="9"/>
        <v>No</v>
      </c>
      <c r="AZ6" s="144" t="str">
        <f t="shared" si="3"/>
        <v>No</v>
      </c>
      <c r="BA6" s="145"/>
      <c r="BB6" s="146">
        <f>IF(Q6="NA",0,IF(N6="No",0,IF(O6=Data!$E$2,Data!$L$82,IF(O6=Data!$E$3,Data!$L$83,IF(O6=Data!$E$4,Data!$L$84,IF(O6=Data!$E$5,Data!$L$85,IF(O6=Data!$E$6,Data!$L$86,IF(O6=Data!$E$7,Data!$L$87,IF(O6=Data!$E$8,Data!$L$88,IF(O6=Data!$E$9,Data!$L$89,IF(O6=Data!$E$10,Data!$L$90,IF(O6=Data!$E$11,Data!$L$91,IF(O6=Data!$E$12,Data!$L$92,IF(O6=Data!$E$13,Data!$L$93,IF(O6=Data!$E$14,Data!$L$94,IF(O6=Data!$E$15,Data!$L$95,IF(O6=Data!$E$16,Data!$L$96,IF(O6=Data!$E$17,Data!$L$97,IF(O6=Data!$E$18,Data!L$98,0)))))))))))))))))))</f>
        <v>0</v>
      </c>
      <c r="BC6" s="147">
        <f>IF(Q6="NA",0,IF(AY6="No",0,IF(N6="Yes",0,IF(P6=Data!$E$2,Data!$L$82,IF(P6=Data!$E$3,Data!$L$83,IF(P6=Data!$E$4,Data!$L$84,IF(P6=Data!$E$5,Data!$L$85,IF(P6=Data!$E$6,Data!$L$86,IF(P6=Data!$E$7,Data!$L$87,IF(P6=Data!$E$8,Data!$L$88,IF(P6=Data!$E$9,Data!$L$89,IF(P6=Data!$E$10,Data!$L$90,IF(P6=Data!$E$11,Data!$L$91,IF(P6=Data!$E$12,Data!$L$92*(EXP(-29.6/R6)),IF(P6=Data!$E$13,Data!$L$93,IF(P6=Data!$E$14,Data!$L$94*(EXP(-29.6/R6)),IF(P6=Data!$E$15,Data!$L$95,IF(P6=Data!$E$16,Data!$L$96,IF(P6=Data!$E$17,Data!$L$97,IF(P6=Data!$E$18,Data!L$98,0))))))))))))))))))))</f>
        <v>0</v>
      </c>
      <c r="BD6" s="148"/>
      <c r="BE6" s="146"/>
      <c r="BF6" s="148">
        <f t="shared" si="10"/>
        <v>0</v>
      </c>
      <c r="BG6" s="148">
        <f t="shared" si="11"/>
        <v>1</v>
      </c>
      <c r="BH6" s="148">
        <f t="shared" si="12"/>
        <v>1</v>
      </c>
      <c r="BI6" s="148">
        <f>IF(S6=0,0,IF(AND(Q6=Data!$E$12,S6-$AV$3&gt;0),(((Data!$M$92*(EXP(-29.6/S6)))-(Data!$M$92*(EXP(-29.6/(S6-$AV$3)))))),IF(AND(Q6=Data!$E$12,S6-$AV$3&lt;0.5),(Data!$M$92*(EXP(-29.6/S6))),IF(AND(Q6=Data!$E$12,S6&lt;=1),((Data!$M$92*(EXP(-29.6/S6)))),IF(Q6=Data!$E$13,(Data!$M$93),IF(AND(Q6=Data!$E$14,S6-$AV$3&gt;0),(((Data!$M$94*(EXP(-29.6/S6)))-(Data!$M$94*(EXP(-29.6/(S6-$AV$3)))))),IF(AND(Q6=Data!$E$14,S6-$AV$3&lt;1),(Data!$M$94*(EXP(-29.6/S6))),IF(AND(Q6=Data!$E$14,S6&lt;=1),((Data!$M$94*(EXP(-29.6/S6)))),IF(Q6=Data!$E$15,Data!$M$95,IF(Q6=Data!$E$16,Data!$M$96,IF(Q6=Data!$E$17,Data!$M$97,IF(Q6=Data!$E$18,Data!$M$98,0))))))))))))</f>
        <v>0</v>
      </c>
      <c r="BJ6" s="148">
        <f>IF(Q6=Data!$E$12,BI6*0.32,IF(Q6=Data!$E$13,0,IF(Q6=Data!$E$14,BI6*0.32,IF(Q6=Data!$E$15,0,IF(Q6=Data!$E$16,0,IF(Q6=Data!$E$17,0,IF(Q6=Data!$E$18,0,0)))))))</f>
        <v>0</v>
      </c>
      <c r="BK6" s="148">
        <f>IF(Q6=Data!$E$12,Data!$P$92*$AV$3,IF(Q6=Data!$E$13,Data!$P$93*$AV$3,IF(Q6=Data!$E$14,Data!$P$94*$AV$3,IF(Q6=Data!$E$15,Data!$P$95*$AV$3,IF(Q6=Data!$E$16,Data!$P$96*$AV$3,IF(Q6=Data!$E$17,Data!$P$97*$AV$3,IF(Q6=Data!$E$18,Data!$P$98*$AV$3,0)))))))</f>
        <v>0</v>
      </c>
      <c r="BL6" s="147">
        <f>IF(O6=Data!$E$2,Data!$O$82,IF(O6=Data!$E$3,Data!$O$83,IF(O6=Data!$E$4,Data!$O$84,IF(O6=Data!$E$5,Data!$O$85,IF(O6=Data!$E$6,Data!$O$86,IF(O6=Data!$E$7,Data!$O$87,IF(O6=Data!$E$8,Data!$O$88,IF(O6=Data!$E$9,Data!$O$89,IF(O6=Data!$E$10,Data!$O$90,IF(O6=Data!$E$11,Data!$O$91,IF(O6=Data!$E$12,Data!$O$92,IF(O6=Data!$E$13,Data!$O$93,IF(O6=Data!$E$14,Data!$O$94,IF(O6=Data!$E$15,Data!$O$95,IF(O6=Data!$E$16,Data!$O$96,IF(O6=Data!$E$17,Data!$O$97,IF(O6=Data!$E$18,Data!$O$98,0)))))))))))))))))</f>
        <v>0</v>
      </c>
      <c r="BM6" s="150"/>
      <c r="BN6" s="151" t="s">
        <v>155</v>
      </c>
      <c r="BO6" s="152">
        <f>Data!U5</f>
        <v>2.721686</v>
      </c>
      <c r="BP6" s="153">
        <f>BO6*H6</f>
        <v>0</v>
      </c>
      <c r="BQ6" s="19"/>
      <c r="BR6" s="19"/>
      <c r="BS6" s="19"/>
      <c r="BT6" s="19"/>
      <c r="BU6" s="19"/>
    </row>
    <row r="7" spans="1:73" s="11" customFormat="1" ht="15" thickBot="1" x14ac:dyDescent="0.35">
      <c r="A7" s="98"/>
      <c r="B7" s="96"/>
      <c r="C7" s="97"/>
      <c r="D7" s="97"/>
      <c r="E7" s="97"/>
      <c r="F7" s="24"/>
      <c r="G7" s="12"/>
      <c r="H7" s="104"/>
      <c r="I7" s="24"/>
      <c r="J7" s="36" t="s">
        <v>18</v>
      </c>
      <c r="K7" s="108"/>
      <c r="L7" s="108"/>
      <c r="M7" s="108" t="s">
        <v>3</v>
      </c>
      <c r="N7" s="108" t="s">
        <v>1</v>
      </c>
      <c r="O7" s="109" t="s">
        <v>124</v>
      </c>
      <c r="P7" s="109" t="s">
        <v>124</v>
      </c>
      <c r="Q7" s="110" t="s">
        <v>124</v>
      </c>
      <c r="R7" s="111"/>
      <c r="S7" s="111"/>
      <c r="T7" s="112"/>
      <c r="U7" s="20"/>
      <c r="V7" s="21">
        <f>IF(AZ7="No",0,IF(O7="NA",0,IF(O7=Data!$E$2,Data!$F$82,IF(O7=Data!$E$3,Data!$F$83,IF(O7=Data!$E$4,Data!$F$84,IF(O7=Data!$E$5,Data!$F$85,IF(O7=Data!$E$6,Data!$F$86,IF(O7=Data!$E$7,Data!$F$87,IF(O7=Data!$E$8,Data!$F$88,IF(O7=Data!$E$9,Data!$F$89,IF(O7=Data!$E$10,Data!$F$90,IF(O7=Data!$E$11,Data!$F$91,IF(O7=Data!E16,Data!$F$92,IF(O7=Data!E17,Data!$F$93,IF(O7=Data!E18,Data!$F$94,IF(O7=Data!E19,Data!$F$95,IF(O7=Data!E20,Data!$F$96,IF(O7=Data!E21,Data!$F$97,IF(O7=Data!E22,Data!F$98,0)))))))))))))))))))*K7*$AV$3</f>
        <v>0</v>
      </c>
      <c r="W7" s="23">
        <f>IF(AZ7="No",0,IF(O7="NA",0,IF(O7=Data!$E$2,Data!$G$82,IF(O7=Data!$E$3,Data!$G$83,IF(O7=Data!$E$4,Data!$G$84,IF(O7=Data!$E$5,Data!$G$85,IF(O7=Data!$E$6,Data!$G$86,IF(O7=Data!$E$7,Data!$G$87,IF(O7=Data!$E$8,Data!$G$88,IF(O7=Data!$E$9,Data!$G$89,IF(O7=Data!$E$10,Data!$G$90,IF(O7=Data!$E$11,Data!$G$91,IF(O7=Data!$E$12,Data!$G$92,IF(O7=Data!$E$13,Data!$G$93,IF(O7=Data!$E$14,Data!$G$94,IF(O7=Data!$E$15,Data!$G$95,IF(O7=Data!$E$16,Data!$G$96,IF(O7=Data!$E$17,Data!$G$97,IF(O7=Data!$E$18,Data!G$98,0)))))))))))))))))))*K7*$AV$3</f>
        <v>0</v>
      </c>
      <c r="X7" s="23">
        <f>IF(AZ7="No",0,IF(O7="NA",0,IF(O7=Data!$E$2,Data!$H$82,IF(O7=Data!$E$3,Data!$H$83,IF(O7=Data!$E$4,Data!$H$84,IF(O7=Data!$E$5,Data!$H$85,IF(O7=Data!$E$6,Data!$H$86,IF(O7=Data!$E$7,Data!$H$87,IF(O7=Data!$E$8,Data!$H$88,IF(O7=Data!$E$9,Data!$H$89,IF(O7=Data!$E$10,Data!$H$90,IF(O7=Data!$E$11,Data!$H$91,IF(O7=Data!$E$12,Data!$H$92,IF(O7=Data!$E$13,Data!$H$93,IF(O7=Data!$E$14,Data!$H$94,IF(O7=Data!$E$15,Data!$H$95,IF(O7=Data!$E$16,Data!$H$96,IF(O7=Data!$E$17,Data!$H$97,IF(O7=Data!$E$18,Data!H$98,0)))))))))))))))))))*K7*$AV$3</f>
        <v>0</v>
      </c>
      <c r="Y7" s="23">
        <f>IF(R7&lt;=1,0,IF(Q7=Data!$E$12,Data!$F$92,IF(Q7=Data!$E$13,Data!$F$93,IF(Q7=Data!$E$14,Data!$F$94,IF(Q7=Data!$E$15,Data!$F$95,IF(Q7=Data!$E$16,Data!$F$96,IF(Q7=Data!$E$17,Data!$F$97,IF(Q7=Data!$E$18,Data!$F$98,0))))))))*K7*IF(R7&lt;AV7,R7,$AV$3)</f>
        <v>0</v>
      </c>
      <c r="Z7" s="23">
        <f>IF(R7&lt;=1,0,IF(Q7=Data!$E$12,Data!$G$92,IF(Q7=Data!$E$13,Data!$G$93,IF(Q7=Data!$E$14,Data!$G$94,IF(Q7=Data!$E$15,Data!$G$95,IF(Q7=Data!$E$16,Data!$G$96,IF(Q7=Data!$E$17,Data!$G$97,IF(Q7=Data!$E$18,Data!$G$98,0))))))))*K7*IF(R7&lt;AV7,R7,$AV$3)</f>
        <v>0</v>
      </c>
      <c r="AA7" s="23">
        <f>IF(R7&lt;=1,0,IF(Q7=Data!$E$12,Data!$H$92,IF(Q7=Data!$E$13,Data!$H$93,IF(Q7=Data!$E$14,Data!$H$94,IF(Q7=Data!$E$15,Data!$H$95,IF(Q7=Data!$E$16,Data!$H$96,IF(Q7=Data!$E$17,Data!$H$97,IF(Q7=Data!$E$18,Data!$H$98,0))))))))*K7*IF(R7&lt;AV7,R7,$AV$3)</f>
        <v>0</v>
      </c>
      <c r="AB7" s="22">
        <f t="shared" si="4"/>
        <v>0</v>
      </c>
      <c r="AC7" s="50">
        <f t="shared" si="5"/>
        <v>0</v>
      </c>
      <c r="AD7" s="13"/>
      <c r="AE7" s="21">
        <f t="shared" si="0"/>
        <v>0</v>
      </c>
      <c r="AF7" s="22">
        <f t="shared" si="1"/>
        <v>0</v>
      </c>
      <c r="AG7" s="50">
        <f t="shared" si="2"/>
        <v>0</v>
      </c>
      <c r="AH7" s="13"/>
      <c r="AI7" s="21">
        <f>IF(AZ7="No",0,IF(O7="NA",0,IF(Q7=O7,0,IF(O7=Data!$E$2,Data!$J$82,IF(O7=Data!$E$3,Data!$J$83,IF(O7=Data!$E$4,Data!$J$84,IF(O7=Data!$E$5,Data!$J$85,IF(O7=Data!$E$6,Data!$J$86,IF(O7=Data!$E$7,Data!$J$87,IF(O7=Data!$E$8,Data!$J$88,IF(O7=Data!$E$9,Data!$J$89,IF(O7=Data!$E$10,Data!$I$90,IF(O7=Data!$E$11,Data!$J$91,IF(O7=Data!$E$12,Data!$J$92,IF(O7=Data!$E$13,Data!$J$93,IF(O7=Data!$E$14,Data!$J$94,IF(O7=Data!$E$15,Data!$J$95,IF(O7=Data!$E$16,Data!$J$96,IF(O7=Data!$E$17,Data!$J$97,IF(O7=Data!$E$18,Data!J$98,0))))))))))))))))))))*$AV$3</f>
        <v>0</v>
      </c>
      <c r="AJ7" s="23">
        <f>IF(AZ7="No",0,IF(O7="NA",0,IF(O7=Data!$E$2,Data!$K$82,IF(O7=Data!$E$3,Data!$K$83,IF(O7=Data!$E$4,Data!$K$84,IF(O7=Data!$E$5,Data!$K$85,IF(O7=Data!$E$6,Data!$K$86,IF(O7=Data!$E$7,Data!$K$87,IF(O7=Data!$E$8,Data!$K$88,IF(O7=Data!$E$9,Data!$K$89,IF(O7=Data!$E$10,Data!$K$90,IF(O7=Data!$E$11,Data!$K$91,IF(O7=Data!$E$12,Data!$K$92,IF(O7=Data!$E$13,Data!$K$93,IF(O7=Data!$E$14,Data!$K$94,IF(O7=Data!$E$15,Data!$K$95,IF(O7=Data!$E$16,Data!$K$96,IF(O7=Data!$E$17,Data!$K$97,IF(O7=Data!$E$18,Data!K$98,0)))))))))))))))))))*$AV$3</f>
        <v>0</v>
      </c>
      <c r="AK7" s="23">
        <f t="shared" si="6"/>
        <v>0</v>
      </c>
      <c r="AL7" s="22">
        <f t="shared" si="7"/>
        <v>0</v>
      </c>
      <c r="AM7" s="22">
        <f t="shared" si="8"/>
        <v>0</v>
      </c>
      <c r="AN7" s="23"/>
      <c r="AO7" s="120"/>
      <c r="AP7" s="25"/>
      <c r="AQ7" s="25"/>
      <c r="AR7" s="19"/>
      <c r="AS7" s="19"/>
      <c r="AU7" s="19"/>
      <c r="AV7" s="141"/>
      <c r="AW7" s="141"/>
      <c r="AX7" s="155"/>
      <c r="AY7" s="143" t="str">
        <f t="shared" si="9"/>
        <v>No</v>
      </c>
      <c r="AZ7" s="144" t="str">
        <f t="shared" si="3"/>
        <v>No</v>
      </c>
      <c r="BA7" s="145"/>
      <c r="BB7" s="146">
        <f>IF(Q7="NA",0,IF(N7="No",0,IF(O7=Data!$E$2,Data!$L$82,IF(O7=Data!$E$3,Data!$L$83,IF(O7=Data!$E$4,Data!$L$84,IF(O7=Data!$E$5,Data!$L$85,IF(O7=Data!$E$6,Data!$L$86,IF(O7=Data!$E$7,Data!$L$87,IF(O7=Data!$E$8,Data!$L$88,IF(O7=Data!$E$9,Data!$L$89,IF(O7=Data!$E$10,Data!$L$90,IF(O7=Data!$E$11,Data!$L$91,IF(O7=Data!$E$12,Data!$L$92,IF(O7=Data!$E$13,Data!$L$93,IF(O7=Data!$E$14,Data!$L$94,IF(O7=Data!$E$15,Data!$L$95,IF(O7=Data!$E$16,Data!$L$96,IF(O7=Data!$E$17,Data!$L$97,IF(O7=Data!$E$18,Data!L$98,0)))))))))))))))))))</f>
        <v>0</v>
      </c>
      <c r="BC7" s="147">
        <f>IF(Q7="NA",0,IF(AY7="No",0,IF(N7="Yes",0,IF(P7=Data!$E$2,Data!$L$82,IF(P7=Data!$E$3,Data!$L$83,IF(P7=Data!$E$4,Data!$L$84,IF(P7=Data!$E$5,Data!$L$85,IF(P7=Data!$E$6,Data!$L$86,IF(P7=Data!$E$7,Data!$L$87,IF(P7=Data!$E$8,Data!$L$88,IF(P7=Data!$E$9,Data!$L$89,IF(P7=Data!$E$10,Data!$L$90,IF(P7=Data!$E$11,Data!$L$91,IF(P7=Data!$E$12,Data!$L$92*(EXP(-29.6/R7)),IF(P7=Data!$E$13,Data!$L$93,IF(P7=Data!$E$14,Data!$L$94*(EXP(-29.6/R7)),IF(P7=Data!$E$15,Data!$L$95,IF(P7=Data!$E$16,Data!$L$96,IF(P7=Data!$E$17,Data!$L$97,IF(P7=Data!$E$18,Data!L$98,0))))))))))))))))))))</f>
        <v>0</v>
      </c>
      <c r="BD7" s="148"/>
      <c r="BE7" s="146"/>
      <c r="BF7" s="148">
        <f t="shared" si="10"/>
        <v>0</v>
      </c>
      <c r="BG7" s="148">
        <f t="shared" si="11"/>
        <v>1</v>
      </c>
      <c r="BH7" s="148">
        <f t="shared" si="12"/>
        <v>1</v>
      </c>
      <c r="BI7" s="148">
        <f>IF(S7=0,0,IF(AND(Q7=Data!$E$12,S7-$AV$3&gt;0),(((Data!$M$92*(EXP(-29.6/S7)))-(Data!$M$92*(EXP(-29.6/(S7-$AV$3)))))),IF(AND(Q7=Data!$E$12,S7-$AV$3&lt;0.5),(Data!$M$92*(EXP(-29.6/S7))),IF(AND(Q7=Data!$E$12,S7&lt;=1),((Data!$M$92*(EXP(-29.6/S7)))),IF(Q7=Data!$E$13,(Data!$M$93),IF(AND(Q7=Data!$E$14,S7-$AV$3&gt;0),(((Data!$M$94*(EXP(-29.6/S7)))-(Data!$M$94*(EXP(-29.6/(S7-$AV$3)))))),IF(AND(Q7=Data!$E$14,S7-$AV$3&lt;1),(Data!$M$94*(EXP(-29.6/S7))),IF(AND(Q7=Data!$E$14,S7&lt;=1),((Data!$M$94*(EXP(-29.6/S7)))),IF(Q7=Data!$E$15,Data!$M$95,IF(Q7=Data!$E$16,Data!$M$96,IF(Q7=Data!$E$17,Data!$M$97,IF(Q7=Data!$E$18,Data!$M$98,0))))))))))))</f>
        <v>0</v>
      </c>
      <c r="BJ7" s="148">
        <f>IF(Q7=Data!$E$12,BI7*0.32,IF(Q7=Data!$E$13,0,IF(Q7=Data!$E$14,BI7*0.32,IF(Q7=Data!$E$15,0,IF(Q7=Data!$E$16,0,IF(Q7=Data!$E$17,0,IF(Q7=Data!$E$18,0,0)))))))</f>
        <v>0</v>
      </c>
      <c r="BK7" s="148">
        <f>IF(Q7=Data!$E$12,Data!$P$92*$AV$3,IF(Q7=Data!$E$13,Data!$P$93*$AV$3,IF(Q7=Data!$E$14,Data!$P$94*$AV$3,IF(Q7=Data!$E$15,Data!$P$95*$AV$3,IF(Q7=Data!$E$16,Data!$P$96*$AV$3,IF(Q7=Data!$E$17,Data!$P$97*$AV$3,IF(Q7=Data!$E$18,Data!$P$98*$AV$3,0)))))))</f>
        <v>0</v>
      </c>
      <c r="BL7" s="147">
        <f>IF(O7=Data!$E$2,Data!$O$82,IF(O7=Data!$E$3,Data!$O$83,IF(O7=Data!$E$4,Data!$O$84,IF(O7=Data!$E$5,Data!$O$85,IF(O7=Data!$E$6,Data!$O$86,IF(O7=Data!$E$7,Data!$O$87,IF(O7=Data!$E$8,Data!$O$88,IF(O7=Data!$E$9,Data!$O$89,IF(O7=Data!$E$10,Data!$O$90,IF(O7=Data!$E$11,Data!$O$91,IF(O7=Data!$E$12,Data!$O$92,IF(O7=Data!$E$13,Data!$O$93,IF(O7=Data!$E$14,Data!$O$94,IF(O7=Data!$E$15,Data!$O$95,IF(O7=Data!$E$16,Data!$O$96,IF(O7=Data!$E$17,Data!$O$97,IF(O7=Data!$E$18,Data!$O$98,0)))))))))))))))))</f>
        <v>0</v>
      </c>
      <c r="BM7" s="150"/>
      <c r="BN7" s="151"/>
      <c r="BO7" s="157"/>
      <c r="BP7" s="153"/>
      <c r="BQ7" s="19"/>
      <c r="BR7" s="19"/>
      <c r="BS7" s="19"/>
      <c r="BT7" s="19"/>
      <c r="BU7" s="19"/>
    </row>
    <row r="8" spans="1:73" s="11" customFormat="1" ht="15" thickBot="1" x14ac:dyDescent="0.35">
      <c r="A8" s="98"/>
      <c r="B8" s="96"/>
      <c r="C8" s="97"/>
      <c r="D8" s="97"/>
      <c r="E8" s="97"/>
      <c r="F8" s="24"/>
      <c r="G8" s="12"/>
      <c r="H8" s="105"/>
      <c r="I8" s="24"/>
      <c r="J8" s="36" t="s">
        <v>19</v>
      </c>
      <c r="K8" s="108"/>
      <c r="L8" s="108"/>
      <c r="M8" s="108" t="s">
        <v>3</v>
      </c>
      <c r="N8" s="108" t="s">
        <v>1</v>
      </c>
      <c r="O8" s="109" t="s">
        <v>124</v>
      </c>
      <c r="P8" s="109" t="s">
        <v>124</v>
      </c>
      <c r="Q8" s="110" t="s">
        <v>124</v>
      </c>
      <c r="R8" s="111"/>
      <c r="S8" s="111"/>
      <c r="T8" s="112"/>
      <c r="U8" s="20"/>
      <c r="V8" s="21">
        <f>IF(AZ8="No",0,IF(O8="NA",0,IF(O8=Data!$E$2,Data!$F$82,IF(O8=Data!$E$3,Data!$F$83,IF(O8=Data!$E$4,Data!$F$84,IF(O8=Data!$E$5,Data!$F$85,IF(O8=Data!$E$6,Data!$F$86,IF(O8=Data!$E$7,Data!$F$87,IF(O8=Data!$E$8,Data!$F$88,IF(O8=Data!$E$9,Data!$F$89,IF(O8=Data!$E$10,Data!$F$90,IF(O8=Data!$E$11,Data!$F$91,IF(O8=Data!E17,Data!$F$92,IF(O8=Data!E18,Data!$F$93,IF(O8=Data!E19,Data!$F$94,IF(O8=Data!E20,Data!$F$95,IF(O8=Data!E21,Data!$F$96,IF(O8=Data!E22,Data!$F$97,IF(O8=Data!E23,Data!F$98,0)))))))))))))))))))*K8*$AV$3</f>
        <v>0</v>
      </c>
      <c r="W8" s="23">
        <f>IF(AZ8="No",0,IF(O8="NA",0,IF(O8=Data!$E$2,Data!$G$82,IF(O8=Data!$E$3,Data!$G$83,IF(O8=Data!$E$4,Data!$G$84,IF(O8=Data!$E$5,Data!$G$85,IF(O8=Data!$E$6,Data!$G$86,IF(O8=Data!$E$7,Data!$G$87,IF(O8=Data!$E$8,Data!$G$88,IF(O8=Data!$E$9,Data!$G$89,IF(O8=Data!$E$10,Data!$G$90,IF(O8=Data!$E$11,Data!$G$91,IF(O8=Data!$E$12,Data!$G$92,IF(O8=Data!$E$13,Data!$G$93,IF(O8=Data!$E$14,Data!$G$94,IF(O8=Data!$E$15,Data!$G$95,IF(O8=Data!$E$16,Data!$G$96,IF(O8=Data!$E$17,Data!$G$97,IF(O8=Data!$E$18,Data!G$98,0)))))))))))))))))))*K8*$AV$3</f>
        <v>0</v>
      </c>
      <c r="X8" s="23">
        <f>IF(AZ8="No",0,IF(O8="NA",0,IF(O8=Data!$E$2,Data!$H$82,IF(O8=Data!$E$3,Data!$H$83,IF(O8=Data!$E$4,Data!$H$84,IF(O8=Data!$E$5,Data!$H$85,IF(O8=Data!$E$6,Data!$H$86,IF(O8=Data!$E$7,Data!$H$87,IF(O8=Data!$E$8,Data!$H$88,IF(O8=Data!$E$9,Data!$H$89,IF(O8=Data!$E$10,Data!$H$90,IF(O8=Data!$E$11,Data!$H$91,IF(O8=Data!$E$12,Data!$H$92,IF(O8=Data!$E$13,Data!$H$93,IF(O8=Data!$E$14,Data!$H$94,IF(O8=Data!$E$15,Data!$H$95,IF(O8=Data!$E$16,Data!$H$96,IF(O8=Data!$E$17,Data!$H$97,IF(O8=Data!$E$18,Data!H$98,0)))))))))))))))))))*K8*$AV$3</f>
        <v>0</v>
      </c>
      <c r="Y8" s="23">
        <f>IF(R8&lt;=1,0,IF(Q8=Data!$E$12,Data!$F$92,IF(Q8=Data!$E$13,Data!$F$93,IF(Q8=Data!$E$14,Data!$F$94,IF(Q8=Data!$E$15,Data!$F$95,IF(Q8=Data!$E$16,Data!$F$96,IF(Q8=Data!$E$17,Data!$F$97,IF(Q8=Data!$E$18,Data!$F$98,0))))))))*K8*IF(R8&lt;AV8,R8,$AV$3)</f>
        <v>0</v>
      </c>
      <c r="Z8" s="23">
        <f>IF(R8&lt;=1,0,IF(Q8=Data!$E$12,Data!$G$92,IF(Q8=Data!$E$13,Data!$G$93,IF(Q8=Data!$E$14,Data!$G$94,IF(Q8=Data!$E$15,Data!$G$95,IF(Q8=Data!$E$16,Data!$G$96,IF(Q8=Data!$E$17,Data!$G$97,IF(Q8=Data!$E$18,Data!$G$98,0))))))))*K8*IF(R8&lt;AV8,R8,$AV$3)</f>
        <v>0</v>
      </c>
      <c r="AA8" s="23">
        <f>IF(R8&lt;=1,0,IF(Q8=Data!$E$12,Data!$H$92,IF(Q8=Data!$E$13,Data!$H$93,IF(Q8=Data!$E$14,Data!$H$94,IF(Q8=Data!$E$15,Data!$H$95,IF(Q8=Data!$E$16,Data!$H$96,IF(Q8=Data!$E$17,Data!$H$97,IF(Q8=Data!$E$18,Data!$H$98,0))))))))*K8*IF(R8&lt;AV8,R8,$AV$3)</f>
        <v>0</v>
      </c>
      <c r="AB8" s="22">
        <f t="shared" si="4"/>
        <v>0</v>
      </c>
      <c r="AC8" s="50">
        <f t="shared" si="5"/>
        <v>0</v>
      </c>
      <c r="AD8" s="13"/>
      <c r="AE8" s="21">
        <f t="shared" si="0"/>
        <v>0</v>
      </c>
      <c r="AF8" s="22">
        <f t="shared" si="1"/>
        <v>0</v>
      </c>
      <c r="AG8" s="50">
        <f t="shared" si="2"/>
        <v>0</v>
      </c>
      <c r="AH8" s="13"/>
      <c r="AI8" s="21">
        <f>IF(AZ8="No",0,IF(O8="NA",0,IF(Q8=O8,0,IF(O8=Data!$E$2,Data!$J$82,IF(O8=Data!$E$3,Data!$J$83,IF(O8=Data!$E$4,Data!$J$84,IF(O8=Data!$E$5,Data!$J$85,IF(O8=Data!$E$6,Data!$J$86,IF(O8=Data!$E$7,Data!$J$87,IF(O8=Data!$E$8,Data!$J$88,IF(O8=Data!$E$9,Data!$J$89,IF(O8=Data!$E$10,Data!$I$90,IF(O8=Data!$E$11,Data!$J$91,IF(O8=Data!$E$12,Data!$J$92,IF(O8=Data!$E$13,Data!$J$93,IF(O8=Data!$E$14,Data!$J$94,IF(O8=Data!$E$15,Data!$J$95,IF(O8=Data!$E$16,Data!$J$96,IF(O8=Data!$E$17,Data!$J$97,IF(O8=Data!$E$18,Data!J$98,0))))))))))))))))))))*$AV$3</f>
        <v>0</v>
      </c>
      <c r="AJ8" s="23">
        <f>IF(AZ8="No",0,IF(O8="NA",0,IF(O8=Data!$E$2,Data!$K$82,IF(O8=Data!$E$3,Data!$K$83,IF(O8=Data!$E$4,Data!$K$84,IF(O8=Data!$E$5,Data!$K$85,IF(O8=Data!$E$6,Data!$K$86,IF(O8=Data!$E$7,Data!$K$87,IF(O8=Data!$E$8,Data!$K$88,IF(O8=Data!$E$9,Data!$K$89,IF(O8=Data!$E$10,Data!$K$90,IF(O8=Data!$E$11,Data!$K$91,IF(O8=Data!$E$12,Data!$K$92,IF(O8=Data!$E$13,Data!$K$93,IF(O8=Data!$E$14,Data!$K$94,IF(O8=Data!$E$15,Data!$K$95,IF(O8=Data!$E$16,Data!$K$96,IF(O8=Data!$E$17,Data!$K$97,IF(O8=Data!$E$18,Data!K$98,0)))))))))))))))))))*$AV$3</f>
        <v>0</v>
      </c>
      <c r="AK8" s="23">
        <f t="shared" si="6"/>
        <v>0</v>
      </c>
      <c r="AL8" s="22">
        <f t="shared" si="7"/>
        <v>0</v>
      </c>
      <c r="AM8" s="22">
        <f t="shared" si="8"/>
        <v>0</v>
      </c>
      <c r="AN8" s="23"/>
      <c r="AO8" s="120"/>
      <c r="AP8" s="25"/>
      <c r="AQ8" s="25"/>
      <c r="AR8" s="19"/>
      <c r="AS8" s="19"/>
      <c r="AU8" s="19"/>
      <c r="AV8" s="158" t="s">
        <v>137</v>
      </c>
      <c r="AW8" s="159" t="s">
        <v>140</v>
      </c>
      <c r="AX8" s="155"/>
      <c r="AY8" s="143" t="str">
        <f t="shared" si="9"/>
        <v>No</v>
      </c>
      <c r="AZ8" s="144" t="str">
        <f t="shared" si="3"/>
        <v>No</v>
      </c>
      <c r="BA8" s="145"/>
      <c r="BB8" s="146">
        <f>IF(Q8="NA",0,IF(N8="No",0,IF(O8=Data!$E$2,Data!$L$82,IF(O8=Data!$E$3,Data!$L$83,IF(O8=Data!$E$4,Data!$L$84,IF(O8=Data!$E$5,Data!$L$85,IF(O8=Data!$E$6,Data!$L$86,IF(O8=Data!$E$7,Data!$L$87,IF(O8=Data!$E$8,Data!$L$88,IF(O8=Data!$E$9,Data!$L$89,IF(O8=Data!$E$10,Data!$L$90,IF(O8=Data!$E$11,Data!$L$91,IF(O8=Data!$E$12,Data!$L$92,IF(O8=Data!$E$13,Data!$L$93,IF(O8=Data!$E$14,Data!$L$94,IF(O8=Data!$E$15,Data!$L$95,IF(O8=Data!$E$16,Data!$L$96,IF(O8=Data!$E$17,Data!$L$97,IF(O8=Data!$E$18,Data!L$98,0)))))))))))))))))))</f>
        <v>0</v>
      </c>
      <c r="BC8" s="147">
        <f>IF(Q8="NA",0,IF(AY8="No",0,IF(N8="Yes",0,IF(P8=Data!$E$2,Data!$L$82,IF(P8=Data!$E$3,Data!$L$83,IF(P8=Data!$E$4,Data!$L$84,IF(P8=Data!$E$5,Data!$L$85,IF(P8=Data!$E$6,Data!$L$86,IF(P8=Data!$E$7,Data!$L$87,IF(P8=Data!$E$8,Data!$L$88,IF(P8=Data!$E$9,Data!$L$89,IF(P8=Data!$E$10,Data!$L$90,IF(P8=Data!$E$11,Data!$L$91,IF(P8=Data!$E$12,Data!$L$92*(EXP(-29.6/R8)),IF(P8=Data!$E$13,Data!$L$93,IF(P8=Data!$E$14,Data!$L$94*(EXP(-29.6/R8)),IF(P8=Data!$E$15,Data!$L$95,IF(P8=Data!$E$16,Data!$L$96,IF(P8=Data!$E$17,Data!$L$97,IF(P8=Data!$E$18,Data!L$98,0))))))))))))))))))))</f>
        <v>0</v>
      </c>
      <c r="BD8" s="148"/>
      <c r="BE8" s="146"/>
      <c r="BF8" s="148">
        <f t="shared" si="10"/>
        <v>0</v>
      </c>
      <c r="BG8" s="148">
        <f t="shared" si="11"/>
        <v>1</v>
      </c>
      <c r="BH8" s="148">
        <f t="shared" si="12"/>
        <v>1</v>
      </c>
      <c r="BI8" s="148">
        <f>IF(S8=0,0,IF(AND(Q8=Data!$E$12,S8-$AV$3&gt;0),(((Data!$M$92*(EXP(-29.6/S8)))-(Data!$M$92*(EXP(-29.6/(S8-$AV$3)))))),IF(AND(Q8=Data!$E$12,S8-$AV$3&lt;0.5),(Data!$M$92*(EXP(-29.6/S8))),IF(AND(Q8=Data!$E$12,S8&lt;=1),((Data!$M$92*(EXP(-29.6/S8)))),IF(Q8=Data!$E$13,(Data!$M$93),IF(AND(Q8=Data!$E$14,S8-$AV$3&gt;0),(((Data!$M$94*(EXP(-29.6/S8)))-(Data!$M$94*(EXP(-29.6/(S8-$AV$3)))))),IF(AND(Q8=Data!$E$14,S8-$AV$3&lt;1),(Data!$M$94*(EXP(-29.6/S8))),IF(AND(Q8=Data!$E$14,S8&lt;=1),((Data!$M$94*(EXP(-29.6/S8)))),IF(Q8=Data!$E$15,Data!$M$95,IF(Q8=Data!$E$16,Data!$M$96,IF(Q8=Data!$E$17,Data!$M$97,IF(Q8=Data!$E$18,Data!$M$98,0))))))))))))</f>
        <v>0</v>
      </c>
      <c r="BJ8" s="148">
        <f>IF(Q8=Data!$E$12,BI8*0.32,IF(Q8=Data!$E$13,0,IF(Q8=Data!$E$14,BI8*0.32,IF(Q8=Data!$E$15,0,IF(Q8=Data!$E$16,0,IF(Q8=Data!$E$17,0,IF(Q8=Data!$E$18,0,0)))))))</f>
        <v>0</v>
      </c>
      <c r="BK8" s="148">
        <f>IF(Q8=Data!$E$12,Data!$P$92*$AV$3,IF(Q8=Data!$E$13,Data!$P$93*$AV$3,IF(Q8=Data!$E$14,Data!$P$94*$AV$3,IF(Q8=Data!$E$15,Data!$P$95*$AV$3,IF(Q8=Data!$E$16,Data!$P$96*$AV$3,IF(Q8=Data!$E$17,Data!$P$97*$AV$3,IF(Q8=Data!$E$18,Data!$P$98*$AV$3,0)))))))</f>
        <v>0</v>
      </c>
      <c r="BL8" s="147">
        <f>IF(O8=Data!$E$2,Data!$O$82,IF(O8=Data!$E$3,Data!$O$83,IF(O8=Data!$E$4,Data!$O$84,IF(O8=Data!$E$5,Data!$O$85,IF(O8=Data!$E$6,Data!$O$86,IF(O8=Data!$E$7,Data!$O$87,IF(O8=Data!$E$8,Data!$O$88,IF(O8=Data!$E$9,Data!$O$89,IF(O8=Data!$E$10,Data!$O$90,IF(O8=Data!$E$11,Data!$O$91,IF(O8=Data!$E$12,Data!$O$92,IF(O8=Data!$E$13,Data!$O$93,IF(O8=Data!$E$14,Data!$O$94,IF(O8=Data!$E$15,Data!$O$95,IF(O8=Data!$E$16,Data!$O$96,IF(O8=Data!$E$17,Data!$O$97,IF(O8=Data!$E$18,Data!$O$98,0)))))))))))))))))</f>
        <v>0</v>
      </c>
      <c r="BM8" s="150"/>
      <c r="BN8" s="151"/>
      <c r="BO8" s="157"/>
      <c r="BP8" s="153"/>
      <c r="BQ8" s="19"/>
      <c r="BR8" s="19"/>
      <c r="BS8" s="19"/>
      <c r="BT8" s="19"/>
      <c r="BU8" s="19"/>
    </row>
    <row r="9" spans="1:73" s="11" customFormat="1" x14ac:dyDescent="0.3">
      <c r="A9" s="98"/>
      <c r="B9" s="96"/>
      <c r="C9" s="97"/>
      <c r="D9" s="97"/>
      <c r="E9" s="97"/>
      <c r="F9" s="24"/>
      <c r="G9" s="12"/>
      <c r="H9" s="105"/>
      <c r="I9" s="24"/>
      <c r="J9" s="36" t="s">
        <v>20</v>
      </c>
      <c r="K9" s="108"/>
      <c r="L9" s="108"/>
      <c r="M9" s="108" t="s">
        <v>3</v>
      </c>
      <c r="N9" s="108" t="s">
        <v>1</v>
      </c>
      <c r="O9" s="109" t="s">
        <v>124</v>
      </c>
      <c r="P9" s="109" t="s">
        <v>124</v>
      </c>
      <c r="Q9" s="110" t="s">
        <v>124</v>
      </c>
      <c r="R9" s="111"/>
      <c r="S9" s="111"/>
      <c r="T9" s="112"/>
      <c r="U9" s="20"/>
      <c r="V9" s="21">
        <f>IF(AZ9="No",0,IF(O9="NA",0,IF(O9=Data!$E$2,Data!$F$82,IF(O9=Data!$E$3,Data!$F$83,IF(O9=Data!$E$4,Data!$F$84,IF(O9=Data!$E$5,Data!$F$85,IF(O9=Data!$E$6,Data!$F$86,IF(O9=Data!$E$7,Data!$F$87,IF(O9=Data!$E$8,Data!$F$88,IF(O9=Data!$E$9,Data!$F$89,IF(O9=Data!$E$10,Data!$F$90,IF(O9=Data!$E$11,Data!$F$91,IF(O9=Data!E18,Data!$F$92,IF(O9=Data!E19,Data!$F$93,IF(O9=Data!E20,Data!$F$94,IF(O9=Data!E21,Data!$F$95,IF(O9=Data!E22,Data!$F$96,IF(O9=Data!E23,Data!$F$97,IF(O9=Data!E24,Data!F$98,0)))))))))))))))))))*K9*$AV$3</f>
        <v>0</v>
      </c>
      <c r="W9" s="23">
        <f>IF(AZ9="No",0,IF(O9="NA",0,IF(O9=Data!$E$2,Data!$G$82,IF(O9=Data!$E$3,Data!$G$83,IF(O9=Data!$E$4,Data!$G$84,IF(O9=Data!$E$5,Data!$G$85,IF(O9=Data!$E$6,Data!$G$86,IF(O9=Data!$E$7,Data!$G$87,IF(O9=Data!$E$8,Data!$G$88,IF(O9=Data!$E$9,Data!$G$89,IF(O9=Data!$E$10,Data!$G$90,IF(O9=Data!$E$11,Data!$G$91,IF(O9=Data!$E$12,Data!$G$92,IF(O9=Data!$E$13,Data!$G$93,IF(O9=Data!$E$14,Data!$G$94,IF(O9=Data!$E$15,Data!$G$95,IF(O9=Data!$E$16,Data!$G$96,IF(O9=Data!$E$17,Data!$G$97,IF(O9=Data!$E$18,Data!G$98,0)))))))))))))))))))*K9*$AV$3</f>
        <v>0</v>
      </c>
      <c r="X9" s="23">
        <f>IF(AZ9="No",0,IF(O9="NA",0,IF(O9=Data!$E$2,Data!$H$82,IF(O9=Data!$E$3,Data!$H$83,IF(O9=Data!$E$4,Data!$H$84,IF(O9=Data!$E$5,Data!$H$85,IF(O9=Data!$E$6,Data!$H$86,IF(O9=Data!$E$7,Data!$H$87,IF(O9=Data!$E$8,Data!$H$88,IF(O9=Data!$E$9,Data!$H$89,IF(O9=Data!$E$10,Data!$H$90,IF(O9=Data!$E$11,Data!$H$91,IF(O9=Data!$E$12,Data!$H$92,IF(O9=Data!$E$13,Data!$H$93,IF(O9=Data!$E$14,Data!$H$94,IF(O9=Data!$E$15,Data!$H$95,IF(O9=Data!$E$16,Data!$H$96,IF(O9=Data!$E$17,Data!$H$97,IF(O9=Data!$E$18,Data!H$98,0)))))))))))))))))))*K9*$AV$3</f>
        <v>0</v>
      </c>
      <c r="Y9" s="23">
        <f>IF(R9&lt;=1,0,IF(Q9=Data!$E$12,Data!$F$92,IF(Q9=Data!$E$13,Data!$F$93,IF(Q9=Data!$E$14,Data!$F$94,IF(Q9=Data!$E$15,Data!$F$95,IF(Q9=Data!$E$16,Data!$F$96,IF(Q9=Data!$E$17,Data!$F$97,IF(Q9=Data!$E$18,Data!$F$98,0))))))))*K9*IF(R9&lt;AV9,R9,$AV$3)</f>
        <v>0</v>
      </c>
      <c r="Z9" s="23">
        <f>IF(R9&lt;=1,0,IF(Q9=Data!$E$12,Data!$G$92,IF(Q9=Data!$E$13,Data!$G$93,IF(Q9=Data!$E$14,Data!$G$94,IF(Q9=Data!$E$15,Data!$G$95,IF(Q9=Data!$E$16,Data!$G$96,IF(Q9=Data!$E$17,Data!$G$97,IF(Q9=Data!$E$18,Data!$G$98,0))))))))*K9*IF(R9&lt;AV9,R9,$AV$3)</f>
        <v>0</v>
      </c>
      <c r="AA9" s="23">
        <f>IF(R9&lt;=1,0,IF(Q9=Data!$E$12,Data!$H$92,IF(Q9=Data!$E$13,Data!$H$93,IF(Q9=Data!$E$14,Data!$H$94,IF(Q9=Data!$E$15,Data!$H$95,IF(Q9=Data!$E$16,Data!$H$96,IF(Q9=Data!$E$17,Data!$H$97,IF(Q9=Data!$E$18,Data!$H$98,0))))))))*K9*IF(R9&lt;AV9,R9,$AV$3)</f>
        <v>0</v>
      </c>
      <c r="AB9" s="22">
        <f t="shared" si="4"/>
        <v>0</v>
      </c>
      <c r="AC9" s="50">
        <f t="shared" si="5"/>
        <v>0</v>
      </c>
      <c r="AD9" s="13"/>
      <c r="AE9" s="21">
        <f t="shared" si="0"/>
        <v>0</v>
      </c>
      <c r="AF9" s="22">
        <f t="shared" si="1"/>
        <v>0</v>
      </c>
      <c r="AG9" s="50">
        <f t="shared" si="2"/>
        <v>0</v>
      </c>
      <c r="AH9" s="13"/>
      <c r="AI9" s="21">
        <f>IF(AZ9="No",0,IF(O9="NA",0,IF(Q9=O9,0,IF(O9=Data!$E$2,Data!$J$82,IF(O9=Data!$E$3,Data!$J$83,IF(O9=Data!$E$4,Data!$J$84,IF(O9=Data!$E$5,Data!$J$85,IF(O9=Data!$E$6,Data!$J$86,IF(O9=Data!$E$7,Data!$J$87,IF(O9=Data!$E$8,Data!$J$88,IF(O9=Data!$E$9,Data!$J$89,IF(O9=Data!$E$10,Data!$I$90,IF(O9=Data!$E$11,Data!$J$91,IF(O9=Data!$E$12,Data!$J$92,IF(O9=Data!$E$13,Data!$J$93,IF(O9=Data!$E$14,Data!$J$94,IF(O9=Data!$E$15,Data!$J$95,IF(O9=Data!$E$16,Data!$J$96,IF(O9=Data!$E$17,Data!$J$97,IF(O9=Data!$E$18,Data!J$98,0))))))))))))))))))))*$AV$3</f>
        <v>0</v>
      </c>
      <c r="AJ9" s="23">
        <f>IF(AZ9="No",0,IF(O9="NA",0,IF(O9=Data!$E$2,Data!$K$82,IF(O9=Data!$E$3,Data!$K$83,IF(O9=Data!$E$4,Data!$K$84,IF(O9=Data!$E$5,Data!$K$85,IF(O9=Data!$E$6,Data!$K$86,IF(O9=Data!$E$7,Data!$K$87,IF(O9=Data!$E$8,Data!$K$88,IF(O9=Data!$E$9,Data!$K$89,IF(O9=Data!$E$10,Data!$K$90,IF(O9=Data!$E$11,Data!$K$91,IF(O9=Data!$E$12,Data!$K$92,IF(O9=Data!$E$13,Data!$K$93,IF(O9=Data!$E$14,Data!$K$94,IF(O9=Data!$E$15,Data!$K$95,IF(O9=Data!$E$16,Data!$K$96,IF(O9=Data!$E$17,Data!$K$97,IF(O9=Data!$E$18,Data!K$98,0)))))))))))))))))))*$AV$3</f>
        <v>0</v>
      </c>
      <c r="AK9" s="23">
        <f t="shared" si="6"/>
        <v>0</v>
      </c>
      <c r="AL9" s="22">
        <f t="shared" si="7"/>
        <v>0</v>
      </c>
      <c r="AM9" s="22">
        <f t="shared" si="8"/>
        <v>0</v>
      </c>
      <c r="AN9" s="23"/>
      <c r="AO9" s="120"/>
      <c r="AP9" s="25"/>
      <c r="AQ9" s="25"/>
      <c r="AR9" s="19"/>
      <c r="AS9" s="19"/>
      <c r="AU9" s="19"/>
      <c r="AV9" s="160" t="s">
        <v>139</v>
      </c>
      <c r="AW9" s="161">
        <v>5</v>
      </c>
      <c r="AX9" s="155"/>
      <c r="AY9" s="143" t="str">
        <f t="shared" si="9"/>
        <v>No</v>
      </c>
      <c r="AZ9" s="144" t="str">
        <f t="shared" si="3"/>
        <v>No</v>
      </c>
      <c r="BA9" s="145"/>
      <c r="BB9" s="146">
        <f>IF(Q9="NA",0,IF(N9="No",0,IF(O9=Data!$E$2,Data!$L$82,IF(O9=Data!$E$3,Data!$L$83,IF(O9=Data!$E$4,Data!$L$84,IF(O9=Data!$E$5,Data!$L$85,IF(O9=Data!$E$6,Data!$L$86,IF(O9=Data!$E$7,Data!$L$87,IF(O9=Data!$E$8,Data!$L$88,IF(O9=Data!$E$9,Data!$L$89,IF(O9=Data!$E$10,Data!$L$90,IF(O9=Data!$E$11,Data!$L$91,IF(O9=Data!$E$12,Data!$L$92,IF(O9=Data!$E$13,Data!$L$93,IF(O9=Data!$E$14,Data!$L$94,IF(O9=Data!$E$15,Data!$L$95,IF(O9=Data!$E$16,Data!$L$96,IF(O9=Data!$E$17,Data!$L$97,IF(O9=Data!$E$18,Data!L$98,0)))))))))))))))))))</f>
        <v>0</v>
      </c>
      <c r="BC9" s="147">
        <f>IF(Q9="NA",0,IF(AY9="No",0,IF(N9="Yes",0,IF(P9=Data!$E$2,Data!$L$82,IF(P9=Data!$E$3,Data!$L$83,IF(P9=Data!$E$4,Data!$L$84,IF(P9=Data!$E$5,Data!$L$85,IF(P9=Data!$E$6,Data!$L$86,IF(P9=Data!$E$7,Data!$L$87,IF(P9=Data!$E$8,Data!$L$88,IF(P9=Data!$E$9,Data!$L$89,IF(P9=Data!$E$10,Data!$L$90,IF(P9=Data!$E$11,Data!$L$91,IF(P9=Data!$E$12,Data!$L$92*(EXP(-29.6/R9)),IF(P9=Data!$E$13,Data!$L$93,IF(P9=Data!$E$14,Data!$L$94*(EXP(-29.6/R9)),IF(P9=Data!$E$15,Data!$L$95,IF(P9=Data!$E$16,Data!$L$96,IF(P9=Data!$E$17,Data!$L$97,IF(P9=Data!$E$18,Data!L$98,0))))))))))))))))))))</f>
        <v>0</v>
      </c>
      <c r="BD9" s="148"/>
      <c r="BE9" s="146"/>
      <c r="BF9" s="148">
        <f t="shared" si="10"/>
        <v>0</v>
      </c>
      <c r="BG9" s="148">
        <f t="shared" si="11"/>
        <v>1</v>
      </c>
      <c r="BH9" s="148">
        <f t="shared" si="12"/>
        <v>1</v>
      </c>
      <c r="BI9" s="148">
        <f>IF(S9=0,0,IF(AND(Q9=Data!$E$12,S9-$AV$3&gt;0),(((Data!$M$92*(EXP(-29.6/S9)))-(Data!$M$92*(EXP(-29.6/(S9-$AV$3)))))),IF(AND(Q9=Data!$E$12,S9-$AV$3&lt;0.5),(Data!$M$92*(EXP(-29.6/S9))),IF(AND(Q9=Data!$E$12,S9&lt;=1),((Data!$M$92*(EXP(-29.6/S9)))),IF(Q9=Data!$E$13,(Data!$M$93),IF(AND(Q9=Data!$E$14,S9-$AV$3&gt;0),(((Data!$M$94*(EXP(-29.6/S9)))-(Data!$M$94*(EXP(-29.6/(S9-$AV$3)))))),IF(AND(Q9=Data!$E$14,S9-$AV$3&lt;1),(Data!$M$94*(EXP(-29.6/S9))),IF(AND(Q9=Data!$E$14,S9&lt;=1),((Data!$M$94*(EXP(-29.6/S9)))),IF(Q9=Data!$E$15,Data!$M$95,IF(Q9=Data!$E$16,Data!$M$96,IF(Q9=Data!$E$17,Data!$M$97,IF(Q9=Data!$E$18,Data!$M$98,0))))))))))))</f>
        <v>0</v>
      </c>
      <c r="BJ9" s="148">
        <f>IF(Q9=Data!$E$12,BI9*0.32,IF(Q9=Data!$E$13,0,IF(Q9=Data!$E$14,BI9*0.32,IF(Q9=Data!$E$15,0,IF(Q9=Data!$E$16,0,IF(Q9=Data!$E$17,0,IF(Q9=Data!$E$18,0,0)))))))</f>
        <v>0</v>
      </c>
      <c r="BK9" s="148">
        <f>IF(Q9=Data!$E$12,Data!$P$92*$AV$3,IF(Q9=Data!$E$13,Data!$P$93*$AV$3,IF(Q9=Data!$E$14,Data!$P$94*$AV$3,IF(Q9=Data!$E$15,Data!$P$95*$AV$3,IF(Q9=Data!$E$16,Data!$P$96*$AV$3,IF(Q9=Data!$E$17,Data!$P$97*$AV$3,IF(Q9=Data!$E$18,Data!$P$98*$AV$3,0)))))))</f>
        <v>0</v>
      </c>
      <c r="BL9" s="147">
        <f>IF(O9=Data!$E$2,Data!$O$82,IF(O9=Data!$E$3,Data!$O$83,IF(O9=Data!$E$4,Data!$O$84,IF(O9=Data!$E$5,Data!$O$85,IF(O9=Data!$E$6,Data!$O$86,IF(O9=Data!$E$7,Data!$O$87,IF(O9=Data!$E$8,Data!$O$88,IF(O9=Data!$E$9,Data!$O$89,IF(O9=Data!$E$10,Data!$O$90,IF(O9=Data!$E$11,Data!$O$91,IF(O9=Data!$E$12,Data!$O$92,IF(O9=Data!$E$13,Data!$O$93,IF(O9=Data!$E$14,Data!$O$94,IF(O9=Data!$E$15,Data!$O$95,IF(O9=Data!$E$16,Data!$O$96,IF(O9=Data!$E$17,Data!$O$97,IF(O9=Data!$E$18,Data!$O$98,0)))))))))))))))))</f>
        <v>0</v>
      </c>
      <c r="BM9" s="150"/>
      <c r="BN9" s="151"/>
      <c r="BO9" s="157"/>
      <c r="BP9" s="153"/>
      <c r="BQ9" s="19"/>
      <c r="BR9" s="19"/>
      <c r="BS9" s="19"/>
      <c r="BT9" s="19"/>
      <c r="BU9" s="19"/>
    </row>
    <row r="10" spans="1:73" s="11" customFormat="1" x14ac:dyDescent="0.3">
      <c r="A10" s="98"/>
      <c r="B10" s="96"/>
      <c r="C10" s="97"/>
      <c r="D10" s="97"/>
      <c r="E10" s="97"/>
      <c r="F10" s="24"/>
      <c r="G10" s="12"/>
      <c r="H10" s="105"/>
      <c r="I10" s="24"/>
      <c r="J10" s="36" t="s">
        <v>21</v>
      </c>
      <c r="K10" s="108"/>
      <c r="L10" s="108"/>
      <c r="M10" s="108" t="s">
        <v>3</v>
      </c>
      <c r="N10" s="108" t="s">
        <v>1</v>
      </c>
      <c r="O10" s="109" t="s">
        <v>124</v>
      </c>
      <c r="P10" s="109" t="s">
        <v>124</v>
      </c>
      <c r="Q10" s="110" t="s">
        <v>124</v>
      </c>
      <c r="R10" s="111"/>
      <c r="S10" s="111"/>
      <c r="T10" s="112"/>
      <c r="U10" s="20"/>
      <c r="V10" s="21">
        <f>IF(AZ10="No",0,IF(O10="NA",0,IF(O10=Data!$E$2,Data!$F$82,IF(O10=Data!$E$3,Data!$F$83,IF(O10=Data!$E$4,Data!$F$84,IF(O10=Data!$E$5,Data!$F$85,IF(O10=Data!$E$6,Data!$F$86,IF(O10=Data!$E$7,Data!$F$87,IF(O10=Data!$E$8,Data!$F$88,IF(O10=Data!$E$9,Data!$F$89,IF(O10=Data!$E$10,Data!$F$90,IF(O10=Data!$E$11,Data!$F$91,IF(O10=Data!E19,Data!$F$92,IF(O10=Data!E20,Data!$F$93,IF(O10=Data!E21,Data!$F$94,IF(O10=Data!E22,Data!$F$95,IF(O10=Data!E23,Data!$F$96,IF(O10=Data!E24,Data!$F$97,IF(O10=Data!E25,Data!F$98,0)))))))))))))))))))*K10*$AV$3</f>
        <v>0</v>
      </c>
      <c r="W10" s="23">
        <f>IF(AZ10="No",0,IF(O10="NA",0,IF(O10=Data!$E$2,Data!$G$82,IF(O10=Data!$E$3,Data!$G$83,IF(O10=Data!$E$4,Data!$G$84,IF(O10=Data!$E$5,Data!$G$85,IF(O10=Data!$E$6,Data!$G$86,IF(O10=Data!$E$7,Data!$G$87,IF(O10=Data!$E$8,Data!$G$88,IF(O10=Data!$E$9,Data!$G$89,IF(O10=Data!$E$10,Data!$G$90,IF(O10=Data!$E$11,Data!$G$91,IF(O10=Data!$E$12,Data!$G$92,IF(O10=Data!$E$13,Data!$G$93,IF(O10=Data!$E$14,Data!$G$94,IF(O10=Data!$E$15,Data!$G$95,IF(O10=Data!$E$16,Data!$G$96,IF(O10=Data!$E$17,Data!$G$97,IF(O10=Data!$E$18,Data!G$98,0)))))))))))))))))))*K10*$AV$3</f>
        <v>0</v>
      </c>
      <c r="X10" s="23">
        <f>IF(AZ10="No",0,IF(O10="NA",0,IF(O10=Data!$E$2,Data!$H$82,IF(O10=Data!$E$3,Data!$H$83,IF(O10=Data!$E$4,Data!$H$84,IF(O10=Data!$E$5,Data!$H$85,IF(O10=Data!$E$6,Data!$H$86,IF(O10=Data!$E$7,Data!$H$87,IF(O10=Data!$E$8,Data!$H$88,IF(O10=Data!$E$9,Data!$H$89,IF(O10=Data!$E$10,Data!$H$90,IF(O10=Data!$E$11,Data!$H$91,IF(O10=Data!$E$12,Data!$H$92,IF(O10=Data!$E$13,Data!$H$93,IF(O10=Data!$E$14,Data!$H$94,IF(O10=Data!$E$15,Data!$H$95,IF(O10=Data!$E$16,Data!$H$96,IF(O10=Data!$E$17,Data!$H$97,IF(O10=Data!$E$18,Data!H$98,0)))))))))))))))))))*K10*$AV$3</f>
        <v>0</v>
      </c>
      <c r="Y10" s="23">
        <f>IF(R10&lt;=1,0,IF(Q10=Data!$E$12,Data!$F$92,IF(Q10=Data!$E$13,Data!$F$93,IF(Q10=Data!$E$14,Data!$F$94,IF(Q10=Data!$E$15,Data!$F$95,IF(Q10=Data!$E$16,Data!$F$96,IF(Q10=Data!$E$17,Data!$F$97,IF(Q10=Data!$E$18,Data!$F$98,0))))))))*K10*IF(R10&lt;AV10,R10,$AV$3)</f>
        <v>0</v>
      </c>
      <c r="Z10" s="23">
        <f>IF(R10&lt;=1,0,IF(Q10=Data!$E$12,Data!$G$92,IF(Q10=Data!$E$13,Data!$G$93,IF(Q10=Data!$E$14,Data!$G$94,IF(Q10=Data!$E$15,Data!$G$95,IF(Q10=Data!$E$16,Data!$G$96,IF(Q10=Data!$E$17,Data!$G$97,IF(Q10=Data!$E$18,Data!$G$98,0))))))))*K10*IF(R10&lt;AV10,R10,$AV$3)</f>
        <v>0</v>
      </c>
      <c r="AA10" s="23">
        <f>IF(R10&lt;=1,0,IF(Q10=Data!$E$12,Data!$H$92,IF(Q10=Data!$E$13,Data!$H$93,IF(Q10=Data!$E$14,Data!$H$94,IF(Q10=Data!$E$15,Data!$H$95,IF(Q10=Data!$E$16,Data!$H$96,IF(Q10=Data!$E$17,Data!$H$97,IF(Q10=Data!$E$18,Data!$H$98,0))))))))*K10*IF(R10&lt;AV10,R10,$AV$3)</f>
        <v>0</v>
      </c>
      <c r="AB10" s="22">
        <f t="shared" si="4"/>
        <v>0</v>
      </c>
      <c r="AC10" s="50">
        <f t="shared" si="5"/>
        <v>0</v>
      </c>
      <c r="AD10" s="13"/>
      <c r="AE10" s="21">
        <f t="shared" si="0"/>
        <v>0</v>
      </c>
      <c r="AF10" s="22">
        <f t="shared" si="1"/>
        <v>0</v>
      </c>
      <c r="AG10" s="50">
        <f t="shared" si="2"/>
        <v>0</v>
      </c>
      <c r="AH10" s="13"/>
      <c r="AI10" s="21">
        <f>IF(AZ10="No",0,IF(O10="NA",0,IF(Q10=O10,0,IF(O10=Data!$E$2,Data!$J$82,IF(O10=Data!$E$3,Data!$J$83,IF(O10=Data!$E$4,Data!$J$84,IF(O10=Data!$E$5,Data!$J$85,IF(O10=Data!$E$6,Data!$J$86,IF(O10=Data!$E$7,Data!$J$87,IF(O10=Data!$E$8,Data!$J$88,IF(O10=Data!$E$9,Data!$J$89,IF(O10=Data!$E$10,Data!$I$90,IF(O10=Data!$E$11,Data!$J$91,IF(O10=Data!$E$12,Data!$J$92,IF(O10=Data!$E$13,Data!$J$93,IF(O10=Data!$E$14,Data!$J$94,IF(O10=Data!$E$15,Data!$J$95,IF(O10=Data!$E$16,Data!$J$96,IF(O10=Data!$E$17,Data!$J$97,IF(O10=Data!$E$18,Data!J$98,0))))))))))))))))))))*$AV$3</f>
        <v>0</v>
      </c>
      <c r="AJ10" s="23">
        <f>IF(AZ10="No",0,IF(O10="NA",0,IF(O10=Data!$E$2,Data!$K$82,IF(O10=Data!$E$3,Data!$K$83,IF(O10=Data!$E$4,Data!$K$84,IF(O10=Data!$E$5,Data!$K$85,IF(O10=Data!$E$6,Data!$K$86,IF(O10=Data!$E$7,Data!$K$87,IF(O10=Data!$E$8,Data!$K$88,IF(O10=Data!$E$9,Data!$K$89,IF(O10=Data!$E$10,Data!$K$90,IF(O10=Data!$E$11,Data!$K$91,IF(O10=Data!$E$12,Data!$K$92,IF(O10=Data!$E$13,Data!$K$93,IF(O10=Data!$E$14,Data!$K$94,IF(O10=Data!$E$15,Data!$K$95,IF(O10=Data!$E$16,Data!$K$96,IF(O10=Data!$E$17,Data!$K$97,IF(O10=Data!$E$18,Data!K$98,0)))))))))))))))))))*$AV$3</f>
        <v>0</v>
      </c>
      <c r="AK10" s="23">
        <f t="shared" si="6"/>
        <v>0</v>
      </c>
      <c r="AL10" s="22">
        <f t="shared" si="7"/>
        <v>0</v>
      </c>
      <c r="AM10" s="22">
        <f t="shared" si="8"/>
        <v>0</v>
      </c>
      <c r="AN10" s="23"/>
      <c r="AO10" s="120"/>
      <c r="AP10" s="25"/>
      <c r="AQ10" s="25"/>
      <c r="AR10" s="19"/>
      <c r="AS10" s="19"/>
      <c r="AU10" s="19"/>
      <c r="AV10" s="160" t="s">
        <v>142</v>
      </c>
      <c r="AW10" s="161">
        <v>25</v>
      </c>
      <c r="AX10" s="155"/>
      <c r="AY10" s="143" t="str">
        <f t="shared" si="9"/>
        <v>No</v>
      </c>
      <c r="AZ10" s="144" t="str">
        <f t="shared" si="3"/>
        <v>No</v>
      </c>
      <c r="BA10" s="145"/>
      <c r="BB10" s="146">
        <f>IF(Q10="NA",0,IF(N10="No",0,IF(O10=Data!$E$2,Data!$L$82,IF(O10=Data!$E$3,Data!$L$83,IF(O10=Data!$E$4,Data!$L$84,IF(O10=Data!$E$5,Data!$L$85,IF(O10=Data!$E$6,Data!$L$86,IF(O10=Data!$E$7,Data!$L$87,IF(O10=Data!$E$8,Data!$L$88,IF(O10=Data!$E$9,Data!$L$89,IF(O10=Data!$E$10,Data!$L$90,IF(O10=Data!$E$11,Data!$L$91,IF(O10=Data!$E$12,Data!$L$92,IF(O10=Data!$E$13,Data!$L$93,IF(O10=Data!$E$14,Data!$L$94,IF(O10=Data!$E$15,Data!$L$95,IF(O10=Data!$E$16,Data!$L$96,IF(O10=Data!$E$17,Data!$L$97,IF(O10=Data!$E$18,Data!L$98,0)))))))))))))))))))</f>
        <v>0</v>
      </c>
      <c r="BC10" s="147">
        <f>IF(Q10="NA",0,IF(AY10="No",0,IF(N10="Yes",0,IF(P10=Data!$E$2,Data!$L$82,IF(P10=Data!$E$3,Data!$L$83,IF(P10=Data!$E$4,Data!$L$84,IF(P10=Data!$E$5,Data!$L$85,IF(P10=Data!$E$6,Data!$L$86,IF(P10=Data!$E$7,Data!$L$87,IF(P10=Data!$E$8,Data!$L$88,IF(P10=Data!$E$9,Data!$L$89,IF(P10=Data!$E$10,Data!$L$90,IF(P10=Data!$E$11,Data!$L$91,IF(P10=Data!$E$12,Data!$L$92*(EXP(-29.6/R10)),IF(P10=Data!$E$13,Data!$L$93,IF(P10=Data!$E$14,Data!$L$94*(EXP(-29.6/R10)),IF(P10=Data!$E$15,Data!$L$95,IF(P10=Data!$E$16,Data!$L$96,IF(P10=Data!$E$17,Data!$L$97,IF(P10=Data!$E$18,Data!L$98,0))))))))))))))))))))</f>
        <v>0</v>
      </c>
      <c r="BD10" s="148"/>
      <c r="BE10" s="146"/>
      <c r="BF10" s="148">
        <f t="shared" si="10"/>
        <v>0</v>
      </c>
      <c r="BG10" s="148">
        <f t="shared" si="11"/>
        <v>1</v>
      </c>
      <c r="BH10" s="148">
        <f t="shared" si="12"/>
        <v>1</v>
      </c>
      <c r="BI10" s="148">
        <f>IF(S10=0,0,IF(AND(Q10=Data!$E$12,S10-$AV$3&gt;0),(((Data!$M$92*(EXP(-29.6/S10)))-(Data!$M$92*(EXP(-29.6/(S10-$AV$3)))))),IF(AND(Q10=Data!$E$12,S10-$AV$3&lt;0.5),(Data!$M$92*(EXP(-29.6/S10))),IF(AND(Q10=Data!$E$12,S10&lt;=1),((Data!$M$92*(EXP(-29.6/S10)))),IF(Q10=Data!$E$13,(Data!$M$93),IF(AND(Q10=Data!$E$14,S10-$AV$3&gt;0),(((Data!$M$94*(EXP(-29.6/S10)))-(Data!$M$94*(EXP(-29.6/(S10-$AV$3)))))),IF(AND(Q10=Data!$E$14,S10-$AV$3&lt;1),(Data!$M$94*(EXP(-29.6/S10))),IF(AND(Q10=Data!$E$14,S10&lt;=1),((Data!$M$94*(EXP(-29.6/S10)))),IF(Q10=Data!$E$15,Data!$M$95,IF(Q10=Data!$E$16,Data!$M$96,IF(Q10=Data!$E$17,Data!$M$97,IF(Q10=Data!$E$18,Data!$M$98,0))))))))))))</f>
        <v>0</v>
      </c>
      <c r="BJ10" s="148">
        <f>IF(Q10=Data!$E$12,BI10*0.32,IF(Q10=Data!$E$13,0,IF(Q10=Data!$E$14,BI10*0.32,IF(Q10=Data!$E$15,0,IF(Q10=Data!$E$16,0,IF(Q10=Data!$E$17,0,IF(Q10=Data!$E$18,0,0)))))))</f>
        <v>0</v>
      </c>
      <c r="BK10" s="148">
        <f>IF(Q10=Data!$E$12,Data!$P$92*$AV$3,IF(Q10=Data!$E$13,Data!$P$93*$AV$3,IF(Q10=Data!$E$14,Data!$P$94*$AV$3,IF(Q10=Data!$E$15,Data!$P$95*$AV$3,IF(Q10=Data!$E$16,Data!$P$96*$AV$3,IF(Q10=Data!$E$17,Data!$P$97*$AV$3,IF(Q10=Data!$E$18,Data!$P$98*$AV$3,0)))))))</f>
        <v>0</v>
      </c>
      <c r="BL10" s="147">
        <f>IF(O10=Data!$E$2,Data!$O$82,IF(O10=Data!$E$3,Data!$O$83,IF(O10=Data!$E$4,Data!$O$84,IF(O10=Data!$E$5,Data!$O$85,IF(O10=Data!$E$6,Data!$O$86,IF(O10=Data!$E$7,Data!$O$87,IF(O10=Data!$E$8,Data!$O$88,IF(O10=Data!$E$9,Data!$O$89,IF(O10=Data!$E$10,Data!$O$90,IF(O10=Data!$E$11,Data!$O$91,IF(O10=Data!$E$12,Data!$O$92,IF(O10=Data!$E$13,Data!$O$93,IF(O10=Data!$E$14,Data!$O$94,IF(O10=Data!$E$15,Data!$O$95,IF(O10=Data!$E$16,Data!$O$96,IF(O10=Data!$E$17,Data!$O$97,IF(O10=Data!$E$18,Data!$O$98,0)))))))))))))))))</f>
        <v>0</v>
      </c>
      <c r="BM10" s="150"/>
      <c r="BN10" s="151"/>
      <c r="BO10" s="157"/>
      <c r="BP10" s="153"/>
      <c r="BQ10" s="19"/>
      <c r="BR10" s="19"/>
      <c r="BS10" s="19"/>
      <c r="BT10" s="19"/>
      <c r="BU10" s="19"/>
    </row>
    <row r="11" spans="1:73" s="11" customFormat="1" x14ac:dyDescent="0.3">
      <c r="A11" s="98"/>
      <c r="B11" s="96"/>
      <c r="C11" s="97"/>
      <c r="D11" s="97"/>
      <c r="E11" s="97"/>
      <c r="F11" s="24"/>
      <c r="G11" s="12"/>
      <c r="H11" s="104"/>
      <c r="I11" s="24"/>
      <c r="J11" s="36" t="s">
        <v>22</v>
      </c>
      <c r="K11" s="108"/>
      <c r="L11" s="108"/>
      <c r="M11" s="108" t="s">
        <v>3</v>
      </c>
      <c r="N11" s="108" t="s">
        <v>1</v>
      </c>
      <c r="O11" s="109" t="s">
        <v>124</v>
      </c>
      <c r="P11" s="109" t="s">
        <v>124</v>
      </c>
      <c r="Q11" s="110" t="s">
        <v>124</v>
      </c>
      <c r="R11" s="111"/>
      <c r="S11" s="111"/>
      <c r="T11" s="112"/>
      <c r="U11" s="20"/>
      <c r="V11" s="21">
        <f>IF(AZ11="No",0,IF(O11="NA",0,IF(O11=Data!$E$2,Data!$F$82,IF(O11=Data!$E$3,Data!$F$83,IF(O11=Data!$E$4,Data!$F$84,IF(O11=Data!$E$5,Data!$F$85,IF(O11=Data!$E$6,Data!$F$86,IF(O11=Data!$E$7,Data!$F$87,IF(O11=Data!$E$8,Data!$F$88,IF(O11=Data!$E$9,Data!$F$89,IF(O11=Data!$E$10,Data!$F$90,IF(O11=Data!$E$11,Data!$F$91,IF(O11=Data!E20,Data!$F$92,IF(O11=Data!E21,Data!$F$93,IF(O11=Data!E22,Data!$F$94,IF(O11=Data!E23,Data!$F$95,IF(O11=Data!E24,Data!$F$96,IF(O11=Data!E25,Data!$F$97,IF(O11=Data!E26,Data!F$98,0)))))))))))))))))))*K11*$AV$3</f>
        <v>0</v>
      </c>
      <c r="W11" s="23">
        <f>IF(AZ11="No",0,IF(O11="NA",0,IF(O11=Data!$E$2,Data!$G$82,IF(O11=Data!$E$3,Data!$G$83,IF(O11=Data!$E$4,Data!$G$84,IF(O11=Data!$E$5,Data!$G$85,IF(O11=Data!$E$6,Data!$G$86,IF(O11=Data!$E$7,Data!$G$87,IF(O11=Data!$E$8,Data!$G$88,IF(O11=Data!$E$9,Data!$G$89,IF(O11=Data!$E$10,Data!$G$90,IF(O11=Data!$E$11,Data!$G$91,IF(O11=Data!$E$12,Data!$G$92,IF(O11=Data!$E$13,Data!$G$93,IF(O11=Data!$E$14,Data!$G$94,IF(O11=Data!$E$15,Data!$G$95,IF(O11=Data!$E$16,Data!$G$96,IF(O11=Data!$E$17,Data!$G$97,IF(O11=Data!$E$18,Data!G$98,0)))))))))))))))))))*K11*$AV$3</f>
        <v>0</v>
      </c>
      <c r="X11" s="23">
        <f>IF(AZ11="No",0,IF(O11="NA",0,IF(O11=Data!$E$2,Data!$H$82,IF(O11=Data!$E$3,Data!$H$83,IF(O11=Data!$E$4,Data!$H$84,IF(O11=Data!$E$5,Data!$H$85,IF(O11=Data!$E$6,Data!$H$86,IF(O11=Data!$E$7,Data!$H$87,IF(O11=Data!$E$8,Data!$H$88,IF(O11=Data!$E$9,Data!$H$89,IF(O11=Data!$E$10,Data!$H$90,IF(O11=Data!$E$11,Data!$H$91,IF(O11=Data!$E$12,Data!$H$92,IF(O11=Data!$E$13,Data!$H$93,IF(O11=Data!$E$14,Data!$H$94,IF(O11=Data!$E$15,Data!$H$95,IF(O11=Data!$E$16,Data!$H$96,IF(O11=Data!$E$17,Data!$H$97,IF(O11=Data!$E$18,Data!H$98,0)))))))))))))))))))*K11*$AV$3</f>
        <v>0</v>
      </c>
      <c r="Y11" s="23">
        <f>IF(R11&lt;=1,0,IF(Q11=Data!$E$12,Data!$F$92,IF(Q11=Data!$E$13,Data!$F$93,IF(Q11=Data!$E$14,Data!$F$94,IF(Q11=Data!$E$15,Data!$F$95,IF(Q11=Data!$E$16,Data!$F$96,IF(Q11=Data!$E$17,Data!$F$97,IF(Q11=Data!$E$18,Data!$F$98,0))))))))*K11*IF(R11&lt;AV11,R11,$AV$3)</f>
        <v>0</v>
      </c>
      <c r="Z11" s="23">
        <f>IF(R11&lt;=1,0,IF(Q11=Data!$E$12,Data!$G$92,IF(Q11=Data!$E$13,Data!$G$93,IF(Q11=Data!$E$14,Data!$G$94,IF(Q11=Data!$E$15,Data!$G$95,IF(Q11=Data!$E$16,Data!$G$96,IF(Q11=Data!$E$17,Data!$G$97,IF(Q11=Data!$E$18,Data!$G$98,0))))))))*K11*IF(R11&lt;AV11,R11,$AV$3)</f>
        <v>0</v>
      </c>
      <c r="AA11" s="23">
        <f>IF(R11&lt;=1,0,IF(Q11=Data!$E$12,Data!$H$92,IF(Q11=Data!$E$13,Data!$H$93,IF(Q11=Data!$E$14,Data!$H$94,IF(Q11=Data!$E$15,Data!$H$95,IF(Q11=Data!$E$16,Data!$H$96,IF(Q11=Data!$E$17,Data!$H$97,IF(Q11=Data!$E$18,Data!$H$98,0))))))))*K11*IF(R11&lt;AV11,R11,$AV$3)</f>
        <v>0</v>
      </c>
      <c r="AB11" s="22">
        <f t="shared" si="4"/>
        <v>0</v>
      </c>
      <c r="AC11" s="50">
        <f t="shared" si="5"/>
        <v>0</v>
      </c>
      <c r="AD11" s="13"/>
      <c r="AE11" s="21">
        <f t="shared" si="0"/>
        <v>0</v>
      </c>
      <c r="AF11" s="22">
        <f t="shared" si="1"/>
        <v>0</v>
      </c>
      <c r="AG11" s="50">
        <f t="shared" si="2"/>
        <v>0</v>
      </c>
      <c r="AH11" s="13"/>
      <c r="AI11" s="21">
        <f>IF(AZ11="No",0,IF(O11="NA",0,IF(Q11=O11,0,IF(O11=Data!$E$2,Data!$J$82,IF(O11=Data!$E$3,Data!$J$83,IF(O11=Data!$E$4,Data!$J$84,IF(O11=Data!$E$5,Data!$J$85,IF(O11=Data!$E$6,Data!$J$86,IF(O11=Data!$E$7,Data!$J$87,IF(O11=Data!$E$8,Data!$J$88,IF(O11=Data!$E$9,Data!$J$89,IF(O11=Data!$E$10,Data!$I$90,IF(O11=Data!$E$11,Data!$J$91,IF(O11=Data!$E$12,Data!$J$92,IF(O11=Data!$E$13,Data!$J$93,IF(O11=Data!$E$14,Data!$J$94,IF(O11=Data!$E$15,Data!$J$95,IF(O11=Data!$E$16,Data!$J$96,IF(O11=Data!$E$17,Data!$J$97,IF(O11=Data!$E$18,Data!J$98,0))))))))))))))))))))*$AV$3</f>
        <v>0</v>
      </c>
      <c r="AJ11" s="23">
        <f>IF(AZ11="No",0,IF(O11="NA",0,IF(O11=Data!$E$2,Data!$K$82,IF(O11=Data!$E$3,Data!$K$83,IF(O11=Data!$E$4,Data!$K$84,IF(O11=Data!$E$5,Data!$K$85,IF(O11=Data!$E$6,Data!$K$86,IF(O11=Data!$E$7,Data!$K$87,IF(O11=Data!$E$8,Data!$K$88,IF(O11=Data!$E$9,Data!$K$89,IF(O11=Data!$E$10,Data!$K$90,IF(O11=Data!$E$11,Data!$K$91,IF(O11=Data!$E$12,Data!$K$92,IF(O11=Data!$E$13,Data!$K$93,IF(O11=Data!$E$14,Data!$K$94,IF(O11=Data!$E$15,Data!$K$95,IF(O11=Data!$E$16,Data!$K$96,IF(O11=Data!$E$17,Data!$K$97,IF(O11=Data!$E$18,Data!K$98,0)))))))))))))))))))*$AV$3</f>
        <v>0</v>
      </c>
      <c r="AK11" s="23">
        <f t="shared" si="6"/>
        <v>0</v>
      </c>
      <c r="AL11" s="22">
        <f t="shared" si="7"/>
        <v>0</v>
      </c>
      <c r="AM11" s="22">
        <f t="shared" si="8"/>
        <v>0</v>
      </c>
      <c r="AN11" s="23"/>
      <c r="AO11" s="120"/>
      <c r="AP11" s="25"/>
      <c r="AQ11" s="25"/>
      <c r="AR11" s="19"/>
      <c r="AS11" s="19"/>
      <c r="AU11" s="19"/>
      <c r="AV11" s="160" t="s">
        <v>138</v>
      </c>
      <c r="AW11" s="161">
        <v>25</v>
      </c>
      <c r="AX11" s="155"/>
      <c r="AY11" s="143" t="str">
        <f t="shared" si="9"/>
        <v>No</v>
      </c>
      <c r="AZ11" s="144" t="str">
        <f t="shared" si="3"/>
        <v>No</v>
      </c>
      <c r="BA11" s="145"/>
      <c r="BB11" s="146">
        <f>IF(Q11="NA",0,IF(N11="No",0,IF(O11=Data!$E$2,Data!$L$82,IF(O11=Data!$E$3,Data!$L$83,IF(O11=Data!$E$4,Data!$L$84,IF(O11=Data!$E$5,Data!$L$85,IF(O11=Data!$E$6,Data!$L$86,IF(O11=Data!$E$7,Data!$L$87,IF(O11=Data!$E$8,Data!$L$88,IF(O11=Data!$E$9,Data!$L$89,IF(O11=Data!$E$10,Data!$L$90,IF(O11=Data!$E$11,Data!$L$91,IF(O11=Data!$E$12,Data!$L$92,IF(O11=Data!$E$13,Data!$L$93,IF(O11=Data!$E$14,Data!$L$94,IF(O11=Data!$E$15,Data!$L$95,IF(O11=Data!$E$16,Data!$L$96,IF(O11=Data!$E$17,Data!$L$97,IF(O11=Data!$E$18,Data!L$98,0)))))))))))))))))))</f>
        <v>0</v>
      </c>
      <c r="BC11" s="147">
        <f>IF(Q11="NA",0,IF(AY11="No",0,IF(N11="Yes",0,IF(P11=Data!$E$2,Data!$L$82,IF(P11=Data!$E$3,Data!$L$83,IF(P11=Data!$E$4,Data!$L$84,IF(P11=Data!$E$5,Data!$L$85,IF(P11=Data!$E$6,Data!$L$86,IF(P11=Data!$E$7,Data!$L$87,IF(P11=Data!$E$8,Data!$L$88,IF(P11=Data!$E$9,Data!$L$89,IF(P11=Data!$E$10,Data!$L$90,IF(P11=Data!$E$11,Data!$L$91,IF(P11=Data!$E$12,Data!$L$92*(EXP(-29.6/R11)),IF(P11=Data!$E$13,Data!$L$93,IF(P11=Data!$E$14,Data!$L$94*(EXP(-29.6/R11)),IF(P11=Data!$E$15,Data!$L$95,IF(P11=Data!$E$16,Data!$L$96,IF(P11=Data!$E$17,Data!$L$97,IF(P11=Data!$E$18,Data!L$98,0))))))))))))))))))))</f>
        <v>0</v>
      </c>
      <c r="BD11" s="148"/>
      <c r="BE11" s="146"/>
      <c r="BF11" s="148">
        <f t="shared" si="10"/>
        <v>0</v>
      </c>
      <c r="BG11" s="148">
        <f t="shared" si="11"/>
        <v>1</v>
      </c>
      <c r="BH11" s="148">
        <f t="shared" si="12"/>
        <v>1</v>
      </c>
      <c r="BI11" s="148">
        <f>IF(S11=0,0,IF(AND(Q11=Data!$E$12,S11-$AV$3&gt;0),(((Data!$M$92*(EXP(-29.6/S11)))-(Data!$M$92*(EXP(-29.6/(S11-$AV$3)))))),IF(AND(Q11=Data!$E$12,S11-$AV$3&lt;0.5),(Data!$M$92*(EXP(-29.6/S11))),IF(AND(Q11=Data!$E$12,S11&lt;=1),((Data!$M$92*(EXP(-29.6/S11)))),IF(Q11=Data!$E$13,(Data!$M$93),IF(AND(Q11=Data!$E$14,S11-$AV$3&gt;0),(((Data!$M$94*(EXP(-29.6/S11)))-(Data!$M$94*(EXP(-29.6/(S11-$AV$3)))))),IF(AND(Q11=Data!$E$14,S11-$AV$3&lt;1),(Data!$M$94*(EXP(-29.6/S11))),IF(AND(Q11=Data!$E$14,S11&lt;=1),((Data!$M$94*(EXP(-29.6/S11)))),IF(Q11=Data!$E$15,Data!$M$95,IF(Q11=Data!$E$16,Data!$M$96,IF(Q11=Data!$E$17,Data!$M$97,IF(Q11=Data!$E$18,Data!$M$98,0))))))))))))</f>
        <v>0</v>
      </c>
      <c r="BJ11" s="148">
        <f>IF(Q11=Data!$E$12,BI11*0.32,IF(Q11=Data!$E$13,0,IF(Q11=Data!$E$14,BI11*0.32,IF(Q11=Data!$E$15,0,IF(Q11=Data!$E$16,0,IF(Q11=Data!$E$17,0,IF(Q11=Data!$E$18,0,0)))))))</f>
        <v>0</v>
      </c>
      <c r="BK11" s="148">
        <f>IF(Q11=Data!$E$12,Data!$P$92*$AV$3,IF(Q11=Data!$E$13,Data!$P$93*$AV$3,IF(Q11=Data!$E$14,Data!$P$94*$AV$3,IF(Q11=Data!$E$15,Data!$P$95*$AV$3,IF(Q11=Data!$E$16,Data!$P$96*$AV$3,IF(Q11=Data!$E$17,Data!$P$97*$AV$3,IF(Q11=Data!$E$18,Data!$P$98*$AV$3,0)))))))</f>
        <v>0</v>
      </c>
      <c r="BL11" s="147">
        <f>IF(O11=Data!$E$2,Data!$O$82,IF(O11=Data!$E$3,Data!$O$83,IF(O11=Data!$E$4,Data!$O$84,IF(O11=Data!$E$5,Data!$O$85,IF(O11=Data!$E$6,Data!$O$86,IF(O11=Data!$E$7,Data!$O$87,IF(O11=Data!$E$8,Data!$O$88,IF(O11=Data!$E$9,Data!$O$89,IF(O11=Data!$E$10,Data!$O$90,IF(O11=Data!$E$11,Data!$O$91,IF(O11=Data!$E$12,Data!$O$92,IF(O11=Data!$E$13,Data!$O$93,IF(O11=Data!$E$14,Data!$O$94,IF(O11=Data!$E$15,Data!$O$95,IF(O11=Data!$E$16,Data!$O$96,IF(O11=Data!$E$17,Data!$O$97,IF(O11=Data!$E$18,Data!$O$98,0)))))))))))))))))</f>
        <v>0</v>
      </c>
      <c r="BM11" s="150"/>
      <c r="BN11" s="151"/>
      <c r="BO11" s="157"/>
      <c r="BP11" s="153"/>
      <c r="BQ11" s="19"/>
      <c r="BR11" s="19"/>
      <c r="BS11" s="19"/>
      <c r="BT11" s="19"/>
      <c r="BU11" s="19"/>
    </row>
    <row r="12" spans="1:73" s="11" customFormat="1" ht="15" thickBot="1" x14ac:dyDescent="0.35">
      <c r="A12" s="96"/>
      <c r="B12" s="96"/>
      <c r="C12" s="97"/>
      <c r="D12" s="97"/>
      <c r="E12" s="97"/>
      <c r="F12" s="24"/>
      <c r="G12" s="12"/>
      <c r="H12" s="104"/>
      <c r="I12" s="24"/>
      <c r="J12" s="36" t="s">
        <v>23</v>
      </c>
      <c r="K12" s="108"/>
      <c r="L12" s="108"/>
      <c r="M12" s="108" t="s">
        <v>3</v>
      </c>
      <c r="N12" s="108" t="s">
        <v>1</v>
      </c>
      <c r="O12" s="109" t="s">
        <v>124</v>
      </c>
      <c r="P12" s="109" t="s">
        <v>124</v>
      </c>
      <c r="Q12" s="110" t="s">
        <v>124</v>
      </c>
      <c r="R12" s="111"/>
      <c r="S12" s="111"/>
      <c r="T12" s="112"/>
      <c r="U12" s="20"/>
      <c r="V12" s="21">
        <f>IF(AZ12="No",0,IF(O12="NA",0,IF(O12=Data!$E$2,Data!$F$82,IF(O12=Data!$E$3,Data!$F$83,IF(O12=Data!$E$4,Data!$F$84,IF(O12=Data!$E$5,Data!$F$85,IF(O12=Data!$E$6,Data!$F$86,IF(O12=Data!$E$7,Data!$F$87,IF(O12=Data!$E$8,Data!$F$88,IF(O12=Data!$E$9,Data!$F$89,IF(O12=Data!$E$10,Data!$F$90,IF(O12=Data!$E$11,Data!$F$91,IF(O12=Data!E21,Data!$F$92,IF(O12=Data!E22,Data!$F$93,IF(O12=Data!E23,Data!$F$94,IF(O12=Data!E24,Data!$F$95,IF(O12=Data!E25,Data!$F$96,IF(O12=Data!E26,Data!$F$97,IF(O12=Data!E27,Data!F$98,0)))))))))))))))))))*K12*$AV$3</f>
        <v>0</v>
      </c>
      <c r="W12" s="23">
        <f>IF(AZ12="No",0,IF(O12="NA",0,IF(O12=Data!$E$2,Data!$G$82,IF(O12=Data!$E$3,Data!$G$83,IF(O12=Data!$E$4,Data!$G$84,IF(O12=Data!$E$5,Data!$G$85,IF(O12=Data!$E$6,Data!$G$86,IF(O12=Data!$E$7,Data!$G$87,IF(O12=Data!$E$8,Data!$G$88,IF(O12=Data!$E$9,Data!$G$89,IF(O12=Data!$E$10,Data!$G$90,IF(O12=Data!$E$11,Data!$G$91,IF(O12=Data!$E$12,Data!$G$92,IF(O12=Data!$E$13,Data!$G$93,IF(O12=Data!$E$14,Data!$G$94,IF(O12=Data!$E$15,Data!$G$95,IF(O12=Data!$E$16,Data!$G$96,IF(O12=Data!$E$17,Data!$G$97,IF(O12=Data!$E$18,Data!G$98,0)))))))))))))))))))*K12*$AV$3</f>
        <v>0</v>
      </c>
      <c r="X12" s="23">
        <f>IF(AZ12="No",0,IF(O12="NA",0,IF(O12=Data!$E$2,Data!$H$82,IF(O12=Data!$E$3,Data!$H$83,IF(O12=Data!$E$4,Data!$H$84,IF(O12=Data!$E$5,Data!$H$85,IF(O12=Data!$E$6,Data!$H$86,IF(O12=Data!$E$7,Data!$H$87,IF(O12=Data!$E$8,Data!$H$88,IF(O12=Data!$E$9,Data!$H$89,IF(O12=Data!$E$10,Data!$H$90,IF(O12=Data!$E$11,Data!$H$91,IF(O12=Data!$E$12,Data!$H$92,IF(O12=Data!$E$13,Data!$H$93,IF(O12=Data!$E$14,Data!$H$94,IF(O12=Data!$E$15,Data!$H$95,IF(O12=Data!$E$16,Data!$H$96,IF(O12=Data!$E$17,Data!$H$97,IF(O12=Data!$E$18,Data!H$98,0)))))))))))))))))))*K12*$AV$3</f>
        <v>0</v>
      </c>
      <c r="Y12" s="23">
        <f>IF(R12&lt;=1,0,IF(Q12=Data!$E$12,Data!$F$92,IF(Q12=Data!$E$13,Data!$F$93,IF(Q12=Data!$E$14,Data!$F$94,IF(Q12=Data!$E$15,Data!$F$95,IF(Q12=Data!$E$16,Data!$F$96,IF(Q12=Data!$E$17,Data!$F$97,IF(Q12=Data!$E$18,Data!$F$98,0))))))))*K12*IF(R12&lt;AV12,R12,$AV$3)</f>
        <v>0</v>
      </c>
      <c r="Z12" s="23">
        <f>IF(R12&lt;=1,0,IF(Q12=Data!$E$12,Data!$G$92,IF(Q12=Data!$E$13,Data!$G$93,IF(Q12=Data!$E$14,Data!$G$94,IF(Q12=Data!$E$15,Data!$G$95,IF(Q12=Data!$E$16,Data!$G$96,IF(Q12=Data!$E$17,Data!$G$97,IF(Q12=Data!$E$18,Data!$G$98,0))))))))*K12*IF(R12&lt;AV12,R12,$AV$3)</f>
        <v>0</v>
      </c>
      <c r="AA12" s="23">
        <f>IF(R12&lt;=1,0,IF(Q12=Data!$E$12,Data!$H$92,IF(Q12=Data!$E$13,Data!$H$93,IF(Q12=Data!$E$14,Data!$H$94,IF(Q12=Data!$E$15,Data!$H$95,IF(Q12=Data!$E$16,Data!$H$96,IF(Q12=Data!$E$17,Data!$H$97,IF(Q12=Data!$E$18,Data!$H$98,0))))))))*K12*IF(R12&lt;AV12,R12,$AV$3)</f>
        <v>0</v>
      </c>
      <c r="AB12" s="22">
        <f t="shared" si="4"/>
        <v>0</v>
      </c>
      <c r="AC12" s="50">
        <f t="shared" si="5"/>
        <v>0</v>
      </c>
      <c r="AD12" s="13"/>
      <c r="AE12" s="21">
        <f t="shared" si="0"/>
        <v>0</v>
      </c>
      <c r="AF12" s="22">
        <f t="shared" si="1"/>
        <v>0</v>
      </c>
      <c r="AG12" s="50">
        <f t="shared" si="2"/>
        <v>0</v>
      </c>
      <c r="AH12" s="13"/>
      <c r="AI12" s="21">
        <f>IF(AZ12="No",0,IF(O12="NA",0,IF(Q12=O12,0,IF(O12=Data!$E$2,Data!$J$82,IF(O12=Data!$E$3,Data!$J$83,IF(O12=Data!$E$4,Data!$J$84,IF(O12=Data!$E$5,Data!$J$85,IF(O12=Data!$E$6,Data!$J$86,IF(O12=Data!$E$7,Data!$J$87,IF(O12=Data!$E$8,Data!$J$88,IF(O12=Data!$E$9,Data!$J$89,IF(O12=Data!$E$10,Data!$I$90,IF(O12=Data!$E$11,Data!$J$91,IF(O12=Data!$E$12,Data!$J$92,IF(O12=Data!$E$13,Data!$J$93,IF(O12=Data!$E$14,Data!$J$94,IF(O12=Data!$E$15,Data!$J$95,IF(O12=Data!$E$16,Data!$J$96,IF(O12=Data!$E$17,Data!$J$97,IF(O12=Data!$E$18,Data!J$98,0))))))))))))))))))))*$AV$3</f>
        <v>0</v>
      </c>
      <c r="AJ12" s="23">
        <f>IF(AZ12="No",0,IF(O12="NA",0,IF(O12=Data!$E$2,Data!$K$82,IF(O12=Data!$E$3,Data!$K$83,IF(O12=Data!$E$4,Data!$K$84,IF(O12=Data!$E$5,Data!$K$85,IF(O12=Data!$E$6,Data!$K$86,IF(O12=Data!$E$7,Data!$K$87,IF(O12=Data!$E$8,Data!$K$88,IF(O12=Data!$E$9,Data!$K$89,IF(O12=Data!$E$10,Data!$K$90,IF(O12=Data!$E$11,Data!$K$91,IF(O12=Data!$E$12,Data!$K$92,IF(O12=Data!$E$13,Data!$K$93,IF(O12=Data!$E$14,Data!$K$94,IF(O12=Data!$E$15,Data!$K$95,IF(O12=Data!$E$16,Data!$K$96,IF(O12=Data!$E$17,Data!$K$97,IF(O12=Data!$E$18,Data!K$98,0)))))))))))))))))))*$AV$3</f>
        <v>0</v>
      </c>
      <c r="AK12" s="23">
        <f t="shared" si="6"/>
        <v>0</v>
      </c>
      <c r="AL12" s="22">
        <f t="shared" si="7"/>
        <v>0</v>
      </c>
      <c r="AM12" s="22">
        <f t="shared" si="8"/>
        <v>0</v>
      </c>
      <c r="AN12" s="23"/>
      <c r="AO12" s="120"/>
      <c r="AP12" s="25"/>
      <c r="AQ12" s="25"/>
      <c r="AR12" s="19"/>
      <c r="AS12" s="19"/>
      <c r="AU12" s="19"/>
      <c r="AV12" s="162" t="s">
        <v>143</v>
      </c>
      <c r="AW12" s="163">
        <v>25</v>
      </c>
      <c r="AX12" s="155"/>
      <c r="AY12" s="143" t="str">
        <f t="shared" si="9"/>
        <v>No</v>
      </c>
      <c r="AZ12" s="144" t="str">
        <f t="shared" si="3"/>
        <v>No</v>
      </c>
      <c r="BA12" s="150"/>
      <c r="BB12" s="146">
        <f>IF(Q12="NA",0,IF(N12="No",0,IF(O12=Data!$E$2,Data!$L$82,IF(O12=Data!$E$3,Data!$L$83,IF(O12=Data!$E$4,Data!$L$84,IF(O12=Data!$E$5,Data!$L$85,IF(O12=Data!$E$6,Data!$L$86,IF(O12=Data!$E$7,Data!$L$87,IF(O12=Data!$E$8,Data!$L$88,IF(O12=Data!$E$9,Data!$L$89,IF(O12=Data!$E$10,Data!$L$90,IF(O12=Data!$E$11,Data!$L$91,IF(O12=Data!$E$12,Data!$L$92,IF(O12=Data!$E$13,Data!$L$93,IF(O12=Data!$E$14,Data!$L$94,IF(O12=Data!$E$15,Data!$L$95,IF(O12=Data!$E$16,Data!$L$96,IF(O12=Data!$E$17,Data!$L$97,IF(O12=Data!$E$18,Data!L$98,0)))))))))))))))))))</f>
        <v>0</v>
      </c>
      <c r="BC12" s="147">
        <f>IF(Q12="NA",0,IF(AY12="No",0,IF(N12="Yes",0,IF(P12=Data!$E$2,Data!$L$82,IF(P12=Data!$E$3,Data!$L$83,IF(P12=Data!$E$4,Data!$L$84,IF(P12=Data!$E$5,Data!$L$85,IF(P12=Data!$E$6,Data!$L$86,IF(P12=Data!$E$7,Data!$L$87,IF(P12=Data!$E$8,Data!$L$88,IF(P12=Data!$E$9,Data!$L$89,IF(P12=Data!$E$10,Data!$L$90,IF(P12=Data!$E$11,Data!$L$91,IF(P12=Data!$E$12,Data!$L$92*(EXP(-29.6/R12)),IF(P12=Data!$E$13,Data!$L$93,IF(P12=Data!$E$14,Data!$L$94*(EXP(-29.6/R12)),IF(P12=Data!$E$15,Data!$L$95,IF(P12=Data!$E$16,Data!$L$96,IF(P12=Data!$E$17,Data!$L$97,IF(P12=Data!$E$18,Data!L$98,0))))))))))))))))))))</f>
        <v>0</v>
      </c>
      <c r="BD12" s="148"/>
      <c r="BE12" s="146"/>
      <c r="BF12" s="148">
        <f t="shared" si="10"/>
        <v>0</v>
      </c>
      <c r="BG12" s="148">
        <f t="shared" si="11"/>
        <v>1</v>
      </c>
      <c r="BH12" s="148">
        <f t="shared" si="12"/>
        <v>1</v>
      </c>
      <c r="BI12" s="148">
        <f>IF(S12=0,0,IF(AND(Q12=Data!$E$12,S12-$AV$3&gt;0),(((Data!$M$92*(EXP(-29.6/S12)))-(Data!$M$92*(EXP(-29.6/(S12-$AV$3)))))),IF(AND(Q12=Data!$E$12,S12-$AV$3&lt;0.5),(Data!$M$92*(EXP(-29.6/S12))),IF(AND(Q12=Data!$E$12,S12&lt;=1),((Data!$M$92*(EXP(-29.6/S12)))),IF(Q12=Data!$E$13,(Data!$M$93),IF(AND(Q12=Data!$E$14,S12-$AV$3&gt;0),(((Data!$M$94*(EXP(-29.6/S12)))-(Data!$M$94*(EXP(-29.6/(S12-$AV$3)))))),IF(AND(Q12=Data!$E$14,S12-$AV$3&lt;1),(Data!$M$94*(EXP(-29.6/S12))),IF(AND(Q12=Data!$E$14,S12&lt;=1),((Data!$M$94*(EXP(-29.6/S12)))),IF(Q12=Data!$E$15,Data!$M$95,IF(Q12=Data!$E$16,Data!$M$96,IF(Q12=Data!$E$17,Data!$M$97,IF(Q12=Data!$E$18,Data!$M$98,0))))))))))))</f>
        <v>0</v>
      </c>
      <c r="BJ12" s="148">
        <f>IF(Q12=Data!$E$12,BI12*0.32,IF(Q12=Data!$E$13,0,IF(Q12=Data!$E$14,BI12*0.32,IF(Q12=Data!$E$15,0,IF(Q12=Data!$E$16,0,IF(Q12=Data!$E$17,0,IF(Q12=Data!$E$18,0,0)))))))</f>
        <v>0</v>
      </c>
      <c r="BK12" s="148">
        <f>IF(Q12=Data!$E$12,Data!$P$92*$AV$3,IF(Q12=Data!$E$13,Data!$P$93*$AV$3,IF(Q12=Data!$E$14,Data!$P$94*$AV$3,IF(Q12=Data!$E$15,Data!$P$95*$AV$3,IF(Q12=Data!$E$16,Data!$P$96*$AV$3,IF(Q12=Data!$E$17,Data!$P$97*$AV$3,IF(Q12=Data!$E$18,Data!$P$98*$AV$3,0)))))))</f>
        <v>0</v>
      </c>
      <c r="BL12" s="147">
        <f>IF(O12=Data!$E$2,Data!$O$82,IF(O12=Data!$E$3,Data!$O$83,IF(O12=Data!$E$4,Data!$O$84,IF(O12=Data!$E$5,Data!$O$85,IF(O12=Data!$E$6,Data!$O$86,IF(O12=Data!$E$7,Data!$O$87,IF(O12=Data!$E$8,Data!$O$88,IF(O12=Data!$E$9,Data!$O$89,IF(O12=Data!$E$10,Data!$O$90,IF(O12=Data!$E$11,Data!$O$91,IF(O12=Data!$E$12,Data!$O$92,IF(O12=Data!$E$13,Data!$O$93,IF(O12=Data!$E$14,Data!$O$94,IF(O12=Data!$E$15,Data!$O$95,IF(O12=Data!$E$16,Data!$O$96,IF(O12=Data!$E$17,Data!$O$97,IF(O12=Data!$E$18,Data!$O$98,0)))))))))))))))))</f>
        <v>0</v>
      </c>
      <c r="BM12" s="150"/>
      <c r="BN12" s="164"/>
      <c r="BO12" s="165"/>
      <c r="BP12" s="166"/>
      <c r="BQ12" s="19"/>
      <c r="BR12" s="19"/>
      <c r="BS12" s="19"/>
      <c r="BT12" s="19"/>
      <c r="BU12" s="19"/>
    </row>
    <row r="13" spans="1:73" s="11" customFormat="1" x14ac:dyDescent="0.3">
      <c r="A13" s="96"/>
      <c r="B13" s="96"/>
      <c r="C13" s="97"/>
      <c r="D13" s="97"/>
      <c r="E13" s="97"/>
      <c r="F13" s="13"/>
      <c r="G13" s="12"/>
      <c r="H13" s="106"/>
      <c r="I13" s="24"/>
      <c r="J13" s="36" t="s">
        <v>24</v>
      </c>
      <c r="K13" s="108"/>
      <c r="L13" s="108"/>
      <c r="M13" s="108" t="s">
        <v>3</v>
      </c>
      <c r="N13" s="108" t="s">
        <v>1</v>
      </c>
      <c r="O13" s="109" t="s">
        <v>124</v>
      </c>
      <c r="P13" s="109" t="s">
        <v>124</v>
      </c>
      <c r="Q13" s="110" t="s">
        <v>124</v>
      </c>
      <c r="R13" s="111"/>
      <c r="S13" s="111"/>
      <c r="T13" s="112"/>
      <c r="U13" s="20"/>
      <c r="V13" s="21">
        <f>IF(AZ13="No",0,IF(O13="NA",0,IF(O13=Data!$E$2,Data!$F$82,IF(O13=Data!$E$3,Data!$F$83,IF(O13=Data!$E$4,Data!$F$84,IF(O13=Data!$E$5,Data!$F$85,IF(O13=Data!$E$6,Data!$F$86,IF(O13=Data!$E$7,Data!$F$87,IF(O13=Data!$E$8,Data!$F$88,IF(O13=Data!$E$9,Data!$F$89,IF(O13=Data!$E$10,Data!$F$90,IF(O13=Data!$E$11,Data!$F$91,IF(O13=Data!E22,Data!$F$92,IF(O13=Data!E23,Data!$F$93,IF(O13=Data!E24,Data!$F$94,IF(O13=Data!E25,Data!$F$95,IF(O13=Data!E26,Data!$F$96,IF(O13=Data!E27,Data!$F$97,IF(O13=Data!E28,Data!F$98,0)))))))))))))))))))*K13*$AV$3</f>
        <v>0</v>
      </c>
      <c r="W13" s="23">
        <f>IF(AZ13="No",0,IF(O13="NA",0,IF(O13=Data!$E$2,Data!$G$82,IF(O13=Data!$E$3,Data!$G$83,IF(O13=Data!$E$4,Data!$G$84,IF(O13=Data!$E$5,Data!$G$85,IF(O13=Data!$E$6,Data!$G$86,IF(O13=Data!$E$7,Data!$G$87,IF(O13=Data!$E$8,Data!$G$88,IF(O13=Data!$E$9,Data!$G$89,IF(O13=Data!$E$10,Data!$G$90,IF(O13=Data!$E$11,Data!$G$91,IF(O13=Data!$E$12,Data!$G$92,IF(O13=Data!$E$13,Data!$G$93,IF(O13=Data!$E$14,Data!$G$94,IF(O13=Data!$E$15,Data!$G$95,IF(O13=Data!$E$16,Data!$G$96,IF(O13=Data!$E$17,Data!$G$97,IF(O13=Data!$E$18,Data!G$98,0)))))))))))))))))))*K13*$AV$3</f>
        <v>0</v>
      </c>
      <c r="X13" s="23">
        <f>IF(AZ13="No",0,IF(O13="NA",0,IF(O13=Data!$E$2,Data!$H$82,IF(O13=Data!$E$3,Data!$H$83,IF(O13=Data!$E$4,Data!$H$84,IF(O13=Data!$E$5,Data!$H$85,IF(O13=Data!$E$6,Data!$H$86,IF(O13=Data!$E$7,Data!$H$87,IF(O13=Data!$E$8,Data!$H$88,IF(O13=Data!$E$9,Data!$H$89,IF(O13=Data!$E$10,Data!$H$90,IF(O13=Data!$E$11,Data!$H$91,IF(O13=Data!$E$12,Data!$H$92,IF(O13=Data!$E$13,Data!$H$93,IF(O13=Data!$E$14,Data!$H$94,IF(O13=Data!$E$15,Data!$H$95,IF(O13=Data!$E$16,Data!$H$96,IF(O13=Data!$E$17,Data!$H$97,IF(O13=Data!$E$18,Data!H$98,0)))))))))))))))))))*K13*$AV$3</f>
        <v>0</v>
      </c>
      <c r="Y13" s="23">
        <f>IF(R13&lt;=1,0,IF(Q13=Data!$E$12,Data!$F$92,IF(Q13=Data!$E$13,Data!$F$93,IF(Q13=Data!$E$14,Data!$F$94,IF(Q13=Data!$E$15,Data!$F$95,IF(Q13=Data!$E$16,Data!$F$96,IF(Q13=Data!$E$17,Data!$F$97,IF(Q13=Data!$E$18,Data!$F$98,0))))))))*K13*IF(R13&lt;AV13,R13,$AV$3)</f>
        <v>0</v>
      </c>
      <c r="Z13" s="23">
        <f>IF(R13&lt;=1,0,IF(Q13=Data!$E$12,Data!$G$92,IF(Q13=Data!$E$13,Data!$G$93,IF(Q13=Data!$E$14,Data!$G$94,IF(Q13=Data!$E$15,Data!$G$95,IF(Q13=Data!$E$16,Data!$G$96,IF(Q13=Data!$E$17,Data!$G$97,IF(Q13=Data!$E$18,Data!$G$98,0))))))))*K13*IF(R13&lt;AV13,R13,$AV$3)</f>
        <v>0</v>
      </c>
      <c r="AA13" s="23">
        <f>IF(R13&lt;=1,0,IF(Q13=Data!$E$12,Data!$H$92,IF(Q13=Data!$E$13,Data!$H$93,IF(Q13=Data!$E$14,Data!$H$94,IF(Q13=Data!$E$15,Data!$H$95,IF(Q13=Data!$E$16,Data!$H$96,IF(Q13=Data!$E$17,Data!$H$97,IF(Q13=Data!$E$18,Data!$H$98,0))))))))*K13*IF(R13&lt;AV13,R13,$AV$3)</f>
        <v>0</v>
      </c>
      <c r="AB13" s="22">
        <f t="shared" si="4"/>
        <v>0</v>
      </c>
      <c r="AC13" s="50">
        <f t="shared" si="5"/>
        <v>0</v>
      </c>
      <c r="AD13" s="13"/>
      <c r="AE13" s="21">
        <f t="shared" si="0"/>
        <v>0</v>
      </c>
      <c r="AF13" s="22">
        <f t="shared" si="1"/>
        <v>0</v>
      </c>
      <c r="AG13" s="50">
        <f t="shared" si="2"/>
        <v>0</v>
      </c>
      <c r="AH13" s="13"/>
      <c r="AI13" s="21">
        <f>IF(AZ13="No",0,IF(O13="NA",0,IF(Q13=O13,0,IF(O13=Data!$E$2,Data!$J$82,IF(O13=Data!$E$3,Data!$J$83,IF(O13=Data!$E$4,Data!$J$84,IF(O13=Data!$E$5,Data!$J$85,IF(O13=Data!$E$6,Data!$J$86,IF(O13=Data!$E$7,Data!$J$87,IF(O13=Data!$E$8,Data!$J$88,IF(O13=Data!$E$9,Data!$J$89,IF(O13=Data!$E$10,Data!$I$90,IF(O13=Data!$E$11,Data!$J$91,IF(O13=Data!$E$12,Data!$J$92,IF(O13=Data!$E$13,Data!$J$93,IF(O13=Data!$E$14,Data!$J$94,IF(O13=Data!$E$15,Data!$J$95,IF(O13=Data!$E$16,Data!$J$96,IF(O13=Data!$E$17,Data!$J$97,IF(O13=Data!$E$18,Data!J$98,0))))))))))))))))))))*$AV$3</f>
        <v>0</v>
      </c>
      <c r="AJ13" s="23">
        <f>IF(AZ13="No",0,IF(O13="NA",0,IF(O13=Data!$E$2,Data!$K$82,IF(O13=Data!$E$3,Data!$K$83,IF(O13=Data!$E$4,Data!$K$84,IF(O13=Data!$E$5,Data!$K$85,IF(O13=Data!$E$6,Data!$K$86,IF(O13=Data!$E$7,Data!$K$87,IF(O13=Data!$E$8,Data!$K$88,IF(O13=Data!$E$9,Data!$K$89,IF(O13=Data!$E$10,Data!$K$90,IF(O13=Data!$E$11,Data!$K$91,IF(O13=Data!$E$12,Data!$K$92,IF(O13=Data!$E$13,Data!$K$93,IF(O13=Data!$E$14,Data!$K$94,IF(O13=Data!$E$15,Data!$K$95,IF(O13=Data!$E$16,Data!$K$96,IF(O13=Data!$E$17,Data!$K$97,IF(O13=Data!$E$18,Data!K$98,0)))))))))))))))))))*$AV$3</f>
        <v>0</v>
      </c>
      <c r="AK13" s="23">
        <f t="shared" si="6"/>
        <v>0</v>
      </c>
      <c r="AL13" s="22">
        <f t="shared" si="7"/>
        <v>0</v>
      </c>
      <c r="AM13" s="22">
        <f t="shared" si="8"/>
        <v>0</v>
      </c>
      <c r="AN13" s="23"/>
      <c r="AO13" s="120"/>
      <c r="AP13" s="25"/>
      <c r="AQ13" s="25"/>
      <c r="AR13" s="19"/>
      <c r="AS13" s="19"/>
      <c r="AU13" s="19"/>
      <c r="AV13" s="167"/>
      <c r="AW13" s="168"/>
      <c r="AX13" s="155"/>
      <c r="AY13" s="143" t="str">
        <f t="shared" si="9"/>
        <v>No</v>
      </c>
      <c r="AZ13" s="144" t="str">
        <f t="shared" si="3"/>
        <v>No</v>
      </c>
      <c r="BA13" s="150"/>
      <c r="BB13" s="146">
        <f>IF(Q13="NA",0,IF(N13="No",0,IF(O13=Data!$E$2,Data!$L$82,IF(O13=Data!$E$3,Data!$L$83,IF(O13=Data!$E$4,Data!$L$84,IF(O13=Data!$E$5,Data!$L$85,IF(O13=Data!$E$6,Data!$L$86,IF(O13=Data!$E$7,Data!$L$87,IF(O13=Data!$E$8,Data!$L$88,IF(O13=Data!$E$9,Data!$L$89,IF(O13=Data!$E$10,Data!$L$90,IF(O13=Data!$E$11,Data!$L$91,IF(O13=Data!$E$12,Data!$L$92,IF(O13=Data!$E$13,Data!$L$93,IF(O13=Data!$E$14,Data!$L$94,IF(O13=Data!$E$15,Data!$L$95,IF(O13=Data!$E$16,Data!$L$96,IF(O13=Data!$E$17,Data!$L$97,IF(O13=Data!$E$18,Data!L$98,0)))))))))))))))))))</f>
        <v>0</v>
      </c>
      <c r="BC13" s="147">
        <f>IF(Q13="NA",0,IF(AY13="No",0,IF(N13="Yes",0,IF(P13=Data!$E$2,Data!$L$82,IF(P13=Data!$E$3,Data!$L$83,IF(P13=Data!$E$4,Data!$L$84,IF(P13=Data!$E$5,Data!$L$85,IF(P13=Data!$E$6,Data!$L$86,IF(P13=Data!$E$7,Data!$L$87,IF(P13=Data!$E$8,Data!$L$88,IF(P13=Data!$E$9,Data!$L$89,IF(P13=Data!$E$10,Data!$L$90,IF(P13=Data!$E$11,Data!$L$91,IF(P13=Data!$E$12,Data!$L$92*(EXP(-29.6/R13)),IF(P13=Data!$E$13,Data!$L$93,IF(P13=Data!$E$14,Data!$L$94*(EXP(-29.6/R13)),IF(P13=Data!$E$15,Data!$L$95,IF(P13=Data!$E$16,Data!$L$96,IF(P13=Data!$E$17,Data!$L$97,IF(P13=Data!$E$18,Data!L$98,0))))))))))))))))))))</f>
        <v>0</v>
      </c>
      <c r="BD13" s="148"/>
      <c r="BE13" s="146"/>
      <c r="BF13" s="148">
        <f t="shared" si="10"/>
        <v>0</v>
      </c>
      <c r="BG13" s="148">
        <f t="shared" si="11"/>
        <v>1</v>
      </c>
      <c r="BH13" s="148">
        <f t="shared" si="12"/>
        <v>1</v>
      </c>
      <c r="BI13" s="148">
        <f>IF(S13=0,0,IF(AND(Q13=Data!$E$12,S13-$AV$3&gt;0),(((Data!$M$92*(EXP(-29.6/S13)))-(Data!$M$92*(EXP(-29.6/(S13-$AV$3)))))),IF(AND(Q13=Data!$E$12,S13-$AV$3&lt;0.5),(Data!$M$92*(EXP(-29.6/S13))),IF(AND(Q13=Data!$E$12,S13&lt;=1),((Data!$M$92*(EXP(-29.6/S13)))),IF(Q13=Data!$E$13,(Data!$M$93),IF(AND(Q13=Data!$E$14,S13-$AV$3&gt;0),(((Data!$M$94*(EXP(-29.6/S13)))-(Data!$M$94*(EXP(-29.6/(S13-$AV$3)))))),IF(AND(Q13=Data!$E$14,S13-$AV$3&lt;1),(Data!$M$94*(EXP(-29.6/S13))),IF(AND(Q13=Data!$E$14,S13&lt;=1),((Data!$M$94*(EXP(-29.6/S13)))),IF(Q13=Data!$E$15,Data!$M$95,IF(Q13=Data!$E$16,Data!$M$96,IF(Q13=Data!$E$17,Data!$M$97,IF(Q13=Data!$E$18,Data!$M$98,0))))))))))))</f>
        <v>0</v>
      </c>
      <c r="BJ13" s="148">
        <f>IF(Q13=Data!$E$12,BI13*0.32,IF(Q13=Data!$E$13,0,IF(Q13=Data!$E$14,BI13*0.32,IF(Q13=Data!$E$15,0,IF(Q13=Data!$E$16,0,IF(Q13=Data!$E$17,0,IF(Q13=Data!$E$18,0,0)))))))</f>
        <v>0</v>
      </c>
      <c r="BK13" s="148">
        <f>IF(Q13=Data!$E$12,Data!$P$92*$AV$3,IF(Q13=Data!$E$13,Data!$P$93*$AV$3,IF(Q13=Data!$E$14,Data!$P$94*$AV$3,IF(Q13=Data!$E$15,Data!$P$95*$AV$3,IF(Q13=Data!$E$16,Data!$P$96*$AV$3,IF(Q13=Data!$E$17,Data!$P$97*$AV$3,IF(Q13=Data!$E$18,Data!$P$98*$AV$3,0)))))))</f>
        <v>0</v>
      </c>
      <c r="BL13" s="147">
        <f>IF(O13=Data!$E$2,Data!$O$82,IF(O13=Data!$E$3,Data!$O$83,IF(O13=Data!$E$4,Data!$O$84,IF(O13=Data!$E$5,Data!$O$85,IF(O13=Data!$E$6,Data!$O$86,IF(O13=Data!$E$7,Data!$O$87,IF(O13=Data!$E$8,Data!$O$88,IF(O13=Data!$E$9,Data!$O$89,IF(O13=Data!$E$10,Data!$O$90,IF(O13=Data!$E$11,Data!$O$91,IF(O13=Data!$E$12,Data!$O$92,IF(O13=Data!$E$13,Data!$O$93,IF(O13=Data!$E$14,Data!$O$94,IF(O13=Data!$E$15,Data!$O$95,IF(O13=Data!$E$16,Data!$O$96,IF(O13=Data!$E$17,Data!$O$97,IF(O13=Data!$E$18,Data!$O$98,0)))))))))))))))))</f>
        <v>0</v>
      </c>
      <c r="BM13" s="150"/>
      <c r="BN13" s="145"/>
      <c r="BO13" s="145"/>
      <c r="BP13" s="145"/>
      <c r="BQ13" s="19"/>
      <c r="BR13" s="19"/>
      <c r="BS13" s="19"/>
      <c r="BT13" s="19"/>
      <c r="BU13" s="19"/>
    </row>
    <row r="14" spans="1:73" x14ac:dyDescent="0.3">
      <c r="A14" s="99"/>
      <c r="B14" s="99"/>
      <c r="C14" s="100"/>
      <c r="D14" s="100"/>
      <c r="E14" s="100"/>
      <c r="I14" s="24"/>
      <c r="J14" s="36" t="s">
        <v>25</v>
      </c>
      <c r="K14" s="108"/>
      <c r="L14" s="108"/>
      <c r="M14" s="108" t="s">
        <v>3</v>
      </c>
      <c r="N14" s="108" t="s">
        <v>1</v>
      </c>
      <c r="O14" s="109" t="s">
        <v>124</v>
      </c>
      <c r="P14" s="109" t="s">
        <v>124</v>
      </c>
      <c r="Q14" s="110" t="s">
        <v>124</v>
      </c>
      <c r="R14" s="111"/>
      <c r="S14" s="111"/>
      <c r="T14" s="112"/>
      <c r="U14" s="20"/>
      <c r="V14" s="21">
        <f>IF(AZ14="No",0,IF(O14="NA",0,IF(O14=Data!$E$2,Data!$F$82,IF(O14=Data!$E$3,Data!$F$83,IF(O14=Data!$E$4,Data!$F$84,IF(O14=Data!$E$5,Data!$F$85,IF(O14=Data!$E$6,Data!$F$86,IF(O14=Data!$E$7,Data!$F$87,IF(O14=Data!$E$8,Data!$F$88,IF(O14=Data!$E$9,Data!$F$89,IF(O14=Data!$E$10,Data!$F$90,IF(O14=Data!$E$11,Data!$F$91,IF(O14=Data!E23,Data!$F$92,IF(O14=Data!E24,Data!$F$93,IF(O14=Data!E25,Data!$F$94,IF(O14=Data!E26,Data!$F$95,IF(O14=Data!E27,Data!$F$96,IF(O14=Data!E28,Data!$F$97,IF(O14=Data!E29,Data!F$98,0)))))))))))))))))))*K14*$AV$3</f>
        <v>0</v>
      </c>
      <c r="W14" s="23">
        <f>IF(AZ14="No",0,IF(O14="NA",0,IF(O14=Data!$E$2,Data!$G$82,IF(O14=Data!$E$3,Data!$G$83,IF(O14=Data!$E$4,Data!$G$84,IF(O14=Data!$E$5,Data!$G$85,IF(O14=Data!$E$6,Data!$G$86,IF(O14=Data!$E$7,Data!$G$87,IF(O14=Data!$E$8,Data!$G$88,IF(O14=Data!$E$9,Data!$G$89,IF(O14=Data!$E$10,Data!$G$90,IF(O14=Data!$E$11,Data!$G$91,IF(O14=Data!$E$12,Data!$G$92,IF(O14=Data!$E$13,Data!$G$93,IF(O14=Data!$E$14,Data!$G$94,IF(O14=Data!$E$15,Data!$G$95,IF(O14=Data!$E$16,Data!$G$96,IF(O14=Data!$E$17,Data!$G$97,IF(O14=Data!$E$18,Data!G$98,0)))))))))))))))))))*K14*$AV$3</f>
        <v>0</v>
      </c>
      <c r="X14" s="23">
        <f>IF(AZ14="No",0,IF(O14="NA",0,IF(O14=Data!$E$2,Data!$H$82,IF(O14=Data!$E$3,Data!$H$83,IF(O14=Data!$E$4,Data!$H$84,IF(O14=Data!$E$5,Data!$H$85,IF(O14=Data!$E$6,Data!$H$86,IF(O14=Data!$E$7,Data!$H$87,IF(O14=Data!$E$8,Data!$H$88,IF(O14=Data!$E$9,Data!$H$89,IF(O14=Data!$E$10,Data!$H$90,IF(O14=Data!$E$11,Data!$H$91,IF(O14=Data!$E$12,Data!$H$92,IF(O14=Data!$E$13,Data!$H$93,IF(O14=Data!$E$14,Data!$H$94,IF(O14=Data!$E$15,Data!$H$95,IF(O14=Data!$E$16,Data!$H$96,IF(O14=Data!$E$17,Data!$H$97,IF(O14=Data!$E$18,Data!H$98,0)))))))))))))))))))*K14*$AV$3</f>
        <v>0</v>
      </c>
      <c r="Y14" s="23">
        <f>IF(R14&lt;=1,0,IF(Q14=Data!$E$12,Data!$F$92,IF(Q14=Data!$E$13,Data!$F$93,IF(Q14=Data!$E$14,Data!$F$94,IF(Q14=Data!$E$15,Data!$F$95,IF(Q14=Data!$E$16,Data!$F$96,IF(Q14=Data!$E$17,Data!$F$97,IF(Q14=Data!$E$18,Data!$F$98,0))))))))*K14*IF(R14&lt;AV14,R14,$AV$3)</f>
        <v>0</v>
      </c>
      <c r="Z14" s="23">
        <f>IF(R14&lt;=1,0,IF(Q14=Data!$E$12,Data!$G$92,IF(Q14=Data!$E$13,Data!$G$93,IF(Q14=Data!$E$14,Data!$G$94,IF(Q14=Data!$E$15,Data!$G$95,IF(Q14=Data!$E$16,Data!$G$96,IF(Q14=Data!$E$17,Data!$G$97,IF(Q14=Data!$E$18,Data!$G$98,0))))))))*K14*IF(R14&lt;AV14,R14,$AV$3)</f>
        <v>0</v>
      </c>
      <c r="AA14" s="23">
        <f>IF(R14&lt;=1,0,IF(Q14=Data!$E$12,Data!$H$92,IF(Q14=Data!$E$13,Data!$H$93,IF(Q14=Data!$E$14,Data!$H$94,IF(Q14=Data!$E$15,Data!$H$95,IF(Q14=Data!$E$16,Data!$H$96,IF(Q14=Data!$E$17,Data!$H$97,IF(Q14=Data!$E$18,Data!$H$98,0))))))))*K14*IF(R14&lt;AV14,R14,$AV$3)</f>
        <v>0</v>
      </c>
      <c r="AB14" s="22">
        <f t="shared" si="4"/>
        <v>0</v>
      </c>
      <c r="AC14" s="50">
        <f t="shared" si="5"/>
        <v>0</v>
      </c>
      <c r="AD14" s="46"/>
      <c r="AE14" s="21">
        <f t="shared" si="0"/>
        <v>0</v>
      </c>
      <c r="AF14" s="22">
        <f t="shared" si="1"/>
        <v>0</v>
      </c>
      <c r="AG14" s="50">
        <f t="shared" si="2"/>
        <v>0</v>
      </c>
      <c r="AH14" s="46"/>
      <c r="AI14" s="21">
        <f>IF(AZ14="No",0,IF(O14="NA",0,IF(Q14=O14,0,IF(O14=Data!$E$2,Data!$J$82,IF(O14=Data!$E$3,Data!$J$83,IF(O14=Data!$E$4,Data!$J$84,IF(O14=Data!$E$5,Data!$J$85,IF(O14=Data!$E$6,Data!$J$86,IF(O14=Data!$E$7,Data!$J$87,IF(O14=Data!$E$8,Data!$J$88,IF(O14=Data!$E$9,Data!$J$89,IF(O14=Data!$E$10,Data!$I$90,IF(O14=Data!$E$11,Data!$J$91,IF(O14=Data!$E$12,Data!$J$92,IF(O14=Data!$E$13,Data!$J$93,IF(O14=Data!$E$14,Data!$J$94,IF(O14=Data!$E$15,Data!$J$95,IF(O14=Data!$E$16,Data!$J$96,IF(O14=Data!$E$17,Data!$J$97,IF(O14=Data!$E$18,Data!J$98,0))))))))))))))))))))*$AV$3</f>
        <v>0</v>
      </c>
      <c r="AJ14" s="23">
        <f>IF(AZ14="No",0,IF(O14="NA",0,IF(O14=Data!$E$2,Data!$K$82,IF(O14=Data!$E$3,Data!$K$83,IF(O14=Data!$E$4,Data!$K$84,IF(O14=Data!$E$5,Data!$K$85,IF(O14=Data!$E$6,Data!$K$86,IF(O14=Data!$E$7,Data!$K$87,IF(O14=Data!$E$8,Data!$K$88,IF(O14=Data!$E$9,Data!$K$89,IF(O14=Data!$E$10,Data!$K$90,IF(O14=Data!$E$11,Data!$K$91,IF(O14=Data!$E$12,Data!$K$92,IF(O14=Data!$E$13,Data!$K$93,IF(O14=Data!$E$14,Data!$K$94,IF(O14=Data!$E$15,Data!$K$95,IF(O14=Data!$E$16,Data!$K$96,IF(O14=Data!$E$17,Data!$K$97,IF(O14=Data!$E$18,Data!K$98,0)))))))))))))))))))*$AV$3</f>
        <v>0</v>
      </c>
      <c r="AK14" s="23">
        <f t="shared" si="6"/>
        <v>0</v>
      </c>
      <c r="AL14" s="22">
        <f t="shared" si="7"/>
        <v>0</v>
      </c>
      <c r="AM14" s="22">
        <f t="shared" si="8"/>
        <v>0</v>
      </c>
      <c r="AN14" s="23"/>
      <c r="AO14" s="120"/>
      <c r="AP14" s="25"/>
      <c r="AQ14" s="25"/>
      <c r="AT14"/>
      <c r="AY14" s="143" t="str">
        <f t="shared" si="9"/>
        <v>No</v>
      </c>
      <c r="AZ14" s="144" t="str">
        <f t="shared" si="3"/>
        <v>No</v>
      </c>
      <c r="BA14" s="150"/>
      <c r="BB14" s="146">
        <f>IF(Q14="NA",0,IF(N14="No",0,IF(O14=Data!$E$2,Data!$L$82,IF(O14=Data!$E$3,Data!$L$83,IF(O14=Data!$E$4,Data!$L$84,IF(O14=Data!$E$5,Data!$L$85,IF(O14=Data!$E$6,Data!$L$86,IF(O14=Data!$E$7,Data!$L$87,IF(O14=Data!$E$8,Data!$L$88,IF(O14=Data!$E$9,Data!$L$89,IF(O14=Data!$E$10,Data!$L$90,IF(O14=Data!$E$11,Data!$L$91,IF(O14=Data!$E$12,Data!$L$92,IF(O14=Data!$E$13,Data!$L$93,IF(O14=Data!$E$14,Data!$L$94,IF(O14=Data!$E$15,Data!$L$95,IF(O14=Data!$E$16,Data!$L$96,IF(O14=Data!$E$17,Data!$L$97,IF(O14=Data!$E$18,Data!L$98,0)))))))))))))))))))</f>
        <v>0</v>
      </c>
      <c r="BC14" s="147">
        <f>IF(Q14="NA",0,IF(AY14="No",0,IF(N14="Yes",0,IF(P14=Data!$E$2,Data!$L$82,IF(P14=Data!$E$3,Data!$L$83,IF(P14=Data!$E$4,Data!$L$84,IF(P14=Data!$E$5,Data!$L$85,IF(P14=Data!$E$6,Data!$L$86,IF(P14=Data!$E$7,Data!$L$87,IF(P14=Data!$E$8,Data!$L$88,IF(P14=Data!$E$9,Data!$L$89,IF(P14=Data!$E$10,Data!$L$90,IF(P14=Data!$E$11,Data!$L$91,IF(P14=Data!$E$12,Data!$L$92*(EXP(-29.6/R14)),IF(P14=Data!$E$13,Data!$L$93,IF(P14=Data!$E$14,Data!$L$94*(EXP(-29.6/R14)),IF(P14=Data!$E$15,Data!$L$95,IF(P14=Data!$E$16,Data!$L$96,IF(P14=Data!$E$17,Data!$L$97,IF(P14=Data!$E$18,Data!L$98,0))))))))))))))))))))</f>
        <v>0</v>
      </c>
      <c r="BD14" s="148"/>
      <c r="BE14" s="146"/>
      <c r="BF14" s="148">
        <f t="shared" si="10"/>
        <v>0</v>
      </c>
      <c r="BG14" s="148">
        <f t="shared" si="11"/>
        <v>1</v>
      </c>
      <c r="BH14" s="148">
        <f t="shared" si="12"/>
        <v>1</v>
      </c>
      <c r="BI14" s="148">
        <f>IF(S14=0,0,IF(AND(Q14=Data!$E$12,S14-$AV$3&gt;0),(((Data!$M$92*(EXP(-29.6/S14)))-(Data!$M$92*(EXP(-29.6/(S14-$AV$3)))))),IF(AND(Q14=Data!$E$12,S14-$AV$3&lt;0.5),(Data!$M$92*(EXP(-29.6/S14))),IF(AND(Q14=Data!$E$12,S14&lt;=1),((Data!$M$92*(EXP(-29.6/S14)))),IF(Q14=Data!$E$13,(Data!$M$93),IF(AND(Q14=Data!$E$14,S14-$AV$3&gt;0),(((Data!$M$94*(EXP(-29.6/S14)))-(Data!$M$94*(EXP(-29.6/(S14-$AV$3)))))),IF(AND(Q14=Data!$E$14,S14-$AV$3&lt;1),(Data!$M$94*(EXP(-29.6/S14))),IF(AND(Q14=Data!$E$14,S14&lt;=1),((Data!$M$94*(EXP(-29.6/S14)))),IF(Q14=Data!$E$15,Data!$M$95,IF(Q14=Data!$E$16,Data!$M$96,IF(Q14=Data!$E$17,Data!$M$97,IF(Q14=Data!$E$18,Data!$M$98,0))))))))))))</f>
        <v>0</v>
      </c>
      <c r="BJ14" s="148">
        <f>IF(Q14=Data!$E$12,BI14*0.32,IF(Q14=Data!$E$13,0,IF(Q14=Data!$E$14,BI14*0.32,IF(Q14=Data!$E$15,0,IF(Q14=Data!$E$16,0,IF(Q14=Data!$E$17,0,IF(Q14=Data!$E$18,0,0)))))))</f>
        <v>0</v>
      </c>
      <c r="BK14" s="148">
        <f>IF(Q14=Data!$E$12,Data!$P$92*$AV$3,IF(Q14=Data!$E$13,Data!$P$93*$AV$3,IF(Q14=Data!$E$14,Data!$P$94*$AV$3,IF(Q14=Data!$E$15,Data!$P$95*$AV$3,IF(Q14=Data!$E$16,Data!$P$96*$AV$3,IF(Q14=Data!$E$17,Data!$P$97*$AV$3,IF(Q14=Data!$E$18,Data!$P$98*$AV$3,0)))))))</f>
        <v>0</v>
      </c>
      <c r="BL14" s="147">
        <f>IF(O14=Data!$E$2,Data!$O$82,IF(O14=Data!$E$3,Data!$O$83,IF(O14=Data!$E$4,Data!$O$84,IF(O14=Data!$E$5,Data!$O$85,IF(O14=Data!$E$6,Data!$O$86,IF(O14=Data!$E$7,Data!$O$87,IF(O14=Data!$E$8,Data!$O$88,IF(O14=Data!$E$9,Data!$O$89,IF(O14=Data!$E$10,Data!$O$90,IF(O14=Data!$E$11,Data!$O$91,IF(O14=Data!$E$12,Data!$O$92,IF(O14=Data!$E$13,Data!$O$93,IF(O14=Data!$E$14,Data!$O$94,IF(O14=Data!$E$15,Data!$O$95,IF(O14=Data!$E$16,Data!$O$96,IF(O14=Data!$E$17,Data!$O$97,IF(O14=Data!$E$18,Data!$O$98,0)))))))))))))))))</f>
        <v>0</v>
      </c>
      <c r="BM14" s="169"/>
      <c r="BN14" s="169"/>
      <c r="BO14" s="169"/>
      <c r="BP14" s="169"/>
    </row>
    <row r="15" spans="1:73" x14ac:dyDescent="0.3">
      <c r="I15" s="24"/>
      <c r="J15" s="36" t="s">
        <v>26</v>
      </c>
      <c r="K15" s="108"/>
      <c r="L15" s="108"/>
      <c r="M15" s="108" t="s">
        <v>3</v>
      </c>
      <c r="N15" s="108" t="s">
        <v>1</v>
      </c>
      <c r="O15" s="109" t="s">
        <v>124</v>
      </c>
      <c r="P15" s="109" t="s">
        <v>124</v>
      </c>
      <c r="Q15" s="110" t="s">
        <v>124</v>
      </c>
      <c r="R15" s="111"/>
      <c r="S15" s="111"/>
      <c r="T15" s="112"/>
      <c r="U15" s="20"/>
      <c r="V15" s="21">
        <f>IF(AZ15="No",0,IF(O15="NA",0,IF(O15=Data!$E$2,Data!$F$82,IF(O15=Data!$E$3,Data!$F$83,IF(O15=Data!$E$4,Data!$F$84,IF(O15=Data!$E$5,Data!$F$85,IF(O15=Data!$E$6,Data!$F$86,IF(O15=Data!$E$7,Data!$F$87,IF(O15=Data!$E$8,Data!$F$88,IF(O15=Data!$E$9,Data!$F$89,IF(O15=Data!$E$10,Data!$F$90,IF(O15=Data!$E$11,Data!$F$91,IF(O15=Data!E24,Data!$F$92,IF(O15=Data!E25,Data!$F$93,IF(O15=Data!E26,Data!$F$94,IF(O15=Data!E27,Data!$F$95,IF(O15=Data!E28,Data!$F$96,IF(O15=Data!E29,Data!$F$97,IF(O15=Data!E30,Data!F$98,0)))))))))))))))))))*K15*$AV$3</f>
        <v>0</v>
      </c>
      <c r="W15" s="23">
        <f>IF(AZ15="No",0,IF(O15="NA",0,IF(O15=Data!$E$2,Data!$G$82,IF(O15=Data!$E$3,Data!$G$83,IF(O15=Data!$E$4,Data!$G$84,IF(O15=Data!$E$5,Data!$G$85,IF(O15=Data!$E$6,Data!$G$86,IF(O15=Data!$E$7,Data!$G$87,IF(O15=Data!$E$8,Data!$G$88,IF(O15=Data!$E$9,Data!$G$89,IF(O15=Data!$E$10,Data!$G$90,IF(O15=Data!$E$11,Data!$G$91,IF(O15=Data!$E$12,Data!$G$92,IF(O15=Data!$E$13,Data!$G$93,IF(O15=Data!$E$14,Data!$G$94,IF(O15=Data!$E$15,Data!$G$95,IF(O15=Data!$E$16,Data!$G$96,IF(O15=Data!$E$17,Data!$G$97,IF(O15=Data!$E$18,Data!G$98,0)))))))))))))))))))*K15*$AV$3</f>
        <v>0</v>
      </c>
      <c r="X15" s="23">
        <f>IF(AZ15="No",0,IF(O15="NA",0,IF(O15=Data!$E$2,Data!$H$82,IF(O15=Data!$E$3,Data!$H$83,IF(O15=Data!$E$4,Data!$H$84,IF(O15=Data!$E$5,Data!$H$85,IF(O15=Data!$E$6,Data!$H$86,IF(O15=Data!$E$7,Data!$H$87,IF(O15=Data!$E$8,Data!$H$88,IF(O15=Data!$E$9,Data!$H$89,IF(O15=Data!$E$10,Data!$H$90,IF(O15=Data!$E$11,Data!$H$91,IF(O15=Data!$E$12,Data!$H$92,IF(O15=Data!$E$13,Data!$H$93,IF(O15=Data!$E$14,Data!$H$94,IF(O15=Data!$E$15,Data!$H$95,IF(O15=Data!$E$16,Data!$H$96,IF(O15=Data!$E$17,Data!$H$97,IF(O15=Data!$E$18,Data!H$98,0)))))))))))))))))))*K15*$AV$3</f>
        <v>0</v>
      </c>
      <c r="Y15" s="23">
        <f>IF(R15&lt;=1,0,IF(Q15=Data!$E$12,Data!$F$92,IF(Q15=Data!$E$13,Data!$F$93,IF(Q15=Data!$E$14,Data!$F$94,IF(Q15=Data!$E$15,Data!$F$95,IF(Q15=Data!$E$16,Data!$F$96,IF(Q15=Data!$E$17,Data!$F$97,IF(Q15=Data!$E$18,Data!$F$98,0))))))))*K15*IF(R15&lt;AV15,R15,$AV$3)</f>
        <v>0</v>
      </c>
      <c r="Z15" s="23">
        <f>IF(R15&lt;=1,0,IF(Q15=Data!$E$12,Data!$G$92,IF(Q15=Data!$E$13,Data!$G$93,IF(Q15=Data!$E$14,Data!$G$94,IF(Q15=Data!$E$15,Data!$G$95,IF(Q15=Data!$E$16,Data!$G$96,IF(Q15=Data!$E$17,Data!$G$97,IF(Q15=Data!$E$18,Data!$G$98,0))))))))*K15*IF(R15&lt;AV15,R15,$AV$3)</f>
        <v>0</v>
      </c>
      <c r="AA15" s="23">
        <f>IF(R15&lt;=1,0,IF(Q15=Data!$E$12,Data!$H$92,IF(Q15=Data!$E$13,Data!$H$93,IF(Q15=Data!$E$14,Data!$H$94,IF(Q15=Data!$E$15,Data!$H$95,IF(Q15=Data!$E$16,Data!$H$96,IF(Q15=Data!$E$17,Data!$H$97,IF(Q15=Data!$E$18,Data!$H$98,0))))))))*K15*IF(R15&lt;AV15,R15,$AV$3)</f>
        <v>0</v>
      </c>
      <c r="AB15" s="22">
        <f t="shared" si="4"/>
        <v>0</v>
      </c>
      <c r="AC15" s="50">
        <f t="shared" si="5"/>
        <v>0</v>
      </c>
      <c r="AD15" s="46"/>
      <c r="AE15" s="21">
        <f t="shared" si="0"/>
        <v>0</v>
      </c>
      <c r="AF15" s="22">
        <f t="shared" si="1"/>
        <v>0</v>
      </c>
      <c r="AG15" s="50">
        <f t="shared" si="2"/>
        <v>0</v>
      </c>
      <c r="AH15" s="46"/>
      <c r="AI15" s="21">
        <f>IF(AZ15="No",0,IF(O15="NA",0,IF(Q15=O15,0,IF(O15=Data!$E$2,Data!$J$82,IF(O15=Data!$E$3,Data!$J$83,IF(O15=Data!$E$4,Data!$J$84,IF(O15=Data!$E$5,Data!$J$85,IF(O15=Data!$E$6,Data!$J$86,IF(O15=Data!$E$7,Data!$J$87,IF(O15=Data!$E$8,Data!$J$88,IF(O15=Data!$E$9,Data!$J$89,IF(O15=Data!$E$10,Data!$I$90,IF(O15=Data!$E$11,Data!$J$91,IF(O15=Data!$E$12,Data!$J$92,IF(O15=Data!$E$13,Data!$J$93,IF(O15=Data!$E$14,Data!$J$94,IF(O15=Data!$E$15,Data!$J$95,IF(O15=Data!$E$16,Data!$J$96,IF(O15=Data!$E$17,Data!$J$97,IF(O15=Data!$E$18,Data!J$98,0))))))))))))))))))))*$AV$3</f>
        <v>0</v>
      </c>
      <c r="AJ15" s="23">
        <f>IF(AZ15="No",0,IF(O15="NA",0,IF(O15=Data!$E$2,Data!$K$82,IF(O15=Data!$E$3,Data!$K$83,IF(O15=Data!$E$4,Data!$K$84,IF(O15=Data!$E$5,Data!$K$85,IF(O15=Data!$E$6,Data!$K$86,IF(O15=Data!$E$7,Data!$K$87,IF(O15=Data!$E$8,Data!$K$88,IF(O15=Data!$E$9,Data!$K$89,IF(O15=Data!$E$10,Data!$K$90,IF(O15=Data!$E$11,Data!$K$91,IF(O15=Data!$E$12,Data!$K$92,IF(O15=Data!$E$13,Data!$K$93,IF(O15=Data!$E$14,Data!$K$94,IF(O15=Data!$E$15,Data!$K$95,IF(O15=Data!$E$16,Data!$K$96,IF(O15=Data!$E$17,Data!$K$97,IF(O15=Data!$E$18,Data!K$98,0)))))))))))))))))))*$AV$3</f>
        <v>0</v>
      </c>
      <c r="AK15" s="23">
        <f t="shared" si="6"/>
        <v>0</v>
      </c>
      <c r="AL15" s="22">
        <f t="shared" si="7"/>
        <v>0</v>
      </c>
      <c r="AM15" s="22">
        <f t="shared" si="8"/>
        <v>0</v>
      </c>
      <c r="AN15" s="23"/>
      <c r="AO15" s="120"/>
      <c r="AP15" s="25"/>
      <c r="AQ15" s="25"/>
      <c r="AT15"/>
      <c r="AY15" s="143" t="str">
        <f t="shared" si="9"/>
        <v>No</v>
      </c>
      <c r="AZ15" s="144" t="str">
        <f t="shared" si="3"/>
        <v>No</v>
      </c>
      <c r="BA15" s="150"/>
      <c r="BB15" s="146">
        <f>IF(Q15="NA",0,IF(N15="No",0,IF(O15=Data!$E$2,Data!$L$82,IF(O15=Data!$E$3,Data!$L$83,IF(O15=Data!$E$4,Data!$L$84,IF(O15=Data!$E$5,Data!$L$85,IF(O15=Data!$E$6,Data!$L$86,IF(O15=Data!$E$7,Data!$L$87,IF(O15=Data!$E$8,Data!$L$88,IF(O15=Data!$E$9,Data!$L$89,IF(O15=Data!$E$10,Data!$L$90,IF(O15=Data!$E$11,Data!$L$91,IF(O15=Data!$E$12,Data!$L$92,IF(O15=Data!$E$13,Data!$L$93,IF(O15=Data!$E$14,Data!$L$94,IF(O15=Data!$E$15,Data!$L$95,IF(O15=Data!$E$16,Data!$L$96,IF(O15=Data!$E$17,Data!$L$97,IF(O15=Data!$E$18,Data!L$98,0)))))))))))))))))))</f>
        <v>0</v>
      </c>
      <c r="BC15" s="147">
        <f>IF(Q15="NA",0,IF(AY15="No",0,IF(N15="Yes",0,IF(P15=Data!$E$2,Data!$L$82,IF(P15=Data!$E$3,Data!$L$83,IF(P15=Data!$E$4,Data!$L$84,IF(P15=Data!$E$5,Data!$L$85,IF(P15=Data!$E$6,Data!$L$86,IF(P15=Data!$E$7,Data!$L$87,IF(P15=Data!$E$8,Data!$L$88,IF(P15=Data!$E$9,Data!$L$89,IF(P15=Data!$E$10,Data!$L$90,IF(P15=Data!$E$11,Data!$L$91,IF(P15=Data!$E$12,Data!$L$92*(EXP(-29.6/R15)),IF(P15=Data!$E$13,Data!$L$93,IF(P15=Data!$E$14,Data!$L$94*(EXP(-29.6/R15)),IF(P15=Data!$E$15,Data!$L$95,IF(P15=Data!$E$16,Data!$L$96,IF(P15=Data!$E$17,Data!$L$97,IF(P15=Data!$E$18,Data!L$98,0))))))))))))))))))))</f>
        <v>0</v>
      </c>
      <c r="BD15" s="148"/>
      <c r="BE15" s="146"/>
      <c r="BF15" s="148">
        <f t="shared" si="10"/>
        <v>0</v>
      </c>
      <c r="BG15" s="148">
        <f t="shared" si="11"/>
        <v>1</v>
      </c>
      <c r="BH15" s="148">
        <f t="shared" si="12"/>
        <v>1</v>
      </c>
      <c r="BI15" s="148">
        <f>IF(S15=0,0,IF(AND(Q15=Data!$E$12,S15-$AV$3&gt;0),(((Data!$M$92*(EXP(-29.6/S15)))-(Data!$M$92*(EXP(-29.6/(S15-$AV$3)))))),IF(AND(Q15=Data!$E$12,S15-$AV$3&lt;0.5),(Data!$M$92*(EXP(-29.6/S15))),IF(AND(Q15=Data!$E$12,S15&lt;=1),((Data!$M$92*(EXP(-29.6/S15)))),IF(Q15=Data!$E$13,(Data!$M$93),IF(AND(Q15=Data!$E$14,S15-$AV$3&gt;0),(((Data!$M$94*(EXP(-29.6/S15)))-(Data!$M$94*(EXP(-29.6/(S15-$AV$3)))))),IF(AND(Q15=Data!$E$14,S15-$AV$3&lt;1),(Data!$M$94*(EXP(-29.6/S15))),IF(AND(Q15=Data!$E$14,S15&lt;=1),((Data!$M$94*(EXP(-29.6/S15)))),IF(Q15=Data!$E$15,Data!$M$95,IF(Q15=Data!$E$16,Data!$M$96,IF(Q15=Data!$E$17,Data!$M$97,IF(Q15=Data!$E$18,Data!$M$98,0))))))))))))</f>
        <v>0</v>
      </c>
      <c r="BJ15" s="148">
        <f>IF(Q15=Data!$E$12,BI15*0.32,IF(Q15=Data!$E$13,0,IF(Q15=Data!$E$14,BI15*0.32,IF(Q15=Data!$E$15,0,IF(Q15=Data!$E$16,0,IF(Q15=Data!$E$17,0,IF(Q15=Data!$E$18,0,0)))))))</f>
        <v>0</v>
      </c>
      <c r="BK15" s="148">
        <f>IF(Q15=Data!$E$12,Data!$P$92*$AV$3,IF(Q15=Data!$E$13,Data!$P$93*$AV$3,IF(Q15=Data!$E$14,Data!$P$94*$AV$3,IF(Q15=Data!$E$15,Data!$P$95*$AV$3,IF(Q15=Data!$E$16,Data!$P$96*$AV$3,IF(Q15=Data!$E$17,Data!$P$97*$AV$3,IF(Q15=Data!$E$18,Data!$P$98*$AV$3,0)))))))</f>
        <v>0</v>
      </c>
      <c r="BL15" s="147">
        <f>IF(O15=Data!$E$2,Data!$O$82,IF(O15=Data!$E$3,Data!$O$83,IF(O15=Data!$E$4,Data!$O$84,IF(O15=Data!$E$5,Data!$O$85,IF(O15=Data!$E$6,Data!$O$86,IF(O15=Data!$E$7,Data!$O$87,IF(O15=Data!$E$8,Data!$O$88,IF(O15=Data!$E$9,Data!$O$89,IF(O15=Data!$E$10,Data!$O$90,IF(O15=Data!$E$11,Data!$O$91,IF(O15=Data!$E$12,Data!$O$92,IF(O15=Data!$E$13,Data!$O$93,IF(O15=Data!$E$14,Data!$O$94,IF(O15=Data!$E$15,Data!$O$95,IF(O15=Data!$E$16,Data!$O$96,IF(O15=Data!$E$17,Data!$O$97,IF(O15=Data!$E$18,Data!$O$98,0)))))))))))))))))</f>
        <v>0</v>
      </c>
      <c r="BM15" s="169"/>
      <c r="BN15" s="169"/>
      <c r="BO15" s="169"/>
      <c r="BP15" s="169"/>
    </row>
    <row r="16" spans="1:73" x14ac:dyDescent="0.3">
      <c r="I16" s="24"/>
      <c r="J16" s="36" t="s">
        <v>27</v>
      </c>
      <c r="K16" s="108"/>
      <c r="L16" s="108"/>
      <c r="M16" s="108" t="s">
        <v>3</v>
      </c>
      <c r="N16" s="108" t="s">
        <v>1</v>
      </c>
      <c r="O16" s="109" t="s">
        <v>124</v>
      </c>
      <c r="P16" s="109" t="s">
        <v>124</v>
      </c>
      <c r="Q16" s="110" t="s">
        <v>124</v>
      </c>
      <c r="R16" s="111"/>
      <c r="S16" s="111"/>
      <c r="T16" s="112"/>
      <c r="U16" s="20"/>
      <c r="V16" s="21">
        <f>IF(AZ16="No",0,IF(O16="NA",0,IF(O16=Data!$E$2,Data!$F$82,IF(O16=Data!$E$3,Data!$F$83,IF(O16=Data!$E$4,Data!$F$84,IF(O16=Data!$E$5,Data!$F$85,IF(O16=Data!$E$6,Data!$F$86,IF(O16=Data!$E$7,Data!$F$87,IF(O16=Data!$E$8,Data!$F$88,IF(O16=Data!$E$9,Data!$F$89,IF(O16=Data!$E$10,Data!$F$90,IF(O16=Data!$E$11,Data!$F$91,IF(O16=Data!E25,Data!$F$92,IF(O16=Data!E26,Data!$F$93,IF(O16=Data!E27,Data!$F$94,IF(O16=Data!E28,Data!$F$95,IF(O16=Data!E29,Data!$F$96,IF(O16=Data!E30,Data!$F$97,IF(O16=Data!E31,Data!F$98,0)))))))))))))))))))*K16*$AV$3</f>
        <v>0</v>
      </c>
      <c r="W16" s="23">
        <f>IF(AZ16="No",0,IF(O16="NA",0,IF(O16=Data!$E$2,Data!$G$82,IF(O16=Data!$E$3,Data!$G$83,IF(O16=Data!$E$4,Data!$G$84,IF(O16=Data!$E$5,Data!$G$85,IF(O16=Data!$E$6,Data!$G$86,IF(O16=Data!$E$7,Data!$G$87,IF(O16=Data!$E$8,Data!$G$88,IF(O16=Data!$E$9,Data!$G$89,IF(O16=Data!$E$10,Data!$G$90,IF(O16=Data!$E$11,Data!$G$91,IF(O16=Data!$E$12,Data!$G$92,IF(O16=Data!$E$13,Data!$G$93,IF(O16=Data!$E$14,Data!$G$94,IF(O16=Data!$E$15,Data!$G$95,IF(O16=Data!$E$16,Data!$G$96,IF(O16=Data!$E$17,Data!$G$97,IF(O16=Data!$E$18,Data!G$98,0)))))))))))))))))))*K16*$AV$3</f>
        <v>0</v>
      </c>
      <c r="X16" s="23">
        <f>IF(AZ16="No",0,IF(O16="NA",0,IF(O16=Data!$E$2,Data!$H$82,IF(O16=Data!$E$3,Data!$H$83,IF(O16=Data!$E$4,Data!$H$84,IF(O16=Data!$E$5,Data!$H$85,IF(O16=Data!$E$6,Data!$H$86,IF(O16=Data!$E$7,Data!$H$87,IF(O16=Data!$E$8,Data!$H$88,IF(O16=Data!$E$9,Data!$H$89,IF(O16=Data!$E$10,Data!$H$90,IF(O16=Data!$E$11,Data!$H$91,IF(O16=Data!$E$12,Data!$H$92,IF(O16=Data!$E$13,Data!$H$93,IF(O16=Data!$E$14,Data!$H$94,IF(O16=Data!$E$15,Data!$H$95,IF(O16=Data!$E$16,Data!$H$96,IF(O16=Data!$E$17,Data!$H$97,IF(O16=Data!$E$18,Data!H$98,0)))))))))))))))))))*K16*$AV$3</f>
        <v>0</v>
      </c>
      <c r="Y16" s="23">
        <f>IF(R16&lt;=1,0,IF(Q16=Data!$E$12,Data!$F$92,IF(Q16=Data!$E$13,Data!$F$93,IF(Q16=Data!$E$14,Data!$F$94,IF(Q16=Data!$E$15,Data!$F$95,IF(Q16=Data!$E$16,Data!$F$96,IF(Q16=Data!$E$17,Data!$F$97,IF(Q16=Data!$E$18,Data!$F$98,0))))))))*K16*IF(R16&lt;AV16,R16,$AV$3)</f>
        <v>0</v>
      </c>
      <c r="Z16" s="23">
        <f>IF(R16&lt;=1,0,IF(Q16=Data!$E$12,Data!$G$92,IF(Q16=Data!$E$13,Data!$G$93,IF(Q16=Data!$E$14,Data!$G$94,IF(Q16=Data!$E$15,Data!$G$95,IF(Q16=Data!$E$16,Data!$G$96,IF(Q16=Data!$E$17,Data!$G$97,IF(Q16=Data!$E$18,Data!$G$98,0))))))))*K16*IF(R16&lt;AV16,R16,$AV$3)</f>
        <v>0</v>
      </c>
      <c r="AA16" s="23">
        <f>IF(R16&lt;=1,0,IF(Q16=Data!$E$12,Data!$H$92,IF(Q16=Data!$E$13,Data!$H$93,IF(Q16=Data!$E$14,Data!$H$94,IF(Q16=Data!$E$15,Data!$H$95,IF(Q16=Data!$E$16,Data!$H$96,IF(Q16=Data!$E$17,Data!$H$97,IF(Q16=Data!$E$18,Data!$H$98,0))))))))*K16*IF(R16&lt;AV16,R16,$AV$3)</f>
        <v>0</v>
      </c>
      <c r="AB16" s="22">
        <f t="shared" si="4"/>
        <v>0</v>
      </c>
      <c r="AC16" s="50">
        <f t="shared" si="5"/>
        <v>0</v>
      </c>
      <c r="AD16" s="46"/>
      <c r="AE16" s="21">
        <f t="shared" si="0"/>
        <v>0</v>
      </c>
      <c r="AF16" s="22">
        <f t="shared" si="1"/>
        <v>0</v>
      </c>
      <c r="AG16" s="50">
        <f t="shared" si="2"/>
        <v>0</v>
      </c>
      <c r="AH16" s="46"/>
      <c r="AI16" s="21">
        <f>IF(AZ16="No",0,IF(O16="NA",0,IF(Q16=O16,0,IF(O16=Data!$E$2,Data!$J$82,IF(O16=Data!$E$3,Data!$J$83,IF(O16=Data!$E$4,Data!$J$84,IF(O16=Data!$E$5,Data!$J$85,IF(O16=Data!$E$6,Data!$J$86,IF(O16=Data!$E$7,Data!$J$87,IF(O16=Data!$E$8,Data!$J$88,IF(O16=Data!$E$9,Data!$J$89,IF(O16=Data!$E$10,Data!$I$90,IF(O16=Data!$E$11,Data!$J$91,IF(O16=Data!$E$12,Data!$J$92,IF(O16=Data!$E$13,Data!$J$93,IF(O16=Data!$E$14,Data!$J$94,IF(O16=Data!$E$15,Data!$J$95,IF(O16=Data!$E$16,Data!$J$96,IF(O16=Data!$E$17,Data!$J$97,IF(O16=Data!$E$18,Data!J$98,0))))))))))))))))))))*$AV$3</f>
        <v>0</v>
      </c>
      <c r="AJ16" s="23">
        <f>IF(AZ16="No",0,IF(O16="NA",0,IF(O16=Data!$E$2,Data!$K$82,IF(O16=Data!$E$3,Data!$K$83,IF(O16=Data!$E$4,Data!$K$84,IF(O16=Data!$E$5,Data!$K$85,IF(O16=Data!$E$6,Data!$K$86,IF(O16=Data!$E$7,Data!$K$87,IF(O16=Data!$E$8,Data!$K$88,IF(O16=Data!$E$9,Data!$K$89,IF(O16=Data!$E$10,Data!$K$90,IF(O16=Data!$E$11,Data!$K$91,IF(O16=Data!$E$12,Data!$K$92,IF(O16=Data!$E$13,Data!$K$93,IF(O16=Data!$E$14,Data!$K$94,IF(O16=Data!$E$15,Data!$K$95,IF(O16=Data!$E$16,Data!$K$96,IF(O16=Data!$E$17,Data!$K$97,IF(O16=Data!$E$18,Data!K$98,0)))))))))))))))))))*$AV$3</f>
        <v>0</v>
      </c>
      <c r="AK16" s="23">
        <f t="shared" si="6"/>
        <v>0</v>
      </c>
      <c r="AL16" s="22">
        <f t="shared" si="7"/>
        <v>0</v>
      </c>
      <c r="AM16" s="22">
        <f t="shared" si="8"/>
        <v>0</v>
      </c>
      <c r="AN16" s="23"/>
      <c r="AO16" s="120"/>
      <c r="AP16" s="25"/>
      <c r="AQ16" s="25"/>
      <c r="AT16"/>
      <c r="AY16" s="143" t="str">
        <f t="shared" si="9"/>
        <v>No</v>
      </c>
      <c r="AZ16" s="144" t="str">
        <f t="shared" si="3"/>
        <v>No</v>
      </c>
      <c r="BA16" s="150"/>
      <c r="BB16" s="146">
        <f>IF(Q16="NA",0,IF(N16="No",0,IF(O16=Data!$E$2,Data!$L$82,IF(O16=Data!$E$3,Data!$L$83,IF(O16=Data!$E$4,Data!$L$84,IF(O16=Data!$E$5,Data!$L$85,IF(O16=Data!$E$6,Data!$L$86,IF(O16=Data!$E$7,Data!$L$87,IF(O16=Data!$E$8,Data!$L$88,IF(O16=Data!$E$9,Data!$L$89,IF(O16=Data!$E$10,Data!$L$90,IF(O16=Data!$E$11,Data!$L$91,IF(O16=Data!$E$12,Data!$L$92,IF(O16=Data!$E$13,Data!$L$93,IF(O16=Data!$E$14,Data!$L$94,IF(O16=Data!$E$15,Data!$L$95,IF(O16=Data!$E$16,Data!$L$96,IF(O16=Data!$E$17,Data!$L$97,IF(O16=Data!$E$18,Data!L$98,0)))))))))))))))))))</f>
        <v>0</v>
      </c>
      <c r="BC16" s="147">
        <f>IF(Q16="NA",0,IF(AY16="No",0,IF(N16="Yes",0,IF(P16=Data!$E$2,Data!$L$82,IF(P16=Data!$E$3,Data!$L$83,IF(P16=Data!$E$4,Data!$L$84,IF(P16=Data!$E$5,Data!$L$85,IF(P16=Data!$E$6,Data!$L$86,IF(P16=Data!$E$7,Data!$L$87,IF(P16=Data!$E$8,Data!$L$88,IF(P16=Data!$E$9,Data!$L$89,IF(P16=Data!$E$10,Data!$L$90,IF(P16=Data!$E$11,Data!$L$91,IF(P16=Data!$E$12,Data!$L$92*(EXP(-29.6/R16)),IF(P16=Data!$E$13,Data!$L$93,IF(P16=Data!$E$14,Data!$L$94*(EXP(-29.6/R16)),IF(P16=Data!$E$15,Data!$L$95,IF(P16=Data!$E$16,Data!$L$96,IF(P16=Data!$E$17,Data!$L$97,IF(P16=Data!$E$18,Data!L$98,0))))))))))))))))))))</f>
        <v>0</v>
      </c>
      <c r="BD16" s="148"/>
      <c r="BE16" s="146"/>
      <c r="BF16" s="148">
        <f t="shared" si="10"/>
        <v>0</v>
      </c>
      <c r="BG16" s="148">
        <f t="shared" si="11"/>
        <v>1</v>
      </c>
      <c r="BH16" s="148">
        <f t="shared" si="12"/>
        <v>1</v>
      </c>
      <c r="BI16" s="148">
        <f>IF(S16=0,0,IF(AND(Q16=Data!$E$12,S16-$AV$3&gt;0),(((Data!$M$92*(EXP(-29.6/S16)))-(Data!$M$92*(EXP(-29.6/(S16-$AV$3)))))),IF(AND(Q16=Data!$E$12,S16-$AV$3&lt;0.5),(Data!$M$92*(EXP(-29.6/S16))),IF(AND(Q16=Data!$E$12,S16&lt;=1),((Data!$M$92*(EXP(-29.6/S16)))),IF(Q16=Data!$E$13,(Data!$M$93),IF(AND(Q16=Data!$E$14,S16-$AV$3&gt;0),(((Data!$M$94*(EXP(-29.6/S16)))-(Data!$M$94*(EXP(-29.6/(S16-$AV$3)))))),IF(AND(Q16=Data!$E$14,S16-$AV$3&lt;1),(Data!$M$94*(EXP(-29.6/S16))),IF(AND(Q16=Data!$E$14,S16&lt;=1),((Data!$M$94*(EXP(-29.6/S16)))),IF(Q16=Data!$E$15,Data!$M$95,IF(Q16=Data!$E$16,Data!$M$96,IF(Q16=Data!$E$17,Data!$M$97,IF(Q16=Data!$E$18,Data!$M$98,0))))))))))))</f>
        <v>0</v>
      </c>
      <c r="BJ16" s="148">
        <f>IF(Q16=Data!$E$12,BI16*0.32,IF(Q16=Data!$E$13,0,IF(Q16=Data!$E$14,BI16*0.32,IF(Q16=Data!$E$15,0,IF(Q16=Data!$E$16,0,IF(Q16=Data!$E$17,0,IF(Q16=Data!$E$18,0,0)))))))</f>
        <v>0</v>
      </c>
      <c r="BK16" s="148">
        <f>IF(Q16=Data!$E$12,Data!$P$92*$AV$3,IF(Q16=Data!$E$13,Data!$P$93*$AV$3,IF(Q16=Data!$E$14,Data!$P$94*$AV$3,IF(Q16=Data!$E$15,Data!$P$95*$AV$3,IF(Q16=Data!$E$16,Data!$P$96*$AV$3,IF(Q16=Data!$E$17,Data!$P$97*$AV$3,IF(Q16=Data!$E$18,Data!$P$98*$AV$3,0)))))))</f>
        <v>0</v>
      </c>
      <c r="BL16" s="147">
        <f>IF(O16=Data!$E$2,Data!$O$82,IF(O16=Data!$E$3,Data!$O$83,IF(O16=Data!$E$4,Data!$O$84,IF(O16=Data!$E$5,Data!$O$85,IF(O16=Data!$E$6,Data!$O$86,IF(O16=Data!$E$7,Data!$O$87,IF(O16=Data!$E$8,Data!$O$88,IF(O16=Data!$E$9,Data!$O$89,IF(O16=Data!$E$10,Data!$O$90,IF(O16=Data!$E$11,Data!$O$91,IF(O16=Data!$E$12,Data!$O$92,IF(O16=Data!$E$13,Data!$O$93,IF(O16=Data!$E$14,Data!$O$94,IF(O16=Data!$E$15,Data!$O$95,IF(O16=Data!$E$16,Data!$O$96,IF(O16=Data!$E$17,Data!$O$97,IF(O16=Data!$E$18,Data!$O$98,0)))))))))))))))))</f>
        <v>0</v>
      </c>
      <c r="BM16" s="169"/>
      <c r="BN16" s="169"/>
      <c r="BO16" s="169"/>
      <c r="BP16" s="169"/>
    </row>
    <row r="17" spans="9:68" x14ac:dyDescent="0.3">
      <c r="I17" s="24"/>
      <c r="J17" s="36" t="s">
        <v>28</v>
      </c>
      <c r="K17" s="108"/>
      <c r="L17" s="108"/>
      <c r="M17" s="108" t="s">
        <v>3</v>
      </c>
      <c r="N17" s="108" t="s">
        <v>1</v>
      </c>
      <c r="O17" s="109" t="s">
        <v>124</v>
      </c>
      <c r="P17" s="109" t="s">
        <v>124</v>
      </c>
      <c r="Q17" s="110" t="s">
        <v>124</v>
      </c>
      <c r="R17" s="111"/>
      <c r="S17" s="111"/>
      <c r="T17" s="112"/>
      <c r="U17" s="20"/>
      <c r="V17" s="21">
        <f>IF(AZ17="No",0,IF(O17="NA",0,IF(O17=Data!$E$2,Data!$F$82,IF(O17=Data!$E$3,Data!$F$83,IF(O17=Data!$E$4,Data!$F$84,IF(O17=Data!$E$5,Data!$F$85,IF(O17=Data!$E$6,Data!$F$86,IF(O17=Data!$E$7,Data!$F$87,IF(O17=Data!$E$8,Data!$F$88,IF(O17=Data!$E$9,Data!$F$89,IF(O17=Data!$E$10,Data!$F$90,IF(O17=Data!$E$11,Data!$F$91,IF(O17=Data!E26,Data!$F$92,IF(O17=Data!E27,Data!$F$93,IF(O17=Data!E28,Data!$F$94,IF(O17=Data!E29,Data!$F$95,IF(O17=Data!E30,Data!$F$96,IF(O17=Data!E31,Data!$F$97,IF(O17=Data!E32,Data!F$98,0)))))))))))))))))))*K17*$AV$3</f>
        <v>0</v>
      </c>
      <c r="W17" s="23">
        <f>IF(AZ17="No",0,IF(O17="NA",0,IF(O17=Data!$E$2,Data!$G$82,IF(O17=Data!$E$3,Data!$G$83,IF(O17=Data!$E$4,Data!$G$84,IF(O17=Data!$E$5,Data!$G$85,IF(O17=Data!$E$6,Data!$G$86,IF(O17=Data!$E$7,Data!$G$87,IF(O17=Data!$E$8,Data!$G$88,IF(O17=Data!$E$9,Data!$G$89,IF(O17=Data!$E$10,Data!$G$90,IF(O17=Data!$E$11,Data!$G$91,IF(O17=Data!$E$12,Data!$G$92,IF(O17=Data!$E$13,Data!$G$93,IF(O17=Data!$E$14,Data!$G$94,IF(O17=Data!$E$15,Data!$G$95,IF(O17=Data!$E$16,Data!$G$96,IF(O17=Data!$E$17,Data!$G$97,IF(O17=Data!$E$18,Data!G$98,0)))))))))))))))))))*K17*$AV$3</f>
        <v>0</v>
      </c>
      <c r="X17" s="23">
        <f>IF(AZ17="No",0,IF(O17="NA",0,IF(O17=Data!$E$2,Data!$H$82,IF(O17=Data!$E$3,Data!$H$83,IF(O17=Data!$E$4,Data!$H$84,IF(O17=Data!$E$5,Data!$H$85,IF(O17=Data!$E$6,Data!$H$86,IF(O17=Data!$E$7,Data!$H$87,IF(O17=Data!$E$8,Data!$H$88,IF(O17=Data!$E$9,Data!$H$89,IF(O17=Data!$E$10,Data!$H$90,IF(O17=Data!$E$11,Data!$H$91,IF(O17=Data!$E$12,Data!$H$92,IF(O17=Data!$E$13,Data!$H$93,IF(O17=Data!$E$14,Data!$H$94,IF(O17=Data!$E$15,Data!$H$95,IF(O17=Data!$E$16,Data!$H$96,IF(O17=Data!$E$17,Data!$H$97,IF(O17=Data!$E$18,Data!H$98,0)))))))))))))))))))*K17*$AV$3</f>
        <v>0</v>
      </c>
      <c r="Y17" s="23">
        <f>IF(R17&lt;=1,0,IF(Q17=Data!$E$12,Data!$F$92,IF(Q17=Data!$E$13,Data!$F$93,IF(Q17=Data!$E$14,Data!$F$94,IF(Q17=Data!$E$15,Data!$F$95,IF(Q17=Data!$E$16,Data!$F$96,IF(Q17=Data!$E$17,Data!$F$97,IF(Q17=Data!$E$18,Data!$F$98,0))))))))*K17*IF(R17&lt;AV17,R17,$AV$3)</f>
        <v>0</v>
      </c>
      <c r="Z17" s="23">
        <f>IF(R17&lt;=1,0,IF(Q17=Data!$E$12,Data!$G$92,IF(Q17=Data!$E$13,Data!$G$93,IF(Q17=Data!$E$14,Data!$G$94,IF(Q17=Data!$E$15,Data!$G$95,IF(Q17=Data!$E$16,Data!$G$96,IF(Q17=Data!$E$17,Data!$G$97,IF(Q17=Data!$E$18,Data!$G$98,0))))))))*K17*IF(R17&lt;AV17,R17,$AV$3)</f>
        <v>0</v>
      </c>
      <c r="AA17" s="23">
        <f>IF(R17&lt;=1,0,IF(Q17=Data!$E$12,Data!$H$92,IF(Q17=Data!$E$13,Data!$H$93,IF(Q17=Data!$E$14,Data!$H$94,IF(Q17=Data!$E$15,Data!$H$95,IF(Q17=Data!$E$16,Data!$H$96,IF(Q17=Data!$E$17,Data!$H$97,IF(Q17=Data!$E$18,Data!$H$98,0))))))))*K17*IF(R17&lt;AV17,R17,$AV$3)</f>
        <v>0</v>
      </c>
      <c r="AB17" s="22">
        <f t="shared" si="4"/>
        <v>0</v>
      </c>
      <c r="AC17" s="50">
        <f t="shared" si="5"/>
        <v>0</v>
      </c>
      <c r="AD17" s="46"/>
      <c r="AE17" s="21">
        <f t="shared" si="0"/>
        <v>0</v>
      </c>
      <c r="AF17" s="22">
        <f t="shared" si="1"/>
        <v>0</v>
      </c>
      <c r="AG17" s="50">
        <f t="shared" si="2"/>
        <v>0</v>
      </c>
      <c r="AH17" s="46"/>
      <c r="AI17" s="21">
        <f>IF(AZ17="No",0,IF(O17="NA",0,IF(Q17=O17,0,IF(O17=Data!$E$2,Data!$J$82,IF(O17=Data!$E$3,Data!$J$83,IF(O17=Data!$E$4,Data!$J$84,IF(O17=Data!$E$5,Data!$J$85,IF(O17=Data!$E$6,Data!$J$86,IF(O17=Data!$E$7,Data!$J$87,IF(O17=Data!$E$8,Data!$J$88,IF(O17=Data!$E$9,Data!$J$89,IF(O17=Data!$E$10,Data!$I$90,IF(O17=Data!$E$11,Data!$J$91,IF(O17=Data!$E$12,Data!$J$92,IF(O17=Data!$E$13,Data!$J$93,IF(O17=Data!$E$14,Data!$J$94,IF(O17=Data!$E$15,Data!$J$95,IF(O17=Data!$E$16,Data!$J$96,IF(O17=Data!$E$17,Data!$J$97,IF(O17=Data!$E$18,Data!J$98,0))))))))))))))))))))*$AV$3</f>
        <v>0</v>
      </c>
      <c r="AJ17" s="23">
        <f>IF(AZ17="No",0,IF(O17="NA",0,IF(O17=Data!$E$2,Data!$K$82,IF(O17=Data!$E$3,Data!$K$83,IF(O17=Data!$E$4,Data!$K$84,IF(O17=Data!$E$5,Data!$K$85,IF(O17=Data!$E$6,Data!$K$86,IF(O17=Data!$E$7,Data!$K$87,IF(O17=Data!$E$8,Data!$K$88,IF(O17=Data!$E$9,Data!$K$89,IF(O17=Data!$E$10,Data!$K$90,IF(O17=Data!$E$11,Data!$K$91,IF(O17=Data!$E$12,Data!$K$92,IF(O17=Data!$E$13,Data!$K$93,IF(O17=Data!$E$14,Data!$K$94,IF(O17=Data!$E$15,Data!$K$95,IF(O17=Data!$E$16,Data!$K$96,IF(O17=Data!$E$17,Data!$K$97,IF(O17=Data!$E$18,Data!K$98,0)))))))))))))))))))*$AV$3</f>
        <v>0</v>
      </c>
      <c r="AK17" s="23">
        <f t="shared" si="6"/>
        <v>0</v>
      </c>
      <c r="AL17" s="22">
        <f t="shared" si="7"/>
        <v>0</v>
      </c>
      <c r="AM17" s="22">
        <f t="shared" si="8"/>
        <v>0</v>
      </c>
      <c r="AN17" s="23"/>
      <c r="AO17" s="120"/>
      <c r="AP17" s="25"/>
      <c r="AQ17" s="25"/>
      <c r="AT17"/>
      <c r="AY17" s="143" t="str">
        <f t="shared" si="9"/>
        <v>No</v>
      </c>
      <c r="AZ17" s="144" t="str">
        <f t="shared" si="3"/>
        <v>No</v>
      </c>
      <c r="BA17" s="150"/>
      <c r="BB17" s="146">
        <f>IF(Q17="NA",0,IF(N17="No",0,IF(O17=Data!$E$2,Data!$L$82,IF(O17=Data!$E$3,Data!$L$83,IF(O17=Data!$E$4,Data!$L$84,IF(O17=Data!$E$5,Data!$L$85,IF(O17=Data!$E$6,Data!$L$86,IF(O17=Data!$E$7,Data!$L$87,IF(O17=Data!$E$8,Data!$L$88,IF(O17=Data!$E$9,Data!$L$89,IF(O17=Data!$E$10,Data!$L$90,IF(O17=Data!$E$11,Data!$L$91,IF(O17=Data!$E$12,Data!$L$92,IF(O17=Data!$E$13,Data!$L$93,IF(O17=Data!$E$14,Data!$L$94,IF(O17=Data!$E$15,Data!$L$95,IF(O17=Data!$E$16,Data!$L$96,IF(O17=Data!$E$17,Data!$L$97,IF(O17=Data!$E$18,Data!L$98,0)))))))))))))))))))</f>
        <v>0</v>
      </c>
      <c r="BC17" s="147">
        <f>IF(Q17="NA",0,IF(AY17="No",0,IF(N17="Yes",0,IF(P17=Data!$E$2,Data!$L$82,IF(P17=Data!$E$3,Data!$L$83,IF(P17=Data!$E$4,Data!$L$84,IF(P17=Data!$E$5,Data!$L$85,IF(P17=Data!$E$6,Data!$L$86,IF(P17=Data!$E$7,Data!$L$87,IF(P17=Data!$E$8,Data!$L$88,IF(P17=Data!$E$9,Data!$L$89,IF(P17=Data!$E$10,Data!$L$90,IF(P17=Data!$E$11,Data!$L$91,IF(P17=Data!$E$12,Data!$L$92*(EXP(-29.6/R17)),IF(P17=Data!$E$13,Data!$L$93,IF(P17=Data!$E$14,Data!$L$94*(EXP(-29.6/R17)),IF(P17=Data!$E$15,Data!$L$95,IF(P17=Data!$E$16,Data!$L$96,IF(P17=Data!$E$17,Data!$L$97,IF(P17=Data!$E$18,Data!L$98,0))))))))))))))))))))</f>
        <v>0</v>
      </c>
      <c r="BD17" s="148"/>
      <c r="BE17" s="146"/>
      <c r="BF17" s="148">
        <f t="shared" si="10"/>
        <v>0</v>
      </c>
      <c r="BG17" s="148">
        <f t="shared" si="11"/>
        <v>1</v>
      </c>
      <c r="BH17" s="148">
        <f t="shared" si="12"/>
        <v>1</v>
      </c>
      <c r="BI17" s="148">
        <f>IF(S17=0,0,IF(AND(Q17=Data!$E$12,S17-$AV$3&gt;0),(((Data!$M$92*(EXP(-29.6/S17)))-(Data!$M$92*(EXP(-29.6/(S17-$AV$3)))))),IF(AND(Q17=Data!$E$12,S17-$AV$3&lt;0.5),(Data!$M$92*(EXP(-29.6/S17))),IF(AND(Q17=Data!$E$12,S17&lt;=1),((Data!$M$92*(EXP(-29.6/S17)))),IF(Q17=Data!$E$13,(Data!$M$93),IF(AND(Q17=Data!$E$14,S17-$AV$3&gt;0),(((Data!$M$94*(EXP(-29.6/S17)))-(Data!$M$94*(EXP(-29.6/(S17-$AV$3)))))),IF(AND(Q17=Data!$E$14,S17-$AV$3&lt;1),(Data!$M$94*(EXP(-29.6/S17))),IF(AND(Q17=Data!$E$14,S17&lt;=1),((Data!$M$94*(EXP(-29.6/S17)))),IF(Q17=Data!$E$15,Data!$M$95,IF(Q17=Data!$E$16,Data!$M$96,IF(Q17=Data!$E$17,Data!$M$97,IF(Q17=Data!$E$18,Data!$M$98,0))))))))))))</f>
        <v>0</v>
      </c>
      <c r="BJ17" s="148">
        <f>IF(Q17=Data!$E$12,BI17*0.32,IF(Q17=Data!$E$13,0,IF(Q17=Data!$E$14,BI17*0.32,IF(Q17=Data!$E$15,0,IF(Q17=Data!$E$16,0,IF(Q17=Data!$E$17,0,IF(Q17=Data!$E$18,0,0)))))))</f>
        <v>0</v>
      </c>
      <c r="BK17" s="148">
        <f>IF(Q17=Data!$E$12,Data!$P$92*$AV$3,IF(Q17=Data!$E$13,Data!$P$93*$AV$3,IF(Q17=Data!$E$14,Data!$P$94*$AV$3,IF(Q17=Data!$E$15,Data!$P$95*$AV$3,IF(Q17=Data!$E$16,Data!$P$96*$AV$3,IF(Q17=Data!$E$17,Data!$P$97*$AV$3,IF(Q17=Data!$E$18,Data!$P$98*$AV$3,0)))))))</f>
        <v>0</v>
      </c>
      <c r="BL17" s="147">
        <f>IF(O17=Data!$E$2,Data!$O$82,IF(O17=Data!$E$3,Data!$O$83,IF(O17=Data!$E$4,Data!$O$84,IF(O17=Data!$E$5,Data!$O$85,IF(O17=Data!$E$6,Data!$O$86,IF(O17=Data!$E$7,Data!$O$87,IF(O17=Data!$E$8,Data!$O$88,IF(O17=Data!$E$9,Data!$O$89,IF(O17=Data!$E$10,Data!$O$90,IF(O17=Data!$E$11,Data!$O$91,IF(O17=Data!$E$12,Data!$O$92,IF(O17=Data!$E$13,Data!$O$93,IF(O17=Data!$E$14,Data!$O$94,IF(O17=Data!$E$15,Data!$O$95,IF(O17=Data!$E$16,Data!$O$96,IF(O17=Data!$E$17,Data!$O$97,IF(O17=Data!$E$18,Data!$O$98,0)))))))))))))))))</f>
        <v>0</v>
      </c>
      <c r="BM17" s="169"/>
      <c r="BN17" s="169"/>
      <c r="BO17" s="169"/>
      <c r="BP17" s="169"/>
    </row>
    <row r="18" spans="9:68" x14ac:dyDescent="0.3">
      <c r="I18" s="24"/>
      <c r="J18" s="36" t="s">
        <v>29</v>
      </c>
      <c r="K18" s="108"/>
      <c r="L18" s="108"/>
      <c r="M18" s="108" t="s">
        <v>3</v>
      </c>
      <c r="N18" s="108" t="s">
        <v>1</v>
      </c>
      <c r="O18" s="109" t="s">
        <v>124</v>
      </c>
      <c r="P18" s="109" t="s">
        <v>124</v>
      </c>
      <c r="Q18" s="110" t="s">
        <v>124</v>
      </c>
      <c r="R18" s="111"/>
      <c r="S18" s="111"/>
      <c r="T18" s="112"/>
      <c r="U18" s="20"/>
      <c r="V18" s="21">
        <f>IF(AZ18="No",0,IF(O18="NA",0,IF(O18=Data!$E$2,Data!$F$82,IF(O18=Data!$E$3,Data!$F$83,IF(O18=Data!$E$4,Data!$F$84,IF(O18=Data!$E$5,Data!$F$85,IF(O18=Data!$E$6,Data!$F$86,IF(O18=Data!$E$7,Data!$F$87,IF(O18=Data!$E$8,Data!$F$88,IF(O18=Data!$E$9,Data!$F$89,IF(O18=Data!$E$10,Data!$F$90,IF(O18=Data!$E$11,Data!$F$91,IF(O18=Data!E27,Data!$F$92,IF(O18=Data!E28,Data!$F$93,IF(O18=Data!E29,Data!$F$94,IF(O18=Data!E30,Data!$F$95,IF(O18=Data!E31,Data!$F$96,IF(O18=Data!E32,Data!$F$97,IF(O18=Data!E33,Data!F$98,0)))))))))))))))))))*K18*$AV$3</f>
        <v>0</v>
      </c>
      <c r="W18" s="23">
        <f>IF(AZ18="No",0,IF(O18="NA",0,IF(O18=Data!$E$2,Data!$G$82,IF(O18=Data!$E$3,Data!$G$83,IF(O18=Data!$E$4,Data!$G$84,IF(O18=Data!$E$5,Data!$G$85,IF(O18=Data!$E$6,Data!$G$86,IF(O18=Data!$E$7,Data!$G$87,IF(O18=Data!$E$8,Data!$G$88,IF(O18=Data!$E$9,Data!$G$89,IF(O18=Data!$E$10,Data!$G$90,IF(O18=Data!$E$11,Data!$G$91,IF(O18=Data!$E$12,Data!$G$92,IF(O18=Data!$E$13,Data!$G$93,IF(O18=Data!$E$14,Data!$G$94,IF(O18=Data!$E$15,Data!$G$95,IF(O18=Data!$E$16,Data!$G$96,IF(O18=Data!$E$17,Data!$G$97,IF(O18=Data!$E$18,Data!G$98,0)))))))))))))))))))*K18*$AV$3</f>
        <v>0</v>
      </c>
      <c r="X18" s="23">
        <f>IF(AZ18="No",0,IF(O18="NA",0,IF(O18=Data!$E$2,Data!$H$82,IF(O18=Data!$E$3,Data!$H$83,IF(O18=Data!$E$4,Data!$H$84,IF(O18=Data!$E$5,Data!$H$85,IF(O18=Data!$E$6,Data!$H$86,IF(O18=Data!$E$7,Data!$H$87,IF(O18=Data!$E$8,Data!$H$88,IF(O18=Data!$E$9,Data!$H$89,IF(O18=Data!$E$10,Data!$H$90,IF(O18=Data!$E$11,Data!$H$91,IF(O18=Data!$E$12,Data!$H$92,IF(O18=Data!$E$13,Data!$H$93,IF(O18=Data!$E$14,Data!$H$94,IF(O18=Data!$E$15,Data!$H$95,IF(O18=Data!$E$16,Data!$H$96,IF(O18=Data!$E$17,Data!$H$97,IF(O18=Data!$E$18,Data!H$98,0)))))))))))))))))))*K18*$AV$3</f>
        <v>0</v>
      </c>
      <c r="Y18" s="23">
        <f>IF(R18&lt;=1,0,IF(Q18=Data!$E$12,Data!$F$92,IF(Q18=Data!$E$13,Data!$F$93,IF(Q18=Data!$E$14,Data!$F$94,IF(Q18=Data!$E$15,Data!$F$95,IF(Q18=Data!$E$16,Data!$F$96,IF(Q18=Data!$E$17,Data!$F$97,IF(Q18=Data!$E$18,Data!$F$98,0))))))))*K18*IF(R18&lt;AV18,R18,$AV$3)</f>
        <v>0</v>
      </c>
      <c r="Z18" s="23">
        <f>IF(R18&lt;=1,0,IF(Q18=Data!$E$12,Data!$G$92,IF(Q18=Data!$E$13,Data!$G$93,IF(Q18=Data!$E$14,Data!$G$94,IF(Q18=Data!$E$15,Data!$G$95,IF(Q18=Data!$E$16,Data!$G$96,IF(Q18=Data!$E$17,Data!$G$97,IF(Q18=Data!$E$18,Data!$G$98,0))))))))*K18*IF(R18&lt;AV18,R18,$AV$3)</f>
        <v>0</v>
      </c>
      <c r="AA18" s="23">
        <f>IF(R18&lt;=1,0,IF(Q18=Data!$E$12,Data!$H$92,IF(Q18=Data!$E$13,Data!$H$93,IF(Q18=Data!$E$14,Data!$H$94,IF(Q18=Data!$E$15,Data!$H$95,IF(Q18=Data!$E$16,Data!$H$96,IF(Q18=Data!$E$17,Data!$H$97,IF(Q18=Data!$E$18,Data!$H$98,0))))))))*K18*IF(R18&lt;AV18,R18,$AV$3)</f>
        <v>0</v>
      </c>
      <c r="AB18" s="22">
        <f t="shared" si="4"/>
        <v>0</v>
      </c>
      <c r="AC18" s="50">
        <f t="shared" si="5"/>
        <v>0</v>
      </c>
      <c r="AD18" s="46"/>
      <c r="AE18" s="21">
        <f t="shared" si="0"/>
        <v>0</v>
      </c>
      <c r="AF18" s="22">
        <f t="shared" si="1"/>
        <v>0</v>
      </c>
      <c r="AG18" s="50">
        <f t="shared" si="2"/>
        <v>0</v>
      </c>
      <c r="AH18" s="46"/>
      <c r="AI18" s="21">
        <f>IF(AZ18="No",0,IF(O18="NA",0,IF(Q18=O18,0,IF(O18=Data!$E$2,Data!$J$82,IF(O18=Data!$E$3,Data!$J$83,IF(O18=Data!$E$4,Data!$J$84,IF(O18=Data!$E$5,Data!$J$85,IF(O18=Data!$E$6,Data!$J$86,IF(O18=Data!$E$7,Data!$J$87,IF(O18=Data!$E$8,Data!$J$88,IF(O18=Data!$E$9,Data!$J$89,IF(O18=Data!$E$10,Data!$I$90,IF(O18=Data!$E$11,Data!$J$91,IF(O18=Data!$E$12,Data!$J$92,IF(O18=Data!$E$13,Data!$J$93,IF(O18=Data!$E$14,Data!$J$94,IF(O18=Data!$E$15,Data!$J$95,IF(O18=Data!$E$16,Data!$J$96,IF(O18=Data!$E$17,Data!$J$97,IF(O18=Data!$E$18,Data!J$98,0))))))))))))))))))))*$AV$3</f>
        <v>0</v>
      </c>
      <c r="AJ18" s="23">
        <f>IF(AZ18="No",0,IF(O18="NA",0,IF(O18=Data!$E$2,Data!$K$82,IF(O18=Data!$E$3,Data!$K$83,IF(O18=Data!$E$4,Data!$K$84,IF(O18=Data!$E$5,Data!$K$85,IF(O18=Data!$E$6,Data!$K$86,IF(O18=Data!$E$7,Data!$K$87,IF(O18=Data!$E$8,Data!$K$88,IF(O18=Data!$E$9,Data!$K$89,IF(O18=Data!$E$10,Data!$K$90,IF(O18=Data!$E$11,Data!$K$91,IF(O18=Data!$E$12,Data!$K$92,IF(O18=Data!$E$13,Data!$K$93,IF(O18=Data!$E$14,Data!$K$94,IF(O18=Data!$E$15,Data!$K$95,IF(O18=Data!$E$16,Data!$K$96,IF(O18=Data!$E$17,Data!$K$97,IF(O18=Data!$E$18,Data!K$98,0)))))))))))))))))))*$AV$3</f>
        <v>0</v>
      </c>
      <c r="AK18" s="23">
        <f t="shared" si="6"/>
        <v>0</v>
      </c>
      <c r="AL18" s="22">
        <f t="shared" si="7"/>
        <v>0</v>
      </c>
      <c r="AM18" s="22">
        <f t="shared" si="8"/>
        <v>0</v>
      </c>
      <c r="AN18" s="23"/>
      <c r="AO18" s="120"/>
      <c r="AP18" s="25"/>
      <c r="AQ18" s="25"/>
      <c r="AT18"/>
      <c r="AY18" s="143" t="str">
        <f t="shared" si="9"/>
        <v>No</v>
      </c>
      <c r="AZ18" s="144" t="str">
        <f t="shared" si="3"/>
        <v>No</v>
      </c>
      <c r="BA18" s="150"/>
      <c r="BB18" s="146">
        <f>IF(Q18="NA",0,IF(N18="No",0,IF(O18=Data!$E$2,Data!$L$82,IF(O18=Data!$E$3,Data!$L$83,IF(O18=Data!$E$4,Data!$L$84,IF(O18=Data!$E$5,Data!$L$85,IF(O18=Data!$E$6,Data!$L$86,IF(O18=Data!$E$7,Data!$L$87,IF(O18=Data!$E$8,Data!$L$88,IF(O18=Data!$E$9,Data!$L$89,IF(O18=Data!$E$10,Data!$L$90,IF(O18=Data!$E$11,Data!$L$91,IF(O18=Data!$E$12,Data!$L$92,IF(O18=Data!$E$13,Data!$L$93,IF(O18=Data!$E$14,Data!$L$94,IF(O18=Data!$E$15,Data!$L$95,IF(O18=Data!$E$16,Data!$L$96,IF(O18=Data!$E$17,Data!$L$97,IF(O18=Data!$E$18,Data!L$98,0)))))))))))))))))))</f>
        <v>0</v>
      </c>
      <c r="BC18" s="147">
        <f>IF(Q18="NA",0,IF(AY18="No",0,IF(N18="Yes",0,IF(P18=Data!$E$2,Data!$L$82,IF(P18=Data!$E$3,Data!$L$83,IF(P18=Data!$E$4,Data!$L$84,IF(P18=Data!$E$5,Data!$L$85,IF(P18=Data!$E$6,Data!$L$86,IF(P18=Data!$E$7,Data!$L$87,IF(P18=Data!$E$8,Data!$L$88,IF(P18=Data!$E$9,Data!$L$89,IF(P18=Data!$E$10,Data!$L$90,IF(P18=Data!$E$11,Data!$L$91,IF(P18=Data!$E$12,Data!$L$92*(EXP(-29.6/R18)),IF(P18=Data!$E$13,Data!$L$93,IF(P18=Data!$E$14,Data!$L$94*(EXP(-29.6/R18)),IF(P18=Data!$E$15,Data!$L$95,IF(P18=Data!$E$16,Data!$L$96,IF(P18=Data!$E$17,Data!$L$97,IF(P18=Data!$E$18,Data!L$98,0))))))))))))))))))))</f>
        <v>0</v>
      </c>
      <c r="BD18" s="148"/>
      <c r="BE18" s="146"/>
      <c r="BF18" s="148">
        <f t="shared" si="10"/>
        <v>0</v>
      </c>
      <c r="BG18" s="148">
        <f t="shared" si="11"/>
        <v>1</v>
      </c>
      <c r="BH18" s="148">
        <f t="shared" si="12"/>
        <v>1</v>
      </c>
      <c r="BI18" s="148">
        <f>IF(S18=0,0,IF(AND(Q18=Data!$E$12,S18-$AV$3&gt;0),(((Data!$M$92*(EXP(-29.6/S18)))-(Data!$M$92*(EXP(-29.6/(S18-$AV$3)))))),IF(AND(Q18=Data!$E$12,S18-$AV$3&lt;0.5),(Data!$M$92*(EXP(-29.6/S18))),IF(AND(Q18=Data!$E$12,S18&lt;=1),((Data!$M$92*(EXP(-29.6/S18)))),IF(Q18=Data!$E$13,(Data!$M$93),IF(AND(Q18=Data!$E$14,S18-$AV$3&gt;0),(((Data!$M$94*(EXP(-29.6/S18)))-(Data!$M$94*(EXP(-29.6/(S18-$AV$3)))))),IF(AND(Q18=Data!$E$14,S18-$AV$3&lt;1),(Data!$M$94*(EXP(-29.6/S18))),IF(AND(Q18=Data!$E$14,S18&lt;=1),((Data!$M$94*(EXP(-29.6/S18)))),IF(Q18=Data!$E$15,Data!$M$95,IF(Q18=Data!$E$16,Data!$M$96,IF(Q18=Data!$E$17,Data!$M$97,IF(Q18=Data!$E$18,Data!$M$98,0))))))))))))</f>
        <v>0</v>
      </c>
      <c r="BJ18" s="148">
        <f>IF(Q18=Data!$E$12,BI18*0.32,IF(Q18=Data!$E$13,0,IF(Q18=Data!$E$14,BI18*0.32,IF(Q18=Data!$E$15,0,IF(Q18=Data!$E$16,0,IF(Q18=Data!$E$17,0,IF(Q18=Data!$E$18,0,0)))))))</f>
        <v>0</v>
      </c>
      <c r="BK18" s="148">
        <f>IF(Q18=Data!$E$12,Data!$P$92*$AV$3,IF(Q18=Data!$E$13,Data!$P$93*$AV$3,IF(Q18=Data!$E$14,Data!$P$94*$AV$3,IF(Q18=Data!$E$15,Data!$P$95*$AV$3,IF(Q18=Data!$E$16,Data!$P$96*$AV$3,IF(Q18=Data!$E$17,Data!$P$97*$AV$3,IF(Q18=Data!$E$18,Data!$P$98*$AV$3,0)))))))</f>
        <v>0</v>
      </c>
      <c r="BL18" s="147">
        <f>IF(O18=Data!$E$2,Data!$O$82,IF(O18=Data!$E$3,Data!$O$83,IF(O18=Data!$E$4,Data!$O$84,IF(O18=Data!$E$5,Data!$O$85,IF(O18=Data!$E$6,Data!$O$86,IF(O18=Data!$E$7,Data!$O$87,IF(O18=Data!$E$8,Data!$O$88,IF(O18=Data!$E$9,Data!$O$89,IF(O18=Data!$E$10,Data!$O$90,IF(O18=Data!$E$11,Data!$O$91,IF(O18=Data!$E$12,Data!$O$92,IF(O18=Data!$E$13,Data!$O$93,IF(O18=Data!$E$14,Data!$O$94,IF(O18=Data!$E$15,Data!$O$95,IF(O18=Data!$E$16,Data!$O$96,IF(O18=Data!$E$17,Data!$O$97,IF(O18=Data!$E$18,Data!$O$98,0)))))))))))))))))</f>
        <v>0</v>
      </c>
      <c r="BM18" s="169"/>
      <c r="BN18" s="169"/>
      <c r="BO18" s="169"/>
      <c r="BP18" s="169"/>
    </row>
    <row r="19" spans="9:68" x14ac:dyDescent="0.3">
      <c r="I19" s="24"/>
      <c r="J19" s="36" t="s">
        <v>30</v>
      </c>
      <c r="K19" s="108"/>
      <c r="L19" s="108"/>
      <c r="M19" s="108" t="s">
        <v>3</v>
      </c>
      <c r="N19" s="108" t="s">
        <v>1</v>
      </c>
      <c r="O19" s="109" t="s">
        <v>124</v>
      </c>
      <c r="P19" s="109" t="s">
        <v>124</v>
      </c>
      <c r="Q19" s="110" t="s">
        <v>124</v>
      </c>
      <c r="R19" s="111"/>
      <c r="S19" s="111"/>
      <c r="T19" s="112"/>
      <c r="U19" s="20"/>
      <c r="V19" s="21">
        <f>IF(AZ19="No",0,IF(O19="NA",0,IF(O19=Data!$E$2,Data!$F$82,IF(O19=Data!$E$3,Data!$F$83,IF(O19=Data!$E$4,Data!$F$84,IF(O19=Data!$E$5,Data!$F$85,IF(O19=Data!$E$6,Data!$F$86,IF(O19=Data!$E$7,Data!$F$87,IF(O19=Data!$E$8,Data!$F$88,IF(O19=Data!$E$9,Data!$F$89,IF(O19=Data!$E$10,Data!$F$90,IF(O19=Data!$E$11,Data!$F$91,IF(O19=Data!E28,Data!$F$92,IF(O19=Data!E29,Data!$F$93,IF(O19=Data!E30,Data!$F$94,IF(O19=Data!E31,Data!$F$95,IF(O19=Data!E32,Data!$F$96,IF(O19=Data!E33,Data!$F$97,IF(O19=Data!E34,Data!F$98,0)))))))))))))))))))*K19*$AV$3</f>
        <v>0</v>
      </c>
      <c r="W19" s="23">
        <f>IF(AZ19="No",0,IF(O19="NA",0,IF(O19=Data!$E$2,Data!$G$82,IF(O19=Data!$E$3,Data!$G$83,IF(O19=Data!$E$4,Data!$G$84,IF(O19=Data!$E$5,Data!$G$85,IF(O19=Data!$E$6,Data!$G$86,IF(O19=Data!$E$7,Data!$G$87,IF(O19=Data!$E$8,Data!$G$88,IF(O19=Data!$E$9,Data!$G$89,IF(O19=Data!$E$10,Data!$G$90,IF(O19=Data!$E$11,Data!$G$91,IF(O19=Data!$E$12,Data!$G$92,IF(O19=Data!$E$13,Data!$G$93,IF(O19=Data!$E$14,Data!$G$94,IF(O19=Data!$E$15,Data!$G$95,IF(O19=Data!$E$16,Data!$G$96,IF(O19=Data!$E$17,Data!$G$97,IF(O19=Data!$E$18,Data!G$98,0)))))))))))))))))))*K19*$AV$3</f>
        <v>0</v>
      </c>
      <c r="X19" s="23">
        <f>IF(AZ19="No",0,IF(O19="NA",0,IF(O19=Data!$E$2,Data!$H$82,IF(O19=Data!$E$3,Data!$H$83,IF(O19=Data!$E$4,Data!$H$84,IF(O19=Data!$E$5,Data!$H$85,IF(O19=Data!$E$6,Data!$H$86,IF(O19=Data!$E$7,Data!$H$87,IF(O19=Data!$E$8,Data!$H$88,IF(O19=Data!$E$9,Data!$H$89,IF(O19=Data!$E$10,Data!$H$90,IF(O19=Data!$E$11,Data!$H$91,IF(O19=Data!$E$12,Data!$H$92,IF(O19=Data!$E$13,Data!$H$93,IF(O19=Data!$E$14,Data!$H$94,IF(O19=Data!$E$15,Data!$H$95,IF(O19=Data!$E$16,Data!$H$96,IF(O19=Data!$E$17,Data!$H$97,IF(O19=Data!$E$18,Data!H$98,0)))))))))))))))))))*K19*$AV$3</f>
        <v>0</v>
      </c>
      <c r="Y19" s="23">
        <f>IF(R19&lt;=1,0,IF(Q19=Data!$E$12,Data!$F$92,IF(Q19=Data!$E$13,Data!$F$93,IF(Q19=Data!$E$14,Data!$F$94,IF(Q19=Data!$E$15,Data!$F$95,IF(Q19=Data!$E$16,Data!$F$96,IF(Q19=Data!$E$17,Data!$F$97,IF(Q19=Data!$E$18,Data!$F$98,0))))))))*K19*IF(R19&lt;AV19,R19,$AV$3)</f>
        <v>0</v>
      </c>
      <c r="Z19" s="23">
        <f>IF(R19&lt;=1,0,IF(Q19=Data!$E$12,Data!$G$92,IF(Q19=Data!$E$13,Data!$G$93,IF(Q19=Data!$E$14,Data!$G$94,IF(Q19=Data!$E$15,Data!$G$95,IF(Q19=Data!$E$16,Data!$G$96,IF(Q19=Data!$E$17,Data!$G$97,IF(Q19=Data!$E$18,Data!$G$98,0))))))))*K19*IF(R19&lt;AV19,R19,$AV$3)</f>
        <v>0</v>
      </c>
      <c r="AA19" s="23">
        <f>IF(R19&lt;=1,0,IF(Q19=Data!$E$12,Data!$H$92,IF(Q19=Data!$E$13,Data!$H$93,IF(Q19=Data!$E$14,Data!$H$94,IF(Q19=Data!$E$15,Data!$H$95,IF(Q19=Data!$E$16,Data!$H$96,IF(Q19=Data!$E$17,Data!$H$97,IF(Q19=Data!$E$18,Data!$H$98,0))))))))*K19*IF(R19&lt;AV19,R19,$AV$3)</f>
        <v>0</v>
      </c>
      <c r="AB19" s="22">
        <f t="shared" si="4"/>
        <v>0</v>
      </c>
      <c r="AC19" s="50">
        <f t="shared" si="5"/>
        <v>0</v>
      </c>
      <c r="AD19" s="46"/>
      <c r="AE19" s="21">
        <f t="shared" si="0"/>
        <v>0</v>
      </c>
      <c r="AF19" s="22">
        <f t="shared" si="1"/>
        <v>0</v>
      </c>
      <c r="AG19" s="50">
        <f t="shared" si="2"/>
        <v>0</v>
      </c>
      <c r="AH19" s="46"/>
      <c r="AI19" s="21">
        <f>IF(AZ19="No",0,IF(O19="NA",0,IF(Q19=O19,0,IF(O19=Data!$E$2,Data!$J$82,IF(O19=Data!$E$3,Data!$J$83,IF(O19=Data!$E$4,Data!$J$84,IF(O19=Data!$E$5,Data!$J$85,IF(O19=Data!$E$6,Data!$J$86,IF(O19=Data!$E$7,Data!$J$87,IF(O19=Data!$E$8,Data!$J$88,IF(O19=Data!$E$9,Data!$J$89,IF(O19=Data!$E$10,Data!$I$90,IF(O19=Data!$E$11,Data!$J$91,IF(O19=Data!$E$12,Data!$J$92,IF(O19=Data!$E$13,Data!$J$93,IF(O19=Data!$E$14,Data!$J$94,IF(O19=Data!$E$15,Data!$J$95,IF(O19=Data!$E$16,Data!$J$96,IF(O19=Data!$E$17,Data!$J$97,IF(O19=Data!$E$18,Data!J$98,0))))))))))))))))))))*$AV$3</f>
        <v>0</v>
      </c>
      <c r="AJ19" s="23">
        <f>IF(AZ19="No",0,IF(O19="NA",0,IF(O19=Data!$E$2,Data!$K$82,IF(O19=Data!$E$3,Data!$K$83,IF(O19=Data!$E$4,Data!$K$84,IF(O19=Data!$E$5,Data!$K$85,IF(O19=Data!$E$6,Data!$K$86,IF(O19=Data!$E$7,Data!$K$87,IF(O19=Data!$E$8,Data!$K$88,IF(O19=Data!$E$9,Data!$K$89,IF(O19=Data!$E$10,Data!$K$90,IF(O19=Data!$E$11,Data!$K$91,IF(O19=Data!$E$12,Data!$K$92,IF(O19=Data!$E$13,Data!$K$93,IF(O19=Data!$E$14,Data!$K$94,IF(O19=Data!$E$15,Data!$K$95,IF(O19=Data!$E$16,Data!$K$96,IF(O19=Data!$E$17,Data!$K$97,IF(O19=Data!$E$18,Data!K$98,0)))))))))))))))))))*$AV$3</f>
        <v>0</v>
      </c>
      <c r="AK19" s="23">
        <f t="shared" si="6"/>
        <v>0</v>
      </c>
      <c r="AL19" s="22">
        <f t="shared" si="7"/>
        <v>0</v>
      </c>
      <c r="AM19" s="22">
        <f t="shared" si="8"/>
        <v>0</v>
      </c>
      <c r="AN19" s="23"/>
      <c r="AO19" s="120"/>
      <c r="AP19" s="25"/>
      <c r="AQ19" s="25"/>
      <c r="AT19"/>
      <c r="AY19" s="143" t="str">
        <f t="shared" si="9"/>
        <v>No</v>
      </c>
      <c r="AZ19" s="144" t="str">
        <f t="shared" si="3"/>
        <v>No</v>
      </c>
      <c r="BA19" s="150"/>
      <c r="BB19" s="146">
        <f>IF(Q19="NA",0,IF(N19="No",0,IF(O19=Data!$E$2,Data!$L$82,IF(O19=Data!$E$3,Data!$L$83,IF(O19=Data!$E$4,Data!$L$84,IF(O19=Data!$E$5,Data!$L$85,IF(O19=Data!$E$6,Data!$L$86,IF(O19=Data!$E$7,Data!$L$87,IF(O19=Data!$E$8,Data!$L$88,IF(O19=Data!$E$9,Data!$L$89,IF(O19=Data!$E$10,Data!$L$90,IF(O19=Data!$E$11,Data!$L$91,IF(O19=Data!$E$12,Data!$L$92,IF(O19=Data!$E$13,Data!$L$93,IF(O19=Data!$E$14,Data!$L$94,IF(O19=Data!$E$15,Data!$L$95,IF(O19=Data!$E$16,Data!$L$96,IF(O19=Data!$E$17,Data!$L$97,IF(O19=Data!$E$18,Data!L$98,0)))))))))))))))))))</f>
        <v>0</v>
      </c>
      <c r="BC19" s="147">
        <f>IF(Q19="NA",0,IF(AY19="No",0,IF(N19="Yes",0,IF(P19=Data!$E$2,Data!$L$82,IF(P19=Data!$E$3,Data!$L$83,IF(P19=Data!$E$4,Data!$L$84,IF(P19=Data!$E$5,Data!$L$85,IF(P19=Data!$E$6,Data!$L$86,IF(P19=Data!$E$7,Data!$L$87,IF(P19=Data!$E$8,Data!$L$88,IF(P19=Data!$E$9,Data!$L$89,IF(P19=Data!$E$10,Data!$L$90,IF(P19=Data!$E$11,Data!$L$91,IF(P19=Data!$E$12,Data!$L$92*(EXP(-29.6/R19)),IF(P19=Data!$E$13,Data!$L$93,IF(P19=Data!$E$14,Data!$L$94*(EXP(-29.6/R19)),IF(P19=Data!$E$15,Data!$L$95,IF(P19=Data!$E$16,Data!$L$96,IF(P19=Data!$E$17,Data!$L$97,IF(P19=Data!$E$18,Data!L$98,0))))))))))))))))))))</f>
        <v>0</v>
      </c>
      <c r="BD19" s="148"/>
      <c r="BE19" s="146"/>
      <c r="BF19" s="148">
        <f t="shared" si="10"/>
        <v>0</v>
      </c>
      <c r="BG19" s="148">
        <f t="shared" si="11"/>
        <v>1</v>
      </c>
      <c r="BH19" s="148">
        <f t="shared" si="12"/>
        <v>1</v>
      </c>
      <c r="BI19" s="148">
        <f>IF(S19=0,0,IF(AND(Q19=Data!$E$12,S19-$AV$3&gt;0),(((Data!$M$92*(EXP(-29.6/S19)))-(Data!$M$92*(EXP(-29.6/(S19-$AV$3)))))),IF(AND(Q19=Data!$E$12,S19-$AV$3&lt;0.5),(Data!$M$92*(EXP(-29.6/S19))),IF(AND(Q19=Data!$E$12,S19&lt;=1),((Data!$M$92*(EXP(-29.6/S19)))),IF(Q19=Data!$E$13,(Data!$M$93),IF(AND(Q19=Data!$E$14,S19-$AV$3&gt;0),(((Data!$M$94*(EXP(-29.6/S19)))-(Data!$M$94*(EXP(-29.6/(S19-$AV$3)))))),IF(AND(Q19=Data!$E$14,S19-$AV$3&lt;1),(Data!$M$94*(EXP(-29.6/S19))),IF(AND(Q19=Data!$E$14,S19&lt;=1),((Data!$M$94*(EXP(-29.6/S19)))),IF(Q19=Data!$E$15,Data!$M$95,IF(Q19=Data!$E$16,Data!$M$96,IF(Q19=Data!$E$17,Data!$M$97,IF(Q19=Data!$E$18,Data!$M$98,0))))))))))))</f>
        <v>0</v>
      </c>
      <c r="BJ19" s="148">
        <f>IF(Q19=Data!$E$12,BI19*0.32,IF(Q19=Data!$E$13,0,IF(Q19=Data!$E$14,BI19*0.32,IF(Q19=Data!$E$15,0,IF(Q19=Data!$E$16,0,IF(Q19=Data!$E$17,0,IF(Q19=Data!$E$18,0,0)))))))</f>
        <v>0</v>
      </c>
      <c r="BK19" s="148">
        <f>IF(Q19=Data!$E$12,Data!$P$92*$AV$3,IF(Q19=Data!$E$13,Data!$P$93*$AV$3,IF(Q19=Data!$E$14,Data!$P$94*$AV$3,IF(Q19=Data!$E$15,Data!$P$95*$AV$3,IF(Q19=Data!$E$16,Data!$P$96*$AV$3,IF(Q19=Data!$E$17,Data!$P$97*$AV$3,IF(Q19=Data!$E$18,Data!$P$98*$AV$3,0)))))))</f>
        <v>0</v>
      </c>
      <c r="BL19" s="147">
        <f>IF(O19=Data!$E$2,Data!$O$82,IF(O19=Data!$E$3,Data!$O$83,IF(O19=Data!$E$4,Data!$O$84,IF(O19=Data!$E$5,Data!$O$85,IF(O19=Data!$E$6,Data!$O$86,IF(O19=Data!$E$7,Data!$O$87,IF(O19=Data!$E$8,Data!$O$88,IF(O19=Data!$E$9,Data!$O$89,IF(O19=Data!$E$10,Data!$O$90,IF(O19=Data!$E$11,Data!$O$91,IF(O19=Data!$E$12,Data!$O$92,IF(O19=Data!$E$13,Data!$O$93,IF(O19=Data!$E$14,Data!$O$94,IF(O19=Data!$E$15,Data!$O$95,IF(O19=Data!$E$16,Data!$O$96,IF(O19=Data!$E$17,Data!$O$97,IF(O19=Data!$E$18,Data!$O$98,0)))))))))))))))))</f>
        <v>0</v>
      </c>
      <c r="BM19" s="169"/>
      <c r="BN19" s="169"/>
      <c r="BO19" s="169"/>
      <c r="BP19" s="169"/>
    </row>
    <row r="20" spans="9:68" x14ac:dyDescent="0.3">
      <c r="I20" s="24"/>
      <c r="J20" s="36" t="s">
        <v>31</v>
      </c>
      <c r="K20" s="108"/>
      <c r="L20" s="108"/>
      <c r="M20" s="108" t="s">
        <v>3</v>
      </c>
      <c r="N20" s="108" t="s">
        <v>1</v>
      </c>
      <c r="O20" s="109" t="s">
        <v>124</v>
      </c>
      <c r="P20" s="109" t="s">
        <v>124</v>
      </c>
      <c r="Q20" s="110" t="s">
        <v>124</v>
      </c>
      <c r="R20" s="111"/>
      <c r="S20" s="111"/>
      <c r="T20" s="112"/>
      <c r="U20" s="20"/>
      <c r="V20" s="21">
        <f>IF(AZ20="No",0,IF(O20="NA",0,IF(O20=Data!$E$2,Data!$F$82,IF(O20=Data!$E$3,Data!$F$83,IF(O20=Data!$E$4,Data!$F$84,IF(O20=Data!$E$5,Data!$F$85,IF(O20=Data!$E$6,Data!$F$86,IF(O20=Data!$E$7,Data!$F$87,IF(O20=Data!$E$8,Data!$F$88,IF(O20=Data!$E$9,Data!$F$89,IF(O20=Data!$E$10,Data!$F$90,IF(O20=Data!$E$11,Data!$F$91,IF(O20=Data!E29,Data!$F$92,IF(O20=Data!E30,Data!$F$93,IF(O20=Data!E31,Data!$F$94,IF(O20=Data!E32,Data!$F$95,IF(O20=Data!E33,Data!$F$96,IF(O20=Data!E34,Data!$F$97,IF(O20=Data!E35,Data!F$98,0)))))))))))))))))))*K20*$AV$3</f>
        <v>0</v>
      </c>
      <c r="W20" s="23">
        <f>IF(AZ20="No",0,IF(O20="NA",0,IF(O20=Data!$E$2,Data!$G$82,IF(O20=Data!$E$3,Data!$G$83,IF(O20=Data!$E$4,Data!$G$84,IF(O20=Data!$E$5,Data!$G$85,IF(O20=Data!$E$6,Data!$G$86,IF(O20=Data!$E$7,Data!$G$87,IF(O20=Data!$E$8,Data!$G$88,IF(O20=Data!$E$9,Data!$G$89,IF(O20=Data!$E$10,Data!$G$90,IF(O20=Data!$E$11,Data!$G$91,IF(O20=Data!$E$12,Data!$G$92,IF(O20=Data!$E$13,Data!$G$93,IF(O20=Data!$E$14,Data!$G$94,IF(O20=Data!$E$15,Data!$G$95,IF(O20=Data!$E$16,Data!$G$96,IF(O20=Data!$E$17,Data!$G$97,IF(O20=Data!$E$18,Data!G$98,0)))))))))))))))))))*K20*$AV$3</f>
        <v>0</v>
      </c>
      <c r="X20" s="23">
        <f>IF(AZ20="No",0,IF(O20="NA",0,IF(O20=Data!$E$2,Data!$H$82,IF(O20=Data!$E$3,Data!$H$83,IF(O20=Data!$E$4,Data!$H$84,IF(O20=Data!$E$5,Data!$H$85,IF(O20=Data!$E$6,Data!$H$86,IF(O20=Data!$E$7,Data!$H$87,IF(O20=Data!$E$8,Data!$H$88,IF(O20=Data!$E$9,Data!$H$89,IF(O20=Data!$E$10,Data!$H$90,IF(O20=Data!$E$11,Data!$H$91,IF(O20=Data!$E$12,Data!$H$92,IF(O20=Data!$E$13,Data!$H$93,IF(O20=Data!$E$14,Data!$H$94,IF(O20=Data!$E$15,Data!$H$95,IF(O20=Data!$E$16,Data!$H$96,IF(O20=Data!$E$17,Data!$H$97,IF(O20=Data!$E$18,Data!H$98,0)))))))))))))))))))*K20*$AV$3</f>
        <v>0</v>
      </c>
      <c r="Y20" s="23">
        <f>IF(R20&lt;=1,0,IF(Q20=Data!$E$12,Data!$F$92,IF(Q20=Data!$E$13,Data!$F$93,IF(Q20=Data!$E$14,Data!$F$94,IF(Q20=Data!$E$15,Data!$F$95,IF(Q20=Data!$E$16,Data!$F$96,IF(Q20=Data!$E$17,Data!$F$97,IF(Q20=Data!$E$18,Data!$F$98,0))))))))*K20*IF(R20&lt;AV20,R20,$AV$3)</f>
        <v>0</v>
      </c>
      <c r="Z20" s="23">
        <f>IF(R20&lt;=1,0,IF(Q20=Data!$E$12,Data!$G$92,IF(Q20=Data!$E$13,Data!$G$93,IF(Q20=Data!$E$14,Data!$G$94,IF(Q20=Data!$E$15,Data!$G$95,IF(Q20=Data!$E$16,Data!$G$96,IF(Q20=Data!$E$17,Data!$G$97,IF(Q20=Data!$E$18,Data!$G$98,0))))))))*K20*IF(R20&lt;AV20,R20,$AV$3)</f>
        <v>0</v>
      </c>
      <c r="AA20" s="23">
        <f>IF(R20&lt;=1,0,IF(Q20=Data!$E$12,Data!$H$92,IF(Q20=Data!$E$13,Data!$H$93,IF(Q20=Data!$E$14,Data!$H$94,IF(Q20=Data!$E$15,Data!$H$95,IF(Q20=Data!$E$16,Data!$H$96,IF(Q20=Data!$E$17,Data!$H$97,IF(Q20=Data!$E$18,Data!$H$98,0))))))))*K20*IF(R20&lt;AV20,R20,$AV$3)</f>
        <v>0</v>
      </c>
      <c r="AB20" s="22">
        <f t="shared" si="4"/>
        <v>0</v>
      </c>
      <c r="AC20" s="50">
        <f t="shared" si="5"/>
        <v>0</v>
      </c>
      <c r="AD20" s="46"/>
      <c r="AE20" s="21">
        <f t="shared" si="0"/>
        <v>0</v>
      </c>
      <c r="AF20" s="22">
        <f t="shared" si="1"/>
        <v>0</v>
      </c>
      <c r="AG20" s="50">
        <f t="shared" si="2"/>
        <v>0</v>
      </c>
      <c r="AH20" s="46"/>
      <c r="AI20" s="21">
        <f>IF(AZ20="No",0,IF(O20="NA",0,IF(Q20=O20,0,IF(O20=Data!$E$2,Data!$J$82,IF(O20=Data!$E$3,Data!$J$83,IF(O20=Data!$E$4,Data!$J$84,IF(O20=Data!$E$5,Data!$J$85,IF(O20=Data!$E$6,Data!$J$86,IF(O20=Data!$E$7,Data!$J$87,IF(O20=Data!$E$8,Data!$J$88,IF(O20=Data!$E$9,Data!$J$89,IF(O20=Data!$E$10,Data!$I$90,IF(O20=Data!$E$11,Data!$J$91,IF(O20=Data!$E$12,Data!$J$92,IF(O20=Data!$E$13,Data!$J$93,IF(O20=Data!$E$14,Data!$J$94,IF(O20=Data!$E$15,Data!$J$95,IF(O20=Data!$E$16,Data!$J$96,IF(O20=Data!$E$17,Data!$J$97,IF(O20=Data!$E$18,Data!J$98,0))))))))))))))))))))*$AV$3</f>
        <v>0</v>
      </c>
      <c r="AJ20" s="23">
        <f>IF(AZ20="No",0,IF(O20="NA",0,IF(O20=Data!$E$2,Data!$K$82,IF(O20=Data!$E$3,Data!$K$83,IF(O20=Data!$E$4,Data!$K$84,IF(O20=Data!$E$5,Data!$K$85,IF(O20=Data!$E$6,Data!$K$86,IF(O20=Data!$E$7,Data!$K$87,IF(O20=Data!$E$8,Data!$K$88,IF(O20=Data!$E$9,Data!$K$89,IF(O20=Data!$E$10,Data!$K$90,IF(O20=Data!$E$11,Data!$K$91,IF(O20=Data!$E$12,Data!$K$92,IF(O20=Data!$E$13,Data!$K$93,IF(O20=Data!$E$14,Data!$K$94,IF(O20=Data!$E$15,Data!$K$95,IF(O20=Data!$E$16,Data!$K$96,IF(O20=Data!$E$17,Data!$K$97,IF(O20=Data!$E$18,Data!K$98,0)))))))))))))))))))*$AV$3</f>
        <v>0</v>
      </c>
      <c r="AK20" s="23">
        <f t="shared" si="6"/>
        <v>0</v>
      </c>
      <c r="AL20" s="22">
        <f t="shared" si="7"/>
        <v>0</v>
      </c>
      <c r="AM20" s="22">
        <f t="shared" si="8"/>
        <v>0</v>
      </c>
      <c r="AN20" s="23"/>
      <c r="AO20" s="120"/>
      <c r="AP20" s="25"/>
      <c r="AQ20" s="25"/>
      <c r="AT20"/>
      <c r="AY20" s="143" t="str">
        <f t="shared" si="9"/>
        <v>No</v>
      </c>
      <c r="AZ20" s="144" t="str">
        <f t="shared" si="3"/>
        <v>No</v>
      </c>
      <c r="BA20" s="150"/>
      <c r="BB20" s="146">
        <f>IF(Q20="NA",0,IF(N20="No",0,IF(O20=Data!$E$2,Data!$L$82,IF(O20=Data!$E$3,Data!$L$83,IF(O20=Data!$E$4,Data!$L$84,IF(O20=Data!$E$5,Data!$L$85,IF(O20=Data!$E$6,Data!$L$86,IF(O20=Data!$E$7,Data!$L$87,IF(O20=Data!$E$8,Data!$L$88,IF(O20=Data!$E$9,Data!$L$89,IF(O20=Data!$E$10,Data!$L$90,IF(O20=Data!$E$11,Data!$L$91,IF(O20=Data!$E$12,Data!$L$92,IF(O20=Data!$E$13,Data!$L$93,IF(O20=Data!$E$14,Data!$L$94,IF(O20=Data!$E$15,Data!$L$95,IF(O20=Data!$E$16,Data!$L$96,IF(O20=Data!$E$17,Data!$L$97,IF(O20=Data!$E$18,Data!L$98,0)))))))))))))))))))</f>
        <v>0</v>
      </c>
      <c r="BC20" s="147">
        <f>IF(Q20="NA",0,IF(AY20="No",0,IF(N20="Yes",0,IF(P20=Data!$E$2,Data!$L$82,IF(P20=Data!$E$3,Data!$L$83,IF(P20=Data!$E$4,Data!$L$84,IF(P20=Data!$E$5,Data!$L$85,IF(P20=Data!$E$6,Data!$L$86,IF(P20=Data!$E$7,Data!$L$87,IF(P20=Data!$E$8,Data!$L$88,IF(P20=Data!$E$9,Data!$L$89,IF(P20=Data!$E$10,Data!$L$90,IF(P20=Data!$E$11,Data!$L$91,IF(P20=Data!$E$12,Data!$L$92*(EXP(-29.6/R20)),IF(P20=Data!$E$13,Data!$L$93,IF(P20=Data!$E$14,Data!$L$94*(EXP(-29.6/R20)),IF(P20=Data!$E$15,Data!$L$95,IF(P20=Data!$E$16,Data!$L$96,IF(P20=Data!$E$17,Data!$L$97,IF(P20=Data!$E$18,Data!L$98,0))))))))))))))))))))</f>
        <v>0</v>
      </c>
      <c r="BD20" s="148"/>
      <c r="BE20" s="146"/>
      <c r="BF20" s="148">
        <f t="shared" si="10"/>
        <v>0</v>
      </c>
      <c r="BG20" s="148">
        <f t="shared" si="11"/>
        <v>1</v>
      </c>
      <c r="BH20" s="148">
        <f t="shared" si="12"/>
        <v>1</v>
      </c>
      <c r="BI20" s="148">
        <f>IF(S20=0,0,IF(AND(Q20=Data!$E$12,S20-$AV$3&gt;0),(((Data!$M$92*(EXP(-29.6/S20)))-(Data!$M$92*(EXP(-29.6/(S20-$AV$3)))))),IF(AND(Q20=Data!$E$12,S20-$AV$3&lt;0.5),(Data!$M$92*(EXP(-29.6/S20))),IF(AND(Q20=Data!$E$12,S20&lt;=1),((Data!$M$92*(EXP(-29.6/S20)))),IF(Q20=Data!$E$13,(Data!$M$93),IF(AND(Q20=Data!$E$14,S20-$AV$3&gt;0),(((Data!$M$94*(EXP(-29.6/S20)))-(Data!$M$94*(EXP(-29.6/(S20-$AV$3)))))),IF(AND(Q20=Data!$E$14,S20-$AV$3&lt;1),(Data!$M$94*(EXP(-29.6/S20))),IF(AND(Q20=Data!$E$14,S20&lt;=1),((Data!$M$94*(EXP(-29.6/S20)))),IF(Q20=Data!$E$15,Data!$M$95,IF(Q20=Data!$E$16,Data!$M$96,IF(Q20=Data!$E$17,Data!$M$97,IF(Q20=Data!$E$18,Data!$M$98,0))))))))))))</f>
        <v>0</v>
      </c>
      <c r="BJ20" s="148">
        <f>IF(Q20=Data!$E$12,BI20*0.32,IF(Q20=Data!$E$13,0,IF(Q20=Data!$E$14,BI20*0.32,IF(Q20=Data!$E$15,0,IF(Q20=Data!$E$16,0,IF(Q20=Data!$E$17,0,IF(Q20=Data!$E$18,0,0)))))))</f>
        <v>0</v>
      </c>
      <c r="BK20" s="148">
        <f>IF(Q20=Data!$E$12,Data!$P$92*$AV$3,IF(Q20=Data!$E$13,Data!$P$93*$AV$3,IF(Q20=Data!$E$14,Data!$P$94*$AV$3,IF(Q20=Data!$E$15,Data!$P$95*$AV$3,IF(Q20=Data!$E$16,Data!$P$96*$AV$3,IF(Q20=Data!$E$17,Data!$P$97*$AV$3,IF(Q20=Data!$E$18,Data!$P$98*$AV$3,0)))))))</f>
        <v>0</v>
      </c>
      <c r="BL20" s="147">
        <f>IF(O20=Data!$E$2,Data!$O$82,IF(O20=Data!$E$3,Data!$O$83,IF(O20=Data!$E$4,Data!$O$84,IF(O20=Data!$E$5,Data!$O$85,IF(O20=Data!$E$6,Data!$O$86,IF(O20=Data!$E$7,Data!$O$87,IF(O20=Data!$E$8,Data!$O$88,IF(O20=Data!$E$9,Data!$O$89,IF(O20=Data!$E$10,Data!$O$90,IF(O20=Data!$E$11,Data!$O$91,IF(O20=Data!$E$12,Data!$O$92,IF(O20=Data!$E$13,Data!$O$93,IF(O20=Data!$E$14,Data!$O$94,IF(O20=Data!$E$15,Data!$O$95,IF(O20=Data!$E$16,Data!$O$96,IF(O20=Data!$E$17,Data!$O$97,IF(O20=Data!$E$18,Data!$O$98,0)))))))))))))))))</f>
        <v>0</v>
      </c>
      <c r="BM20" s="169"/>
      <c r="BN20" s="169"/>
      <c r="BO20" s="169"/>
      <c r="BP20" s="169"/>
    </row>
    <row r="21" spans="9:68" x14ac:dyDescent="0.3">
      <c r="I21" s="24"/>
      <c r="J21" s="36" t="s">
        <v>32</v>
      </c>
      <c r="K21" s="108"/>
      <c r="L21" s="108"/>
      <c r="M21" s="108" t="s">
        <v>3</v>
      </c>
      <c r="N21" s="108" t="s">
        <v>1</v>
      </c>
      <c r="O21" s="109" t="s">
        <v>124</v>
      </c>
      <c r="P21" s="109" t="s">
        <v>124</v>
      </c>
      <c r="Q21" s="110" t="s">
        <v>124</v>
      </c>
      <c r="R21" s="111"/>
      <c r="S21" s="111"/>
      <c r="T21" s="112"/>
      <c r="U21" s="20"/>
      <c r="V21" s="21">
        <f>IF(AZ21="No",0,IF(O21="NA",0,IF(O21=Data!$E$2,Data!$F$82,IF(O21=Data!$E$3,Data!$F$83,IF(O21=Data!$E$4,Data!$F$84,IF(O21=Data!$E$5,Data!$F$85,IF(O21=Data!$E$6,Data!$F$86,IF(O21=Data!$E$7,Data!$F$87,IF(O21=Data!$E$8,Data!$F$88,IF(O21=Data!$E$9,Data!$F$89,IF(O21=Data!$E$10,Data!$F$90,IF(O21=Data!$E$11,Data!$F$91,IF(O21=Data!E30,Data!$F$92,IF(O21=Data!E31,Data!$F$93,IF(O21=Data!E32,Data!$F$94,IF(O21=Data!E33,Data!$F$95,IF(O21=Data!E34,Data!$F$96,IF(O21=Data!E35,Data!$F$97,IF(O21=Data!E36,Data!F$98,0)))))))))))))))))))*K21*$AV$3</f>
        <v>0</v>
      </c>
      <c r="W21" s="23">
        <f>IF(AZ21="No",0,IF(O21="NA",0,IF(O21=Data!$E$2,Data!$G$82,IF(O21=Data!$E$3,Data!$G$83,IF(O21=Data!$E$4,Data!$G$84,IF(O21=Data!$E$5,Data!$G$85,IF(O21=Data!$E$6,Data!$G$86,IF(O21=Data!$E$7,Data!$G$87,IF(O21=Data!$E$8,Data!$G$88,IF(O21=Data!$E$9,Data!$G$89,IF(O21=Data!$E$10,Data!$G$90,IF(O21=Data!$E$11,Data!$G$91,IF(O21=Data!$E$12,Data!$G$92,IF(O21=Data!$E$13,Data!$G$93,IF(O21=Data!$E$14,Data!$G$94,IF(O21=Data!$E$15,Data!$G$95,IF(O21=Data!$E$16,Data!$G$96,IF(O21=Data!$E$17,Data!$G$97,IF(O21=Data!$E$18,Data!G$98,0)))))))))))))))))))*K21*$AV$3</f>
        <v>0</v>
      </c>
      <c r="X21" s="23">
        <f>IF(AZ21="No",0,IF(O21="NA",0,IF(O21=Data!$E$2,Data!$H$82,IF(O21=Data!$E$3,Data!$H$83,IF(O21=Data!$E$4,Data!$H$84,IF(O21=Data!$E$5,Data!$H$85,IF(O21=Data!$E$6,Data!$H$86,IF(O21=Data!$E$7,Data!$H$87,IF(O21=Data!$E$8,Data!$H$88,IF(O21=Data!$E$9,Data!$H$89,IF(O21=Data!$E$10,Data!$H$90,IF(O21=Data!$E$11,Data!$H$91,IF(O21=Data!$E$12,Data!$H$92,IF(O21=Data!$E$13,Data!$H$93,IF(O21=Data!$E$14,Data!$H$94,IF(O21=Data!$E$15,Data!$H$95,IF(O21=Data!$E$16,Data!$H$96,IF(O21=Data!$E$17,Data!$H$97,IF(O21=Data!$E$18,Data!H$98,0)))))))))))))))))))*K21*$AV$3</f>
        <v>0</v>
      </c>
      <c r="Y21" s="23">
        <f>IF(R21&lt;=1,0,IF(Q21=Data!$E$12,Data!$F$92,IF(Q21=Data!$E$13,Data!$F$93,IF(Q21=Data!$E$14,Data!$F$94,IF(Q21=Data!$E$15,Data!$F$95,IF(Q21=Data!$E$16,Data!$F$96,IF(Q21=Data!$E$17,Data!$F$97,IF(Q21=Data!$E$18,Data!$F$98,0))))))))*K21*IF(R21&lt;AV21,R21,$AV$3)</f>
        <v>0</v>
      </c>
      <c r="Z21" s="23">
        <f>IF(R21&lt;=1,0,IF(Q21=Data!$E$12,Data!$G$92,IF(Q21=Data!$E$13,Data!$G$93,IF(Q21=Data!$E$14,Data!$G$94,IF(Q21=Data!$E$15,Data!$G$95,IF(Q21=Data!$E$16,Data!$G$96,IF(Q21=Data!$E$17,Data!$G$97,IF(Q21=Data!$E$18,Data!$G$98,0))))))))*K21*IF(R21&lt;AV21,R21,$AV$3)</f>
        <v>0</v>
      </c>
      <c r="AA21" s="23">
        <f>IF(R21&lt;=1,0,IF(Q21=Data!$E$12,Data!$H$92,IF(Q21=Data!$E$13,Data!$H$93,IF(Q21=Data!$E$14,Data!$H$94,IF(Q21=Data!$E$15,Data!$H$95,IF(Q21=Data!$E$16,Data!$H$96,IF(Q21=Data!$E$17,Data!$H$97,IF(Q21=Data!$E$18,Data!$H$98,0))))))))*K21*IF(R21&lt;AV21,R21,$AV$3)</f>
        <v>0</v>
      </c>
      <c r="AB21" s="22">
        <f t="shared" si="4"/>
        <v>0</v>
      </c>
      <c r="AC21" s="50">
        <f t="shared" si="5"/>
        <v>0</v>
      </c>
      <c r="AD21" s="46"/>
      <c r="AE21" s="21">
        <f t="shared" si="0"/>
        <v>0</v>
      </c>
      <c r="AF21" s="22">
        <f t="shared" si="1"/>
        <v>0</v>
      </c>
      <c r="AG21" s="50">
        <f t="shared" si="2"/>
        <v>0</v>
      </c>
      <c r="AH21" s="46"/>
      <c r="AI21" s="21">
        <f>IF(AZ21="No",0,IF(O21="NA",0,IF(Q21=O21,0,IF(O21=Data!$E$2,Data!$J$82,IF(O21=Data!$E$3,Data!$J$83,IF(O21=Data!$E$4,Data!$J$84,IF(O21=Data!$E$5,Data!$J$85,IF(O21=Data!$E$6,Data!$J$86,IF(O21=Data!$E$7,Data!$J$87,IF(O21=Data!$E$8,Data!$J$88,IF(O21=Data!$E$9,Data!$J$89,IF(O21=Data!$E$10,Data!$I$90,IF(O21=Data!$E$11,Data!$J$91,IF(O21=Data!$E$12,Data!$J$92,IF(O21=Data!$E$13,Data!$J$93,IF(O21=Data!$E$14,Data!$J$94,IF(O21=Data!$E$15,Data!$J$95,IF(O21=Data!$E$16,Data!$J$96,IF(O21=Data!$E$17,Data!$J$97,IF(O21=Data!$E$18,Data!J$98,0))))))))))))))))))))*$AV$3</f>
        <v>0</v>
      </c>
      <c r="AJ21" s="23">
        <f>IF(AZ21="No",0,IF(O21="NA",0,IF(O21=Data!$E$2,Data!$K$82,IF(O21=Data!$E$3,Data!$K$83,IF(O21=Data!$E$4,Data!$K$84,IF(O21=Data!$E$5,Data!$K$85,IF(O21=Data!$E$6,Data!$K$86,IF(O21=Data!$E$7,Data!$K$87,IF(O21=Data!$E$8,Data!$K$88,IF(O21=Data!$E$9,Data!$K$89,IF(O21=Data!$E$10,Data!$K$90,IF(O21=Data!$E$11,Data!$K$91,IF(O21=Data!$E$12,Data!$K$92,IF(O21=Data!$E$13,Data!$K$93,IF(O21=Data!$E$14,Data!$K$94,IF(O21=Data!$E$15,Data!$K$95,IF(O21=Data!$E$16,Data!$K$96,IF(O21=Data!$E$17,Data!$K$97,IF(O21=Data!$E$18,Data!K$98,0)))))))))))))))))))*$AV$3</f>
        <v>0</v>
      </c>
      <c r="AK21" s="23">
        <f t="shared" si="6"/>
        <v>0</v>
      </c>
      <c r="AL21" s="22">
        <f t="shared" si="7"/>
        <v>0</v>
      </c>
      <c r="AM21" s="22">
        <f t="shared" si="8"/>
        <v>0</v>
      </c>
      <c r="AN21" s="23"/>
      <c r="AO21" s="120"/>
      <c r="AP21" s="25"/>
      <c r="AQ21" s="25"/>
      <c r="AT21"/>
      <c r="AY21" s="143" t="str">
        <f t="shared" si="9"/>
        <v>No</v>
      </c>
      <c r="AZ21" s="144" t="str">
        <f t="shared" si="3"/>
        <v>No</v>
      </c>
      <c r="BA21" s="150"/>
      <c r="BB21" s="146">
        <f>IF(Q21="NA",0,IF(N21="No",0,IF(O21=Data!$E$2,Data!$L$82,IF(O21=Data!$E$3,Data!$L$83,IF(O21=Data!$E$4,Data!$L$84,IF(O21=Data!$E$5,Data!$L$85,IF(O21=Data!$E$6,Data!$L$86,IF(O21=Data!$E$7,Data!$L$87,IF(O21=Data!$E$8,Data!$L$88,IF(O21=Data!$E$9,Data!$L$89,IF(O21=Data!$E$10,Data!$L$90,IF(O21=Data!$E$11,Data!$L$91,IF(O21=Data!$E$12,Data!$L$92,IF(O21=Data!$E$13,Data!$L$93,IF(O21=Data!$E$14,Data!$L$94,IF(O21=Data!$E$15,Data!$L$95,IF(O21=Data!$E$16,Data!$L$96,IF(O21=Data!$E$17,Data!$L$97,IF(O21=Data!$E$18,Data!L$98,0)))))))))))))))))))</f>
        <v>0</v>
      </c>
      <c r="BC21" s="147">
        <f>IF(Q21="NA",0,IF(AY21="No",0,IF(N21="Yes",0,IF(P21=Data!$E$2,Data!$L$82,IF(P21=Data!$E$3,Data!$L$83,IF(P21=Data!$E$4,Data!$L$84,IF(P21=Data!$E$5,Data!$L$85,IF(P21=Data!$E$6,Data!$L$86,IF(P21=Data!$E$7,Data!$L$87,IF(P21=Data!$E$8,Data!$L$88,IF(P21=Data!$E$9,Data!$L$89,IF(P21=Data!$E$10,Data!$L$90,IF(P21=Data!$E$11,Data!$L$91,IF(P21=Data!$E$12,Data!$L$92*(EXP(-29.6/R21)),IF(P21=Data!$E$13,Data!$L$93,IF(P21=Data!$E$14,Data!$L$94*(EXP(-29.6/R21)),IF(P21=Data!$E$15,Data!$L$95,IF(P21=Data!$E$16,Data!$L$96,IF(P21=Data!$E$17,Data!$L$97,IF(P21=Data!$E$18,Data!L$98,0))))))))))))))))))))</f>
        <v>0</v>
      </c>
      <c r="BD21" s="148"/>
      <c r="BE21" s="146"/>
      <c r="BF21" s="148">
        <f t="shared" si="10"/>
        <v>0</v>
      </c>
      <c r="BG21" s="148">
        <f t="shared" si="11"/>
        <v>1</v>
      </c>
      <c r="BH21" s="148">
        <f t="shared" si="12"/>
        <v>1</v>
      </c>
      <c r="BI21" s="148">
        <f>IF(S21=0,0,IF(AND(Q21=Data!$E$12,S21-$AV$3&gt;0),(((Data!$M$92*(EXP(-29.6/S21)))-(Data!$M$92*(EXP(-29.6/(S21-$AV$3)))))),IF(AND(Q21=Data!$E$12,S21-$AV$3&lt;0.5),(Data!$M$92*(EXP(-29.6/S21))),IF(AND(Q21=Data!$E$12,S21&lt;=1),((Data!$M$92*(EXP(-29.6/S21)))),IF(Q21=Data!$E$13,(Data!$M$93),IF(AND(Q21=Data!$E$14,S21-$AV$3&gt;0),(((Data!$M$94*(EXP(-29.6/S21)))-(Data!$M$94*(EXP(-29.6/(S21-$AV$3)))))),IF(AND(Q21=Data!$E$14,S21-$AV$3&lt;1),(Data!$M$94*(EXP(-29.6/S21))),IF(AND(Q21=Data!$E$14,S21&lt;=1),((Data!$M$94*(EXP(-29.6/S21)))),IF(Q21=Data!$E$15,Data!$M$95,IF(Q21=Data!$E$16,Data!$M$96,IF(Q21=Data!$E$17,Data!$M$97,IF(Q21=Data!$E$18,Data!$M$98,0))))))))))))</f>
        <v>0</v>
      </c>
      <c r="BJ21" s="148">
        <f>IF(Q21=Data!$E$12,BI21*0.32,IF(Q21=Data!$E$13,0,IF(Q21=Data!$E$14,BI21*0.32,IF(Q21=Data!$E$15,0,IF(Q21=Data!$E$16,0,IF(Q21=Data!$E$17,0,IF(Q21=Data!$E$18,0,0)))))))</f>
        <v>0</v>
      </c>
      <c r="BK21" s="148">
        <f>IF(Q21=Data!$E$12,Data!$P$92*$AV$3,IF(Q21=Data!$E$13,Data!$P$93*$AV$3,IF(Q21=Data!$E$14,Data!$P$94*$AV$3,IF(Q21=Data!$E$15,Data!$P$95*$AV$3,IF(Q21=Data!$E$16,Data!$P$96*$AV$3,IF(Q21=Data!$E$17,Data!$P$97*$AV$3,IF(Q21=Data!$E$18,Data!$P$98*$AV$3,0)))))))</f>
        <v>0</v>
      </c>
      <c r="BL21" s="147">
        <f>IF(O21=Data!$E$2,Data!$O$82,IF(O21=Data!$E$3,Data!$O$83,IF(O21=Data!$E$4,Data!$O$84,IF(O21=Data!$E$5,Data!$O$85,IF(O21=Data!$E$6,Data!$O$86,IF(O21=Data!$E$7,Data!$O$87,IF(O21=Data!$E$8,Data!$O$88,IF(O21=Data!$E$9,Data!$O$89,IF(O21=Data!$E$10,Data!$O$90,IF(O21=Data!$E$11,Data!$O$91,IF(O21=Data!$E$12,Data!$O$92,IF(O21=Data!$E$13,Data!$O$93,IF(O21=Data!$E$14,Data!$O$94,IF(O21=Data!$E$15,Data!$O$95,IF(O21=Data!$E$16,Data!$O$96,IF(O21=Data!$E$17,Data!$O$97,IF(O21=Data!$E$18,Data!$O$98,0)))))))))))))))))</f>
        <v>0</v>
      </c>
      <c r="BM21" s="169"/>
      <c r="BN21" s="169"/>
      <c r="BO21" s="169"/>
      <c r="BP21" s="169"/>
    </row>
    <row r="22" spans="9:68" x14ac:dyDescent="0.3">
      <c r="I22" s="24"/>
      <c r="J22" s="36" t="s">
        <v>33</v>
      </c>
      <c r="K22" s="108"/>
      <c r="L22" s="108"/>
      <c r="M22" s="108" t="s">
        <v>3</v>
      </c>
      <c r="N22" s="108" t="s">
        <v>1</v>
      </c>
      <c r="O22" s="109" t="s">
        <v>124</v>
      </c>
      <c r="P22" s="109" t="s">
        <v>124</v>
      </c>
      <c r="Q22" s="110" t="s">
        <v>124</v>
      </c>
      <c r="R22" s="111"/>
      <c r="S22" s="111"/>
      <c r="T22" s="112"/>
      <c r="U22" s="20"/>
      <c r="V22" s="21">
        <f>IF(AZ22="No",0,IF(O22="NA",0,IF(O22=Data!$E$2,Data!$F$82,IF(O22=Data!$E$3,Data!$F$83,IF(O22=Data!$E$4,Data!$F$84,IF(O22=Data!$E$5,Data!$F$85,IF(O22=Data!$E$6,Data!$F$86,IF(O22=Data!$E$7,Data!$F$87,IF(O22=Data!$E$8,Data!$F$88,IF(O22=Data!$E$9,Data!$F$89,IF(O22=Data!$E$10,Data!$F$90,IF(O22=Data!$E$11,Data!$F$91,IF(O22=Data!E31,Data!$F$92,IF(O22=Data!E32,Data!$F$93,IF(O22=Data!E33,Data!$F$94,IF(O22=Data!E34,Data!$F$95,IF(O22=Data!E35,Data!$F$96,IF(O22=Data!E36,Data!$F$97,IF(O22=Data!E37,Data!F$98,0)))))))))))))))))))*K22*$AV$3</f>
        <v>0</v>
      </c>
      <c r="W22" s="23">
        <f>IF(AZ22="No",0,IF(O22="NA",0,IF(O22=Data!$E$2,Data!$G$82,IF(O22=Data!$E$3,Data!$G$83,IF(O22=Data!$E$4,Data!$G$84,IF(O22=Data!$E$5,Data!$G$85,IF(O22=Data!$E$6,Data!$G$86,IF(O22=Data!$E$7,Data!$G$87,IF(O22=Data!$E$8,Data!$G$88,IF(O22=Data!$E$9,Data!$G$89,IF(O22=Data!$E$10,Data!$G$90,IF(O22=Data!$E$11,Data!$G$91,IF(O22=Data!$E$12,Data!$G$92,IF(O22=Data!$E$13,Data!$G$93,IF(O22=Data!$E$14,Data!$G$94,IF(O22=Data!$E$15,Data!$G$95,IF(O22=Data!$E$16,Data!$G$96,IF(O22=Data!$E$17,Data!$G$97,IF(O22=Data!$E$18,Data!G$98,0)))))))))))))))))))*K22*$AV$3</f>
        <v>0</v>
      </c>
      <c r="X22" s="23">
        <f>IF(AZ22="No",0,IF(O22="NA",0,IF(O22=Data!$E$2,Data!$H$82,IF(O22=Data!$E$3,Data!$H$83,IF(O22=Data!$E$4,Data!$H$84,IF(O22=Data!$E$5,Data!$H$85,IF(O22=Data!$E$6,Data!$H$86,IF(O22=Data!$E$7,Data!$H$87,IF(O22=Data!$E$8,Data!$H$88,IF(O22=Data!$E$9,Data!$H$89,IF(O22=Data!$E$10,Data!$H$90,IF(O22=Data!$E$11,Data!$H$91,IF(O22=Data!$E$12,Data!$H$92,IF(O22=Data!$E$13,Data!$H$93,IF(O22=Data!$E$14,Data!$H$94,IF(O22=Data!$E$15,Data!$H$95,IF(O22=Data!$E$16,Data!$H$96,IF(O22=Data!$E$17,Data!$H$97,IF(O22=Data!$E$18,Data!H$98,0)))))))))))))))))))*K22*$AV$3</f>
        <v>0</v>
      </c>
      <c r="Y22" s="23">
        <f>IF(R22&lt;=1,0,IF(Q22=Data!$E$12,Data!$F$92,IF(Q22=Data!$E$13,Data!$F$93,IF(Q22=Data!$E$14,Data!$F$94,IF(Q22=Data!$E$15,Data!$F$95,IF(Q22=Data!$E$16,Data!$F$96,IF(Q22=Data!$E$17,Data!$F$97,IF(Q22=Data!$E$18,Data!$F$98,0))))))))*K22*IF(R22&lt;AV22,R22,$AV$3)</f>
        <v>0</v>
      </c>
      <c r="Z22" s="23">
        <f>IF(R22&lt;=1,0,IF(Q22=Data!$E$12,Data!$G$92,IF(Q22=Data!$E$13,Data!$G$93,IF(Q22=Data!$E$14,Data!$G$94,IF(Q22=Data!$E$15,Data!$G$95,IF(Q22=Data!$E$16,Data!$G$96,IF(Q22=Data!$E$17,Data!$G$97,IF(Q22=Data!$E$18,Data!$G$98,0))))))))*K22*IF(R22&lt;AV22,R22,$AV$3)</f>
        <v>0</v>
      </c>
      <c r="AA22" s="23">
        <f>IF(R22&lt;=1,0,IF(Q22=Data!$E$12,Data!$H$92,IF(Q22=Data!$E$13,Data!$H$93,IF(Q22=Data!$E$14,Data!$H$94,IF(Q22=Data!$E$15,Data!$H$95,IF(Q22=Data!$E$16,Data!$H$96,IF(Q22=Data!$E$17,Data!$H$97,IF(Q22=Data!$E$18,Data!$H$98,0))))))))*K22*IF(R22&lt;AV22,R22,$AV$3)</f>
        <v>0</v>
      </c>
      <c r="AB22" s="22">
        <f t="shared" si="4"/>
        <v>0</v>
      </c>
      <c r="AC22" s="50">
        <f t="shared" si="5"/>
        <v>0</v>
      </c>
      <c r="AD22" s="46"/>
      <c r="AE22" s="21">
        <f t="shared" si="0"/>
        <v>0</v>
      </c>
      <c r="AF22" s="22">
        <f t="shared" si="1"/>
        <v>0</v>
      </c>
      <c r="AG22" s="50">
        <f t="shared" si="2"/>
        <v>0</v>
      </c>
      <c r="AH22" s="46"/>
      <c r="AI22" s="21">
        <f>IF(AZ22="No",0,IF(O22="NA",0,IF(Q22=O22,0,IF(O22=Data!$E$2,Data!$J$82,IF(O22=Data!$E$3,Data!$J$83,IF(O22=Data!$E$4,Data!$J$84,IF(O22=Data!$E$5,Data!$J$85,IF(O22=Data!$E$6,Data!$J$86,IF(O22=Data!$E$7,Data!$J$87,IF(O22=Data!$E$8,Data!$J$88,IF(O22=Data!$E$9,Data!$J$89,IF(O22=Data!$E$10,Data!$I$90,IF(O22=Data!$E$11,Data!$J$91,IF(O22=Data!$E$12,Data!$J$92,IF(O22=Data!$E$13,Data!$J$93,IF(O22=Data!$E$14,Data!$J$94,IF(O22=Data!$E$15,Data!$J$95,IF(O22=Data!$E$16,Data!$J$96,IF(O22=Data!$E$17,Data!$J$97,IF(O22=Data!$E$18,Data!J$98,0))))))))))))))))))))*$AV$3</f>
        <v>0</v>
      </c>
      <c r="AJ22" s="23">
        <f>IF(AZ22="No",0,IF(O22="NA",0,IF(O22=Data!$E$2,Data!$K$82,IF(O22=Data!$E$3,Data!$K$83,IF(O22=Data!$E$4,Data!$K$84,IF(O22=Data!$E$5,Data!$K$85,IF(O22=Data!$E$6,Data!$K$86,IF(O22=Data!$E$7,Data!$K$87,IF(O22=Data!$E$8,Data!$K$88,IF(O22=Data!$E$9,Data!$K$89,IF(O22=Data!$E$10,Data!$K$90,IF(O22=Data!$E$11,Data!$K$91,IF(O22=Data!$E$12,Data!$K$92,IF(O22=Data!$E$13,Data!$K$93,IF(O22=Data!$E$14,Data!$K$94,IF(O22=Data!$E$15,Data!$K$95,IF(O22=Data!$E$16,Data!$K$96,IF(O22=Data!$E$17,Data!$K$97,IF(O22=Data!$E$18,Data!K$98,0)))))))))))))))))))*$AV$3</f>
        <v>0</v>
      </c>
      <c r="AK22" s="23">
        <f t="shared" si="6"/>
        <v>0</v>
      </c>
      <c r="AL22" s="22">
        <f t="shared" si="7"/>
        <v>0</v>
      </c>
      <c r="AM22" s="22">
        <f t="shared" si="8"/>
        <v>0</v>
      </c>
      <c r="AN22" s="23"/>
      <c r="AO22" s="120"/>
      <c r="AP22" s="25"/>
      <c r="AQ22" s="25"/>
      <c r="AT22"/>
      <c r="AY22" s="143" t="str">
        <f t="shared" si="9"/>
        <v>No</v>
      </c>
      <c r="AZ22" s="144" t="str">
        <f t="shared" si="3"/>
        <v>No</v>
      </c>
      <c r="BA22" s="150"/>
      <c r="BB22" s="146">
        <f>IF(Q22="NA",0,IF(N22="No",0,IF(O22=Data!$E$2,Data!$L$82,IF(O22=Data!$E$3,Data!$L$83,IF(O22=Data!$E$4,Data!$L$84,IF(O22=Data!$E$5,Data!$L$85,IF(O22=Data!$E$6,Data!$L$86,IF(O22=Data!$E$7,Data!$L$87,IF(O22=Data!$E$8,Data!$L$88,IF(O22=Data!$E$9,Data!$L$89,IF(O22=Data!$E$10,Data!$L$90,IF(O22=Data!$E$11,Data!$L$91,IF(O22=Data!$E$12,Data!$L$92,IF(O22=Data!$E$13,Data!$L$93,IF(O22=Data!$E$14,Data!$L$94,IF(O22=Data!$E$15,Data!$L$95,IF(O22=Data!$E$16,Data!$L$96,IF(O22=Data!$E$17,Data!$L$97,IF(O22=Data!$E$18,Data!L$98,0)))))))))))))))))))</f>
        <v>0</v>
      </c>
      <c r="BC22" s="147">
        <f>IF(Q22="NA",0,IF(AY22="No",0,IF(N22="Yes",0,IF(P22=Data!$E$2,Data!$L$82,IF(P22=Data!$E$3,Data!$L$83,IF(P22=Data!$E$4,Data!$L$84,IF(P22=Data!$E$5,Data!$L$85,IF(P22=Data!$E$6,Data!$L$86,IF(P22=Data!$E$7,Data!$L$87,IF(P22=Data!$E$8,Data!$L$88,IF(P22=Data!$E$9,Data!$L$89,IF(P22=Data!$E$10,Data!$L$90,IF(P22=Data!$E$11,Data!$L$91,IF(P22=Data!$E$12,Data!$L$92*(EXP(-29.6/R22)),IF(P22=Data!$E$13,Data!$L$93,IF(P22=Data!$E$14,Data!$L$94*(EXP(-29.6/R22)),IF(P22=Data!$E$15,Data!$L$95,IF(P22=Data!$E$16,Data!$L$96,IF(P22=Data!$E$17,Data!$L$97,IF(P22=Data!$E$18,Data!L$98,0))))))))))))))))))))</f>
        <v>0</v>
      </c>
      <c r="BD22" s="148"/>
      <c r="BE22" s="146"/>
      <c r="BF22" s="148">
        <f t="shared" si="10"/>
        <v>0</v>
      </c>
      <c r="BG22" s="148">
        <f t="shared" si="11"/>
        <v>1</v>
      </c>
      <c r="BH22" s="148">
        <f t="shared" si="12"/>
        <v>1</v>
      </c>
      <c r="BI22" s="148">
        <f>IF(S22=0,0,IF(AND(Q22=Data!$E$12,S22-$AV$3&gt;0),(((Data!$M$92*(EXP(-29.6/S22)))-(Data!$M$92*(EXP(-29.6/(S22-$AV$3)))))),IF(AND(Q22=Data!$E$12,S22-$AV$3&lt;0.5),(Data!$M$92*(EXP(-29.6/S22))),IF(AND(Q22=Data!$E$12,S22&lt;=1),((Data!$M$92*(EXP(-29.6/S22)))),IF(Q22=Data!$E$13,(Data!$M$93),IF(AND(Q22=Data!$E$14,S22-$AV$3&gt;0),(((Data!$M$94*(EXP(-29.6/S22)))-(Data!$M$94*(EXP(-29.6/(S22-$AV$3)))))),IF(AND(Q22=Data!$E$14,S22-$AV$3&lt;1),(Data!$M$94*(EXP(-29.6/S22))),IF(AND(Q22=Data!$E$14,S22&lt;=1),((Data!$M$94*(EXP(-29.6/S22)))),IF(Q22=Data!$E$15,Data!$M$95,IF(Q22=Data!$E$16,Data!$M$96,IF(Q22=Data!$E$17,Data!$M$97,IF(Q22=Data!$E$18,Data!$M$98,0))))))))))))</f>
        <v>0</v>
      </c>
      <c r="BJ22" s="148">
        <f>IF(Q22=Data!$E$12,BI22*0.32,IF(Q22=Data!$E$13,0,IF(Q22=Data!$E$14,BI22*0.32,IF(Q22=Data!$E$15,0,IF(Q22=Data!$E$16,0,IF(Q22=Data!$E$17,0,IF(Q22=Data!$E$18,0,0)))))))</f>
        <v>0</v>
      </c>
      <c r="BK22" s="148">
        <f>IF(Q22=Data!$E$12,Data!$P$92*$AV$3,IF(Q22=Data!$E$13,Data!$P$93*$AV$3,IF(Q22=Data!$E$14,Data!$P$94*$AV$3,IF(Q22=Data!$E$15,Data!$P$95*$AV$3,IF(Q22=Data!$E$16,Data!$P$96*$AV$3,IF(Q22=Data!$E$17,Data!$P$97*$AV$3,IF(Q22=Data!$E$18,Data!$P$98*$AV$3,0)))))))</f>
        <v>0</v>
      </c>
      <c r="BL22" s="147">
        <f>IF(O22=Data!$E$2,Data!$O$82,IF(O22=Data!$E$3,Data!$O$83,IF(O22=Data!$E$4,Data!$O$84,IF(O22=Data!$E$5,Data!$O$85,IF(O22=Data!$E$6,Data!$O$86,IF(O22=Data!$E$7,Data!$O$87,IF(O22=Data!$E$8,Data!$O$88,IF(O22=Data!$E$9,Data!$O$89,IF(O22=Data!$E$10,Data!$O$90,IF(O22=Data!$E$11,Data!$O$91,IF(O22=Data!$E$12,Data!$O$92,IF(O22=Data!$E$13,Data!$O$93,IF(O22=Data!$E$14,Data!$O$94,IF(O22=Data!$E$15,Data!$O$95,IF(O22=Data!$E$16,Data!$O$96,IF(O22=Data!$E$17,Data!$O$97,IF(O22=Data!$E$18,Data!$O$98,0)))))))))))))))))</f>
        <v>0</v>
      </c>
      <c r="BM22" s="169"/>
      <c r="BN22" s="169"/>
      <c r="BO22" s="169"/>
      <c r="BP22" s="169"/>
    </row>
    <row r="23" spans="9:68" x14ac:dyDescent="0.3">
      <c r="I23" s="24"/>
      <c r="J23" s="36" t="s">
        <v>34</v>
      </c>
      <c r="K23" s="108"/>
      <c r="L23" s="108"/>
      <c r="M23" s="108" t="s">
        <v>3</v>
      </c>
      <c r="N23" s="108" t="s">
        <v>1</v>
      </c>
      <c r="O23" s="109" t="s">
        <v>124</v>
      </c>
      <c r="P23" s="109" t="s">
        <v>124</v>
      </c>
      <c r="Q23" s="110" t="s">
        <v>124</v>
      </c>
      <c r="R23" s="111"/>
      <c r="S23" s="111"/>
      <c r="T23" s="112"/>
      <c r="U23" s="20"/>
      <c r="V23" s="21">
        <f>IF(AZ23="No",0,IF(O23="NA",0,IF(O23=Data!$E$2,Data!$F$82,IF(O23=Data!$E$3,Data!$F$83,IF(O23=Data!$E$4,Data!$F$84,IF(O23=Data!$E$5,Data!$F$85,IF(O23=Data!$E$6,Data!$F$86,IF(O23=Data!$E$7,Data!$F$87,IF(O23=Data!$E$8,Data!$F$88,IF(O23=Data!$E$9,Data!$F$89,IF(O23=Data!$E$10,Data!$F$90,IF(O23=Data!$E$11,Data!$F$91,IF(O23=Data!E32,Data!$F$92,IF(O23=Data!E33,Data!$F$93,IF(O23=Data!E34,Data!$F$94,IF(O23=Data!E35,Data!$F$95,IF(O23=Data!E36,Data!$F$96,IF(O23=Data!E37,Data!$F$97,IF(O23=Data!E38,Data!F$98,0)))))))))))))))))))*K23*$AV$3</f>
        <v>0</v>
      </c>
      <c r="W23" s="23">
        <f>IF(AZ23="No",0,IF(O23="NA",0,IF(O23=Data!$E$2,Data!$G$82,IF(O23=Data!$E$3,Data!$G$83,IF(O23=Data!$E$4,Data!$G$84,IF(O23=Data!$E$5,Data!$G$85,IF(O23=Data!$E$6,Data!$G$86,IF(O23=Data!$E$7,Data!$G$87,IF(O23=Data!$E$8,Data!$G$88,IF(O23=Data!$E$9,Data!$G$89,IF(O23=Data!$E$10,Data!$G$90,IF(O23=Data!$E$11,Data!$G$91,IF(O23=Data!$E$12,Data!$G$92,IF(O23=Data!$E$13,Data!$G$93,IF(O23=Data!$E$14,Data!$G$94,IF(O23=Data!$E$15,Data!$G$95,IF(O23=Data!$E$16,Data!$G$96,IF(O23=Data!$E$17,Data!$G$97,IF(O23=Data!$E$18,Data!G$98,0)))))))))))))))))))*K23*$AV$3</f>
        <v>0</v>
      </c>
      <c r="X23" s="23">
        <f>IF(AZ23="No",0,IF(O23="NA",0,IF(O23=Data!$E$2,Data!$H$82,IF(O23=Data!$E$3,Data!$H$83,IF(O23=Data!$E$4,Data!$H$84,IF(O23=Data!$E$5,Data!$H$85,IF(O23=Data!$E$6,Data!$H$86,IF(O23=Data!$E$7,Data!$H$87,IF(O23=Data!$E$8,Data!$H$88,IF(O23=Data!$E$9,Data!$H$89,IF(O23=Data!$E$10,Data!$H$90,IF(O23=Data!$E$11,Data!$H$91,IF(O23=Data!$E$12,Data!$H$92,IF(O23=Data!$E$13,Data!$H$93,IF(O23=Data!$E$14,Data!$H$94,IF(O23=Data!$E$15,Data!$H$95,IF(O23=Data!$E$16,Data!$H$96,IF(O23=Data!$E$17,Data!$H$97,IF(O23=Data!$E$18,Data!H$98,0)))))))))))))))))))*K23*$AV$3</f>
        <v>0</v>
      </c>
      <c r="Y23" s="23">
        <f>IF(R23&lt;=1,0,IF(Q23=Data!$E$12,Data!$F$92,IF(Q23=Data!$E$13,Data!$F$93,IF(Q23=Data!$E$14,Data!$F$94,IF(Q23=Data!$E$15,Data!$F$95,IF(Q23=Data!$E$16,Data!$F$96,IF(Q23=Data!$E$17,Data!$F$97,IF(Q23=Data!$E$18,Data!$F$98,0))))))))*K23*IF(R23&lt;AV23,R23,$AV$3)</f>
        <v>0</v>
      </c>
      <c r="Z23" s="23">
        <f>IF(R23&lt;=1,0,IF(Q23=Data!$E$12,Data!$G$92,IF(Q23=Data!$E$13,Data!$G$93,IF(Q23=Data!$E$14,Data!$G$94,IF(Q23=Data!$E$15,Data!$G$95,IF(Q23=Data!$E$16,Data!$G$96,IF(Q23=Data!$E$17,Data!$G$97,IF(Q23=Data!$E$18,Data!$G$98,0))))))))*K23*IF(R23&lt;AV23,R23,$AV$3)</f>
        <v>0</v>
      </c>
      <c r="AA23" s="23">
        <f>IF(R23&lt;=1,0,IF(Q23=Data!$E$12,Data!$H$92,IF(Q23=Data!$E$13,Data!$H$93,IF(Q23=Data!$E$14,Data!$H$94,IF(Q23=Data!$E$15,Data!$H$95,IF(Q23=Data!$E$16,Data!$H$96,IF(Q23=Data!$E$17,Data!$H$97,IF(Q23=Data!$E$18,Data!$H$98,0))))))))*K23*IF(R23&lt;AV23,R23,$AV$3)</f>
        <v>0</v>
      </c>
      <c r="AB23" s="22">
        <f t="shared" si="4"/>
        <v>0</v>
      </c>
      <c r="AC23" s="50">
        <f t="shared" si="5"/>
        <v>0</v>
      </c>
      <c r="AD23" s="46"/>
      <c r="AE23" s="21">
        <f t="shared" si="0"/>
        <v>0</v>
      </c>
      <c r="AF23" s="22">
        <f t="shared" si="1"/>
        <v>0</v>
      </c>
      <c r="AG23" s="50">
        <f t="shared" si="2"/>
        <v>0</v>
      </c>
      <c r="AH23" s="46"/>
      <c r="AI23" s="21">
        <f>IF(AZ23="No",0,IF(O23="NA",0,IF(Q23=O23,0,IF(O23=Data!$E$2,Data!$J$82,IF(O23=Data!$E$3,Data!$J$83,IF(O23=Data!$E$4,Data!$J$84,IF(O23=Data!$E$5,Data!$J$85,IF(O23=Data!$E$6,Data!$J$86,IF(O23=Data!$E$7,Data!$J$87,IF(O23=Data!$E$8,Data!$J$88,IF(O23=Data!$E$9,Data!$J$89,IF(O23=Data!$E$10,Data!$I$90,IF(O23=Data!$E$11,Data!$J$91,IF(O23=Data!$E$12,Data!$J$92,IF(O23=Data!$E$13,Data!$J$93,IF(O23=Data!$E$14,Data!$J$94,IF(O23=Data!$E$15,Data!$J$95,IF(O23=Data!$E$16,Data!$J$96,IF(O23=Data!$E$17,Data!$J$97,IF(O23=Data!$E$18,Data!J$98,0))))))))))))))))))))*$AV$3</f>
        <v>0</v>
      </c>
      <c r="AJ23" s="23">
        <f>IF(AZ23="No",0,IF(O23="NA",0,IF(O23=Data!$E$2,Data!$K$82,IF(O23=Data!$E$3,Data!$K$83,IF(O23=Data!$E$4,Data!$K$84,IF(O23=Data!$E$5,Data!$K$85,IF(O23=Data!$E$6,Data!$K$86,IF(O23=Data!$E$7,Data!$K$87,IF(O23=Data!$E$8,Data!$K$88,IF(O23=Data!$E$9,Data!$K$89,IF(O23=Data!$E$10,Data!$K$90,IF(O23=Data!$E$11,Data!$K$91,IF(O23=Data!$E$12,Data!$K$92,IF(O23=Data!$E$13,Data!$K$93,IF(O23=Data!$E$14,Data!$K$94,IF(O23=Data!$E$15,Data!$K$95,IF(O23=Data!$E$16,Data!$K$96,IF(O23=Data!$E$17,Data!$K$97,IF(O23=Data!$E$18,Data!K$98,0)))))))))))))))))))*$AV$3</f>
        <v>0</v>
      </c>
      <c r="AK23" s="23">
        <f t="shared" si="6"/>
        <v>0</v>
      </c>
      <c r="AL23" s="22">
        <f t="shared" si="7"/>
        <v>0</v>
      </c>
      <c r="AM23" s="22">
        <f t="shared" si="8"/>
        <v>0</v>
      </c>
      <c r="AN23" s="23"/>
      <c r="AO23" s="120"/>
      <c r="AP23" s="25"/>
      <c r="AQ23" s="25"/>
      <c r="AT23"/>
      <c r="AY23" s="143" t="str">
        <f t="shared" si="9"/>
        <v>No</v>
      </c>
      <c r="AZ23" s="144" t="str">
        <f t="shared" si="3"/>
        <v>No</v>
      </c>
      <c r="BA23" s="150"/>
      <c r="BB23" s="146">
        <f>IF(Q23="NA",0,IF(N23="No",0,IF(O23=Data!$E$2,Data!$L$82,IF(O23=Data!$E$3,Data!$L$83,IF(O23=Data!$E$4,Data!$L$84,IF(O23=Data!$E$5,Data!$L$85,IF(O23=Data!$E$6,Data!$L$86,IF(O23=Data!$E$7,Data!$L$87,IF(O23=Data!$E$8,Data!$L$88,IF(O23=Data!$E$9,Data!$L$89,IF(O23=Data!$E$10,Data!$L$90,IF(O23=Data!$E$11,Data!$L$91,IF(O23=Data!$E$12,Data!$L$92,IF(O23=Data!$E$13,Data!$L$93,IF(O23=Data!$E$14,Data!$L$94,IF(O23=Data!$E$15,Data!$L$95,IF(O23=Data!$E$16,Data!$L$96,IF(O23=Data!$E$17,Data!$L$97,IF(O23=Data!$E$18,Data!L$98,0)))))))))))))))))))</f>
        <v>0</v>
      </c>
      <c r="BC23" s="147">
        <f>IF(Q23="NA",0,IF(AY23="No",0,IF(N23="Yes",0,IF(P23=Data!$E$2,Data!$L$82,IF(P23=Data!$E$3,Data!$L$83,IF(P23=Data!$E$4,Data!$L$84,IF(P23=Data!$E$5,Data!$L$85,IF(P23=Data!$E$6,Data!$L$86,IF(P23=Data!$E$7,Data!$L$87,IF(P23=Data!$E$8,Data!$L$88,IF(P23=Data!$E$9,Data!$L$89,IF(P23=Data!$E$10,Data!$L$90,IF(P23=Data!$E$11,Data!$L$91,IF(P23=Data!$E$12,Data!$L$92*(EXP(-29.6/R23)),IF(P23=Data!$E$13,Data!$L$93,IF(P23=Data!$E$14,Data!$L$94*(EXP(-29.6/R23)),IF(P23=Data!$E$15,Data!$L$95,IF(P23=Data!$E$16,Data!$L$96,IF(P23=Data!$E$17,Data!$L$97,IF(P23=Data!$E$18,Data!L$98,0))))))))))))))))))))</f>
        <v>0</v>
      </c>
      <c r="BD23" s="148"/>
      <c r="BE23" s="146"/>
      <c r="BF23" s="148">
        <f t="shared" si="10"/>
        <v>0</v>
      </c>
      <c r="BG23" s="148">
        <f t="shared" si="11"/>
        <v>1</v>
      </c>
      <c r="BH23" s="148">
        <f t="shared" si="12"/>
        <v>1</v>
      </c>
      <c r="BI23" s="148">
        <f>IF(S23=0,0,IF(AND(Q23=Data!$E$12,S23-$AV$3&gt;0),(((Data!$M$92*(EXP(-29.6/S23)))-(Data!$M$92*(EXP(-29.6/(S23-$AV$3)))))),IF(AND(Q23=Data!$E$12,S23-$AV$3&lt;0.5),(Data!$M$92*(EXP(-29.6/S23))),IF(AND(Q23=Data!$E$12,S23&lt;=1),((Data!$M$92*(EXP(-29.6/S23)))),IF(Q23=Data!$E$13,(Data!$M$93),IF(AND(Q23=Data!$E$14,S23-$AV$3&gt;0),(((Data!$M$94*(EXP(-29.6/S23)))-(Data!$M$94*(EXP(-29.6/(S23-$AV$3)))))),IF(AND(Q23=Data!$E$14,S23-$AV$3&lt;1),(Data!$M$94*(EXP(-29.6/S23))),IF(AND(Q23=Data!$E$14,S23&lt;=1),((Data!$M$94*(EXP(-29.6/S23)))),IF(Q23=Data!$E$15,Data!$M$95,IF(Q23=Data!$E$16,Data!$M$96,IF(Q23=Data!$E$17,Data!$M$97,IF(Q23=Data!$E$18,Data!$M$98,0))))))))))))</f>
        <v>0</v>
      </c>
      <c r="BJ23" s="148">
        <f>IF(Q23=Data!$E$12,BI23*0.32,IF(Q23=Data!$E$13,0,IF(Q23=Data!$E$14,BI23*0.32,IF(Q23=Data!$E$15,0,IF(Q23=Data!$E$16,0,IF(Q23=Data!$E$17,0,IF(Q23=Data!$E$18,0,0)))))))</f>
        <v>0</v>
      </c>
      <c r="BK23" s="148">
        <f>IF(Q23=Data!$E$12,Data!$P$92*$AV$3,IF(Q23=Data!$E$13,Data!$P$93*$AV$3,IF(Q23=Data!$E$14,Data!$P$94*$AV$3,IF(Q23=Data!$E$15,Data!$P$95*$AV$3,IF(Q23=Data!$E$16,Data!$P$96*$AV$3,IF(Q23=Data!$E$17,Data!$P$97*$AV$3,IF(Q23=Data!$E$18,Data!$P$98*$AV$3,0)))))))</f>
        <v>0</v>
      </c>
      <c r="BL23" s="147">
        <f>IF(O23=Data!$E$2,Data!$O$82,IF(O23=Data!$E$3,Data!$O$83,IF(O23=Data!$E$4,Data!$O$84,IF(O23=Data!$E$5,Data!$O$85,IF(O23=Data!$E$6,Data!$O$86,IF(O23=Data!$E$7,Data!$O$87,IF(O23=Data!$E$8,Data!$O$88,IF(O23=Data!$E$9,Data!$O$89,IF(O23=Data!$E$10,Data!$O$90,IF(O23=Data!$E$11,Data!$O$91,IF(O23=Data!$E$12,Data!$O$92,IF(O23=Data!$E$13,Data!$O$93,IF(O23=Data!$E$14,Data!$O$94,IF(O23=Data!$E$15,Data!$O$95,IF(O23=Data!$E$16,Data!$O$96,IF(O23=Data!$E$17,Data!$O$97,IF(O23=Data!$E$18,Data!$O$98,0)))))))))))))))))</f>
        <v>0</v>
      </c>
      <c r="BM23" s="169"/>
      <c r="BN23" s="169"/>
      <c r="BO23" s="169"/>
      <c r="BP23" s="169"/>
    </row>
    <row r="24" spans="9:68" x14ac:dyDescent="0.3">
      <c r="I24" s="24"/>
      <c r="J24" s="36" t="s">
        <v>35</v>
      </c>
      <c r="K24" s="108"/>
      <c r="L24" s="108"/>
      <c r="M24" s="108" t="s">
        <v>3</v>
      </c>
      <c r="N24" s="108" t="s">
        <v>1</v>
      </c>
      <c r="O24" s="109" t="s">
        <v>124</v>
      </c>
      <c r="P24" s="109" t="s">
        <v>124</v>
      </c>
      <c r="Q24" s="110" t="s">
        <v>124</v>
      </c>
      <c r="R24" s="111"/>
      <c r="S24" s="111"/>
      <c r="T24" s="112"/>
      <c r="U24" s="20"/>
      <c r="V24" s="21">
        <f>IF(AZ24="No",0,IF(O24="NA",0,IF(O24=Data!$E$2,Data!$F$82,IF(O24=Data!$E$3,Data!$F$83,IF(O24=Data!$E$4,Data!$F$84,IF(O24=Data!$E$5,Data!$F$85,IF(O24=Data!$E$6,Data!$F$86,IF(O24=Data!$E$7,Data!$F$87,IF(O24=Data!$E$8,Data!$F$88,IF(O24=Data!$E$9,Data!$F$89,IF(O24=Data!$E$10,Data!$F$90,IF(O24=Data!$E$11,Data!$F$91,IF(O24=Data!E33,Data!$F$92,IF(O24=Data!E34,Data!$F$93,IF(O24=Data!E35,Data!$F$94,IF(O24=Data!E36,Data!$F$95,IF(O24=Data!E37,Data!$F$96,IF(O24=Data!E38,Data!$F$97,IF(O24=Data!E39,Data!F$98,0)))))))))))))))))))*K24*$AV$3</f>
        <v>0</v>
      </c>
      <c r="W24" s="23">
        <f>IF(AZ24="No",0,IF(O24="NA",0,IF(O24=Data!$E$2,Data!$G$82,IF(O24=Data!$E$3,Data!$G$83,IF(O24=Data!$E$4,Data!$G$84,IF(O24=Data!$E$5,Data!$G$85,IF(O24=Data!$E$6,Data!$G$86,IF(O24=Data!$E$7,Data!$G$87,IF(O24=Data!$E$8,Data!$G$88,IF(O24=Data!$E$9,Data!$G$89,IF(O24=Data!$E$10,Data!$G$90,IF(O24=Data!$E$11,Data!$G$91,IF(O24=Data!$E$12,Data!$G$92,IF(O24=Data!$E$13,Data!$G$93,IF(O24=Data!$E$14,Data!$G$94,IF(O24=Data!$E$15,Data!$G$95,IF(O24=Data!$E$16,Data!$G$96,IF(O24=Data!$E$17,Data!$G$97,IF(O24=Data!$E$18,Data!G$98,0)))))))))))))))))))*K24*$AV$3</f>
        <v>0</v>
      </c>
      <c r="X24" s="23">
        <f>IF(AZ24="No",0,IF(O24="NA",0,IF(O24=Data!$E$2,Data!$H$82,IF(O24=Data!$E$3,Data!$H$83,IF(O24=Data!$E$4,Data!$H$84,IF(O24=Data!$E$5,Data!$H$85,IF(O24=Data!$E$6,Data!$H$86,IF(O24=Data!$E$7,Data!$H$87,IF(O24=Data!$E$8,Data!$H$88,IF(O24=Data!$E$9,Data!$H$89,IF(O24=Data!$E$10,Data!$H$90,IF(O24=Data!$E$11,Data!$H$91,IF(O24=Data!$E$12,Data!$H$92,IF(O24=Data!$E$13,Data!$H$93,IF(O24=Data!$E$14,Data!$H$94,IF(O24=Data!$E$15,Data!$H$95,IF(O24=Data!$E$16,Data!$H$96,IF(O24=Data!$E$17,Data!$H$97,IF(O24=Data!$E$18,Data!H$98,0)))))))))))))))))))*K24*$AV$3</f>
        <v>0</v>
      </c>
      <c r="Y24" s="23">
        <f>IF(R24&lt;=1,0,IF(Q24=Data!$E$12,Data!$F$92,IF(Q24=Data!$E$13,Data!$F$93,IF(Q24=Data!$E$14,Data!$F$94,IF(Q24=Data!$E$15,Data!$F$95,IF(Q24=Data!$E$16,Data!$F$96,IF(Q24=Data!$E$17,Data!$F$97,IF(Q24=Data!$E$18,Data!$F$98,0))))))))*K24*IF(R24&lt;AV24,R24,$AV$3)</f>
        <v>0</v>
      </c>
      <c r="Z24" s="23">
        <f>IF(R24&lt;=1,0,IF(Q24=Data!$E$12,Data!$G$92,IF(Q24=Data!$E$13,Data!$G$93,IF(Q24=Data!$E$14,Data!$G$94,IF(Q24=Data!$E$15,Data!$G$95,IF(Q24=Data!$E$16,Data!$G$96,IF(Q24=Data!$E$17,Data!$G$97,IF(Q24=Data!$E$18,Data!$G$98,0))))))))*K24*IF(R24&lt;AV24,R24,$AV$3)</f>
        <v>0</v>
      </c>
      <c r="AA24" s="23">
        <f>IF(R24&lt;=1,0,IF(Q24=Data!$E$12,Data!$H$92,IF(Q24=Data!$E$13,Data!$H$93,IF(Q24=Data!$E$14,Data!$H$94,IF(Q24=Data!$E$15,Data!$H$95,IF(Q24=Data!$E$16,Data!$H$96,IF(Q24=Data!$E$17,Data!$H$97,IF(Q24=Data!$E$18,Data!$H$98,0))))))))*K24*IF(R24&lt;AV24,R24,$AV$3)</f>
        <v>0</v>
      </c>
      <c r="AB24" s="22">
        <f t="shared" si="4"/>
        <v>0</v>
      </c>
      <c r="AC24" s="50">
        <f t="shared" si="5"/>
        <v>0</v>
      </c>
      <c r="AD24" s="46"/>
      <c r="AE24" s="21">
        <f t="shared" si="0"/>
        <v>0</v>
      </c>
      <c r="AF24" s="22">
        <f t="shared" si="1"/>
        <v>0</v>
      </c>
      <c r="AG24" s="50">
        <f t="shared" si="2"/>
        <v>0</v>
      </c>
      <c r="AH24" s="46"/>
      <c r="AI24" s="21">
        <f>IF(AZ24="No",0,IF(O24="NA",0,IF(Q24=O24,0,IF(O24=Data!$E$2,Data!$J$82,IF(O24=Data!$E$3,Data!$J$83,IF(O24=Data!$E$4,Data!$J$84,IF(O24=Data!$E$5,Data!$J$85,IF(O24=Data!$E$6,Data!$J$86,IF(O24=Data!$E$7,Data!$J$87,IF(O24=Data!$E$8,Data!$J$88,IF(O24=Data!$E$9,Data!$J$89,IF(O24=Data!$E$10,Data!$I$90,IF(O24=Data!$E$11,Data!$J$91,IF(O24=Data!$E$12,Data!$J$92,IF(O24=Data!$E$13,Data!$J$93,IF(O24=Data!$E$14,Data!$J$94,IF(O24=Data!$E$15,Data!$J$95,IF(O24=Data!$E$16,Data!$J$96,IF(O24=Data!$E$17,Data!$J$97,IF(O24=Data!$E$18,Data!J$98,0))))))))))))))))))))*$AV$3</f>
        <v>0</v>
      </c>
      <c r="AJ24" s="23">
        <f>IF(AZ24="No",0,IF(O24="NA",0,IF(O24=Data!$E$2,Data!$K$82,IF(O24=Data!$E$3,Data!$K$83,IF(O24=Data!$E$4,Data!$K$84,IF(O24=Data!$E$5,Data!$K$85,IF(O24=Data!$E$6,Data!$K$86,IF(O24=Data!$E$7,Data!$K$87,IF(O24=Data!$E$8,Data!$K$88,IF(O24=Data!$E$9,Data!$K$89,IF(O24=Data!$E$10,Data!$K$90,IF(O24=Data!$E$11,Data!$K$91,IF(O24=Data!$E$12,Data!$K$92,IF(O24=Data!$E$13,Data!$K$93,IF(O24=Data!$E$14,Data!$K$94,IF(O24=Data!$E$15,Data!$K$95,IF(O24=Data!$E$16,Data!$K$96,IF(O24=Data!$E$17,Data!$K$97,IF(O24=Data!$E$18,Data!K$98,0)))))))))))))))))))*$AV$3</f>
        <v>0</v>
      </c>
      <c r="AK24" s="23">
        <f t="shared" si="6"/>
        <v>0</v>
      </c>
      <c r="AL24" s="22">
        <f t="shared" si="7"/>
        <v>0</v>
      </c>
      <c r="AM24" s="22">
        <f t="shared" si="8"/>
        <v>0</v>
      </c>
      <c r="AN24" s="23"/>
      <c r="AO24" s="120"/>
      <c r="AP24" s="25"/>
      <c r="AQ24" s="25"/>
      <c r="AT24"/>
      <c r="AY24" s="143" t="str">
        <f t="shared" si="9"/>
        <v>No</v>
      </c>
      <c r="AZ24" s="144" t="str">
        <f t="shared" si="3"/>
        <v>No</v>
      </c>
      <c r="BA24" s="150"/>
      <c r="BB24" s="146">
        <f>IF(Q24="NA",0,IF(N24="No",0,IF(O24=Data!$E$2,Data!$L$82,IF(O24=Data!$E$3,Data!$L$83,IF(O24=Data!$E$4,Data!$L$84,IF(O24=Data!$E$5,Data!$L$85,IF(O24=Data!$E$6,Data!$L$86,IF(O24=Data!$E$7,Data!$L$87,IF(O24=Data!$E$8,Data!$L$88,IF(O24=Data!$E$9,Data!$L$89,IF(O24=Data!$E$10,Data!$L$90,IF(O24=Data!$E$11,Data!$L$91,IF(O24=Data!$E$12,Data!$L$92,IF(O24=Data!$E$13,Data!$L$93,IF(O24=Data!$E$14,Data!$L$94,IF(O24=Data!$E$15,Data!$L$95,IF(O24=Data!$E$16,Data!$L$96,IF(O24=Data!$E$17,Data!$L$97,IF(O24=Data!$E$18,Data!L$98,0)))))))))))))))))))</f>
        <v>0</v>
      </c>
      <c r="BC24" s="147">
        <f>IF(Q24="NA",0,IF(AY24="No",0,IF(N24="Yes",0,IF(P24=Data!$E$2,Data!$L$82,IF(P24=Data!$E$3,Data!$L$83,IF(P24=Data!$E$4,Data!$L$84,IF(P24=Data!$E$5,Data!$L$85,IF(P24=Data!$E$6,Data!$L$86,IF(P24=Data!$E$7,Data!$L$87,IF(P24=Data!$E$8,Data!$L$88,IF(P24=Data!$E$9,Data!$L$89,IF(P24=Data!$E$10,Data!$L$90,IF(P24=Data!$E$11,Data!$L$91,IF(P24=Data!$E$12,Data!$L$92*(EXP(-29.6/R24)),IF(P24=Data!$E$13,Data!$L$93,IF(P24=Data!$E$14,Data!$L$94*(EXP(-29.6/R24)),IF(P24=Data!$E$15,Data!$L$95,IF(P24=Data!$E$16,Data!$L$96,IF(P24=Data!$E$17,Data!$L$97,IF(P24=Data!$E$18,Data!L$98,0))))))))))))))))))))</f>
        <v>0</v>
      </c>
      <c r="BD24" s="148"/>
      <c r="BE24" s="146"/>
      <c r="BF24" s="148">
        <f t="shared" si="10"/>
        <v>0</v>
      </c>
      <c r="BG24" s="148">
        <f t="shared" si="11"/>
        <v>1</v>
      </c>
      <c r="BH24" s="148">
        <f t="shared" si="12"/>
        <v>1</v>
      </c>
      <c r="BI24" s="148">
        <f>IF(S24=0,0,IF(AND(Q24=Data!$E$12,S24-$AV$3&gt;0),(((Data!$M$92*(EXP(-29.6/S24)))-(Data!$M$92*(EXP(-29.6/(S24-$AV$3)))))),IF(AND(Q24=Data!$E$12,S24-$AV$3&lt;0.5),(Data!$M$92*(EXP(-29.6/S24))),IF(AND(Q24=Data!$E$12,S24&lt;=1),((Data!$M$92*(EXP(-29.6/S24)))),IF(Q24=Data!$E$13,(Data!$M$93),IF(AND(Q24=Data!$E$14,S24-$AV$3&gt;0),(((Data!$M$94*(EXP(-29.6/S24)))-(Data!$M$94*(EXP(-29.6/(S24-$AV$3)))))),IF(AND(Q24=Data!$E$14,S24-$AV$3&lt;1),(Data!$M$94*(EXP(-29.6/S24))),IF(AND(Q24=Data!$E$14,S24&lt;=1),((Data!$M$94*(EXP(-29.6/S24)))),IF(Q24=Data!$E$15,Data!$M$95,IF(Q24=Data!$E$16,Data!$M$96,IF(Q24=Data!$E$17,Data!$M$97,IF(Q24=Data!$E$18,Data!$M$98,0))))))))))))</f>
        <v>0</v>
      </c>
      <c r="BJ24" s="148">
        <f>IF(Q24=Data!$E$12,BI24*0.32,IF(Q24=Data!$E$13,0,IF(Q24=Data!$E$14,BI24*0.32,IF(Q24=Data!$E$15,0,IF(Q24=Data!$E$16,0,IF(Q24=Data!$E$17,0,IF(Q24=Data!$E$18,0,0)))))))</f>
        <v>0</v>
      </c>
      <c r="BK24" s="148">
        <f>IF(Q24=Data!$E$12,Data!$P$92*$AV$3,IF(Q24=Data!$E$13,Data!$P$93*$AV$3,IF(Q24=Data!$E$14,Data!$P$94*$AV$3,IF(Q24=Data!$E$15,Data!$P$95*$AV$3,IF(Q24=Data!$E$16,Data!$P$96*$AV$3,IF(Q24=Data!$E$17,Data!$P$97*$AV$3,IF(Q24=Data!$E$18,Data!$P$98*$AV$3,0)))))))</f>
        <v>0</v>
      </c>
      <c r="BL24" s="147">
        <f>IF(O24=Data!$E$2,Data!$O$82,IF(O24=Data!$E$3,Data!$O$83,IF(O24=Data!$E$4,Data!$O$84,IF(O24=Data!$E$5,Data!$O$85,IF(O24=Data!$E$6,Data!$O$86,IF(O24=Data!$E$7,Data!$O$87,IF(O24=Data!$E$8,Data!$O$88,IF(O24=Data!$E$9,Data!$O$89,IF(O24=Data!$E$10,Data!$O$90,IF(O24=Data!$E$11,Data!$O$91,IF(O24=Data!$E$12,Data!$O$92,IF(O24=Data!$E$13,Data!$O$93,IF(O24=Data!$E$14,Data!$O$94,IF(O24=Data!$E$15,Data!$O$95,IF(O24=Data!$E$16,Data!$O$96,IF(O24=Data!$E$17,Data!$O$97,IF(O24=Data!$E$18,Data!$O$98,0)))))))))))))))))</f>
        <v>0</v>
      </c>
      <c r="BM24" s="169"/>
      <c r="BN24" s="169"/>
      <c r="BO24" s="169"/>
      <c r="BP24" s="169"/>
    </row>
    <row r="25" spans="9:68" x14ac:dyDescent="0.3">
      <c r="I25" s="24"/>
      <c r="J25" s="36" t="s">
        <v>36</v>
      </c>
      <c r="K25" s="108"/>
      <c r="L25" s="108"/>
      <c r="M25" s="108" t="s">
        <v>3</v>
      </c>
      <c r="N25" s="108" t="s">
        <v>1</v>
      </c>
      <c r="O25" s="109" t="s">
        <v>124</v>
      </c>
      <c r="P25" s="109" t="s">
        <v>124</v>
      </c>
      <c r="Q25" s="110" t="s">
        <v>124</v>
      </c>
      <c r="R25" s="111"/>
      <c r="S25" s="111"/>
      <c r="T25" s="112"/>
      <c r="U25" s="20"/>
      <c r="V25" s="21">
        <f>IF(AZ25="No",0,IF(O25="NA",0,IF(O25=Data!$E$2,Data!$F$82,IF(O25=Data!$E$3,Data!$F$83,IF(O25=Data!$E$4,Data!$F$84,IF(O25=Data!$E$5,Data!$F$85,IF(O25=Data!$E$6,Data!$F$86,IF(O25=Data!$E$7,Data!$F$87,IF(O25=Data!$E$8,Data!$F$88,IF(O25=Data!$E$9,Data!$F$89,IF(O25=Data!$E$10,Data!$F$90,IF(O25=Data!$E$11,Data!$F$91,IF(O25=Data!E34,Data!$F$92,IF(O25=Data!E35,Data!$F$93,IF(O25=Data!E36,Data!$F$94,IF(O25=Data!E37,Data!$F$95,IF(O25=Data!E38,Data!$F$96,IF(O25=Data!E39,Data!$F$97,IF(O25=Data!E40,Data!F$98,0)))))))))))))))))))*K25*$AV$3</f>
        <v>0</v>
      </c>
      <c r="W25" s="23">
        <f>IF(AZ25="No",0,IF(O25="NA",0,IF(O25=Data!$E$2,Data!$G$82,IF(O25=Data!$E$3,Data!$G$83,IF(O25=Data!$E$4,Data!$G$84,IF(O25=Data!$E$5,Data!$G$85,IF(O25=Data!$E$6,Data!$G$86,IF(O25=Data!$E$7,Data!$G$87,IF(O25=Data!$E$8,Data!$G$88,IF(O25=Data!$E$9,Data!$G$89,IF(O25=Data!$E$10,Data!$G$90,IF(O25=Data!$E$11,Data!$G$91,IF(O25=Data!$E$12,Data!$G$92,IF(O25=Data!$E$13,Data!$G$93,IF(O25=Data!$E$14,Data!$G$94,IF(O25=Data!$E$15,Data!$G$95,IF(O25=Data!$E$16,Data!$G$96,IF(O25=Data!$E$17,Data!$G$97,IF(O25=Data!$E$18,Data!G$98,0)))))))))))))))))))*K25*$AV$3</f>
        <v>0</v>
      </c>
      <c r="X25" s="23">
        <f>IF(AZ25="No",0,IF(O25="NA",0,IF(O25=Data!$E$2,Data!$H$82,IF(O25=Data!$E$3,Data!$H$83,IF(O25=Data!$E$4,Data!$H$84,IF(O25=Data!$E$5,Data!$H$85,IF(O25=Data!$E$6,Data!$H$86,IF(O25=Data!$E$7,Data!$H$87,IF(O25=Data!$E$8,Data!$H$88,IF(O25=Data!$E$9,Data!$H$89,IF(O25=Data!$E$10,Data!$H$90,IF(O25=Data!$E$11,Data!$H$91,IF(O25=Data!$E$12,Data!$H$92,IF(O25=Data!$E$13,Data!$H$93,IF(O25=Data!$E$14,Data!$H$94,IF(O25=Data!$E$15,Data!$H$95,IF(O25=Data!$E$16,Data!$H$96,IF(O25=Data!$E$17,Data!$H$97,IF(O25=Data!$E$18,Data!H$98,0)))))))))))))))))))*K25*$AV$3</f>
        <v>0</v>
      </c>
      <c r="Y25" s="23">
        <f>IF(R25&lt;=1,0,IF(Q25=Data!$E$12,Data!$F$92,IF(Q25=Data!$E$13,Data!$F$93,IF(Q25=Data!$E$14,Data!$F$94,IF(Q25=Data!$E$15,Data!$F$95,IF(Q25=Data!$E$16,Data!$F$96,IF(Q25=Data!$E$17,Data!$F$97,IF(Q25=Data!$E$18,Data!$F$98,0))))))))*K25*IF(R25&lt;AV25,R25,$AV$3)</f>
        <v>0</v>
      </c>
      <c r="Z25" s="23">
        <f>IF(R25&lt;=1,0,IF(Q25=Data!$E$12,Data!$G$92,IF(Q25=Data!$E$13,Data!$G$93,IF(Q25=Data!$E$14,Data!$G$94,IF(Q25=Data!$E$15,Data!$G$95,IF(Q25=Data!$E$16,Data!$G$96,IF(Q25=Data!$E$17,Data!$G$97,IF(Q25=Data!$E$18,Data!$G$98,0))))))))*K25*IF(R25&lt;AV25,R25,$AV$3)</f>
        <v>0</v>
      </c>
      <c r="AA25" s="23">
        <f>IF(R25&lt;=1,0,IF(Q25=Data!$E$12,Data!$H$92,IF(Q25=Data!$E$13,Data!$H$93,IF(Q25=Data!$E$14,Data!$H$94,IF(Q25=Data!$E$15,Data!$H$95,IF(Q25=Data!$E$16,Data!$H$96,IF(Q25=Data!$E$17,Data!$H$97,IF(Q25=Data!$E$18,Data!$H$98,0))))))))*K25*IF(R25&lt;AV25,R25,$AV$3)</f>
        <v>0</v>
      </c>
      <c r="AB25" s="22">
        <f t="shared" si="4"/>
        <v>0</v>
      </c>
      <c r="AC25" s="50">
        <f t="shared" si="5"/>
        <v>0</v>
      </c>
      <c r="AD25" s="46"/>
      <c r="AE25" s="21">
        <f t="shared" si="0"/>
        <v>0</v>
      </c>
      <c r="AF25" s="22">
        <f t="shared" si="1"/>
        <v>0</v>
      </c>
      <c r="AG25" s="50">
        <f t="shared" si="2"/>
        <v>0</v>
      </c>
      <c r="AH25" s="46"/>
      <c r="AI25" s="21">
        <f>IF(AZ25="No",0,IF(O25="NA",0,IF(Q25=O25,0,IF(O25=Data!$E$2,Data!$J$82,IF(O25=Data!$E$3,Data!$J$83,IF(O25=Data!$E$4,Data!$J$84,IF(O25=Data!$E$5,Data!$J$85,IF(O25=Data!$E$6,Data!$J$86,IF(O25=Data!$E$7,Data!$J$87,IF(O25=Data!$E$8,Data!$J$88,IF(O25=Data!$E$9,Data!$J$89,IF(O25=Data!$E$10,Data!$I$90,IF(O25=Data!$E$11,Data!$J$91,IF(O25=Data!$E$12,Data!$J$92,IF(O25=Data!$E$13,Data!$J$93,IF(O25=Data!$E$14,Data!$J$94,IF(O25=Data!$E$15,Data!$J$95,IF(O25=Data!$E$16,Data!$J$96,IF(O25=Data!$E$17,Data!$J$97,IF(O25=Data!$E$18,Data!J$98,0))))))))))))))))))))*$AV$3</f>
        <v>0</v>
      </c>
      <c r="AJ25" s="23">
        <f>IF(AZ25="No",0,IF(O25="NA",0,IF(O25=Data!$E$2,Data!$K$82,IF(O25=Data!$E$3,Data!$K$83,IF(O25=Data!$E$4,Data!$K$84,IF(O25=Data!$E$5,Data!$K$85,IF(O25=Data!$E$6,Data!$K$86,IF(O25=Data!$E$7,Data!$K$87,IF(O25=Data!$E$8,Data!$K$88,IF(O25=Data!$E$9,Data!$K$89,IF(O25=Data!$E$10,Data!$K$90,IF(O25=Data!$E$11,Data!$K$91,IF(O25=Data!$E$12,Data!$K$92,IF(O25=Data!$E$13,Data!$K$93,IF(O25=Data!$E$14,Data!$K$94,IF(O25=Data!$E$15,Data!$K$95,IF(O25=Data!$E$16,Data!$K$96,IF(O25=Data!$E$17,Data!$K$97,IF(O25=Data!$E$18,Data!K$98,0)))))))))))))))))))*$AV$3</f>
        <v>0</v>
      </c>
      <c r="AK25" s="23">
        <f t="shared" si="6"/>
        <v>0</v>
      </c>
      <c r="AL25" s="22">
        <f t="shared" si="7"/>
        <v>0</v>
      </c>
      <c r="AM25" s="22">
        <f t="shared" si="8"/>
        <v>0</v>
      </c>
      <c r="AN25" s="23"/>
      <c r="AO25" s="120"/>
      <c r="AP25" s="25"/>
      <c r="AQ25" s="25"/>
      <c r="AT25"/>
      <c r="AY25" s="143" t="str">
        <f t="shared" si="9"/>
        <v>No</v>
      </c>
      <c r="AZ25" s="144" t="str">
        <f t="shared" si="3"/>
        <v>No</v>
      </c>
      <c r="BA25" s="150"/>
      <c r="BB25" s="146">
        <f>IF(Q25="NA",0,IF(N25="No",0,IF(O25=Data!$E$2,Data!$L$82,IF(O25=Data!$E$3,Data!$L$83,IF(O25=Data!$E$4,Data!$L$84,IF(O25=Data!$E$5,Data!$L$85,IF(O25=Data!$E$6,Data!$L$86,IF(O25=Data!$E$7,Data!$L$87,IF(O25=Data!$E$8,Data!$L$88,IF(O25=Data!$E$9,Data!$L$89,IF(O25=Data!$E$10,Data!$L$90,IF(O25=Data!$E$11,Data!$L$91,IF(O25=Data!$E$12,Data!$L$92,IF(O25=Data!$E$13,Data!$L$93,IF(O25=Data!$E$14,Data!$L$94,IF(O25=Data!$E$15,Data!$L$95,IF(O25=Data!$E$16,Data!$L$96,IF(O25=Data!$E$17,Data!$L$97,IF(O25=Data!$E$18,Data!L$98,0)))))))))))))))))))</f>
        <v>0</v>
      </c>
      <c r="BC25" s="147">
        <f>IF(Q25="NA",0,IF(AY25="No",0,IF(N25="Yes",0,IF(P25=Data!$E$2,Data!$L$82,IF(P25=Data!$E$3,Data!$L$83,IF(P25=Data!$E$4,Data!$L$84,IF(P25=Data!$E$5,Data!$L$85,IF(P25=Data!$E$6,Data!$L$86,IF(P25=Data!$E$7,Data!$L$87,IF(P25=Data!$E$8,Data!$L$88,IF(P25=Data!$E$9,Data!$L$89,IF(P25=Data!$E$10,Data!$L$90,IF(P25=Data!$E$11,Data!$L$91,IF(P25=Data!$E$12,Data!$L$92*(EXP(-29.6/R25)),IF(P25=Data!$E$13,Data!$L$93,IF(P25=Data!$E$14,Data!$L$94*(EXP(-29.6/R25)),IF(P25=Data!$E$15,Data!$L$95,IF(P25=Data!$E$16,Data!$L$96,IF(P25=Data!$E$17,Data!$L$97,IF(P25=Data!$E$18,Data!L$98,0))))))))))))))))))))</f>
        <v>0</v>
      </c>
      <c r="BD25" s="148"/>
      <c r="BE25" s="146"/>
      <c r="BF25" s="148">
        <f t="shared" si="10"/>
        <v>0</v>
      </c>
      <c r="BG25" s="148">
        <f t="shared" si="11"/>
        <v>1</v>
      </c>
      <c r="BH25" s="148">
        <f t="shared" si="12"/>
        <v>1</v>
      </c>
      <c r="BI25" s="148">
        <f>IF(S25=0,0,IF(AND(Q25=Data!$E$12,S25-$AV$3&gt;0),(((Data!$M$92*(EXP(-29.6/S25)))-(Data!$M$92*(EXP(-29.6/(S25-$AV$3)))))),IF(AND(Q25=Data!$E$12,S25-$AV$3&lt;0.5),(Data!$M$92*(EXP(-29.6/S25))),IF(AND(Q25=Data!$E$12,S25&lt;=1),((Data!$M$92*(EXP(-29.6/S25)))),IF(Q25=Data!$E$13,(Data!$M$93),IF(AND(Q25=Data!$E$14,S25-$AV$3&gt;0),(((Data!$M$94*(EXP(-29.6/S25)))-(Data!$M$94*(EXP(-29.6/(S25-$AV$3)))))),IF(AND(Q25=Data!$E$14,S25-$AV$3&lt;1),(Data!$M$94*(EXP(-29.6/S25))),IF(AND(Q25=Data!$E$14,S25&lt;=1),((Data!$M$94*(EXP(-29.6/S25)))),IF(Q25=Data!$E$15,Data!$M$95,IF(Q25=Data!$E$16,Data!$M$96,IF(Q25=Data!$E$17,Data!$M$97,IF(Q25=Data!$E$18,Data!$M$98,0))))))))))))</f>
        <v>0</v>
      </c>
      <c r="BJ25" s="148">
        <f>IF(Q25=Data!$E$12,BI25*0.32,IF(Q25=Data!$E$13,0,IF(Q25=Data!$E$14,BI25*0.32,IF(Q25=Data!$E$15,0,IF(Q25=Data!$E$16,0,IF(Q25=Data!$E$17,0,IF(Q25=Data!$E$18,0,0)))))))</f>
        <v>0</v>
      </c>
      <c r="BK25" s="148">
        <f>IF(Q25=Data!$E$12,Data!$P$92*$AV$3,IF(Q25=Data!$E$13,Data!$P$93*$AV$3,IF(Q25=Data!$E$14,Data!$P$94*$AV$3,IF(Q25=Data!$E$15,Data!$P$95*$AV$3,IF(Q25=Data!$E$16,Data!$P$96*$AV$3,IF(Q25=Data!$E$17,Data!$P$97*$AV$3,IF(Q25=Data!$E$18,Data!$P$98*$AV$3,0)))))))</f>
        <v>0</v>
      </c>
      <c r="BL25" s="147">
        <f>IF(O25=Data!$E$2,Data!$O$82,IF(O25=Data!$E$3,Data!$O$83,IF(O25=Data!$E$4,Data!$O$84,IF(O25=Data!$E$5,Data!$O$85,IF(O25=Data!$E$6,Data!$O$86,IF(O25=Data!$E$7,Data!$O$87,IF(O25=Data!$E$8,Data!$O$88,IF(O25=Data!$E$9,Data!$O$89,IF(O25=Data!$E$10,Data!$O$90,IF(O25=Data!$E$11,Data!$O$91,IF(O25=Data!$E$12,Data!$O$92,IF(O25=Data!$E$13,Data!$O$93,IF(O25=Data!$E$14,Data!$O$94,IF(O25=Data!$E$15,Data!$O$95,IF(O25=Data!$E$16,Data!$O$96,IF(O25=Data!$E$17,Data!$O$97,IF(O25=Data!$E$18,Data!$O$98,0)))))))))))))))))</f>
        <v>0</v>
      </c>
      <c r="BM25" s="169"/>
      <c r="BN25" s="169"/>
      <c r="BO25" s="169"/>
      <c r="BP25" s="169"/>
    </row>
    <row r="26" spans="9:68" x14ac:dyDescent="0.3">
      <c r="I26" s="24"/>
      <c r="J26" s="36" t="s">
        <v>37</v>
      </c>
      <c r="K26" s="108"/>
      <c r="L26" s="108"/>
      <c r="M26" s="108" t="s">
        <v>3</v>
      </c>
      <c r="N26" s="108" t="s">
        <v>1</v>
      </c>
      <c r="O26" s="109" t="s">
        <v>124</v>
      </c>
      <c r="P26" s="109" t="s">
        <v>124</v>
      </c>
      <c r="Q26" s="110" t="s">
        <v>124</v>
      </c>
      <c r="R26" s="111"/>
      <c r="S26" s="111"/>
      <c r="T26" s="112"/>
      <c r="U26" s="20"/>
      <c r="V26" s="21">
        <f>IF(AZ26="No",0,IF(O26="NA",0,IF(O26=Data!$E$2,Data!$F$82,IF(O26=Data!$E$3,Data!$F$83,IF(O26=Data!$E$4,Data!$F$84,IF(O26=Data!$E$5,Data!$F$85,IF(O26=Data!$E$6,Data!$F$86,IF(O26=Data!$E$7,Data!$F$87,IF(O26=Data!$E$8,Data!$F$88,IF(O26=Data!$E$9,Data!$F$89,IF(O26=Data!$E$10,Data!$F$90,IF(O26=Data!$E$11,Data!$F$91,IF(O26=Data!E35,Data!$F$92,IF(O26=Data!E36,Data!$F$93,IF(O26=Data!E37,Data!$F$94,IF(O26=Data!E38,Data!$F$95,IF(O26=Data!E39,Data!$F$96,IF(O26=Data!E40,Data!$F$97,IF(O26=Data!E41,Data!F$98,0)))))))))))))))))))*K26*$AV$3</f>
        <v>0</v>
      </c>
      <c r="W26" s="23">
        <f>IF(AZ26="No",0,IF(O26="NA",0,IF(O26=Data!$E$2,Data!$G$82,IF(O26=Data!$E$3,Data!$G$83,IF(O26=Data!$E$4,Data!$G$84,IF(O26=Data!$E$5,Data!$G$85,IF(O26=Data!$E$6,Data!$G$86,IF(O26=Data!$E$7,Data!$G$87,IF(O26=Data!$E$8,Data!$G$88,IF(O26=Data!$E$9,Data!$G$89,IF(O26=Data!$E$10,Data!$G$90,IF(O26=Data!$E$11,Data!$G$91,IF(O26=Data!$E$12,Data!$G$92,IF(O26=Data!$E$13,Data!$G$93,IF(O26=Data!$E$14,Data!$G$94,IF(O26=Data!$E$15,Data!$G$95,IF(O26=Data!$E$16,Data!$G$96,IF(O26=Data!$E$17,Data!$G$97,IF(O26=Data!$E$18,Data!G$98,0)))))))))))))))))))*K26*$AV$3</f>
        <v>0</v>
      </c>
      <c r="X26" s="23">
        <f>IF(AZ26="No",0,IF(O26="NA",0,IF(O26=Data!$E$2,Data!$H$82,IF(O26=Data!$E$3,Data!$H$83,IF(O26=Data!$E$4,Data!$H$84,IF(O26=Data!$E$5,Data!$H$85,IF(O26=Data!$E$6,Data!$H$86,IF(O26=Data!$E$7,Data!$H$87,IF(O26=Data!$E$8,Data!$H$88,IF(O26=Data!$E$9,Data!$H$89,IF(O26=Data!$E$10,Data!$H$90,IF(O26=Data!$E$11,Data!$H$91,IF(O26=Data!$E$12,Data!$H$92,IF(O26=Data!$E$13,Data!$H$93,IF(O26=Data!$E$14,Data!$H$94,IF(O26=Data!$E$15,Data!$H$95,IF(O26=Data!$E$16,Data!$H$96,IF(O26=Data!$E$17,Data!$H$97,IF(O26=Data!$E$18,Data!H$98,0)))))))))))))))))))*K26*$AV$3</f>
        <v>0</v>
      </c>
      <c r="Y26" s="23">
        <f>IF(R26&lt;=1,0,IF(Q26=Data!$E$12,Data!$F$92,IF(Q26=Data!$E$13,Data!$F$93,IF(Q26=Data!$E$14,Data!$F$94,IF(Q26=Data!$E$15,Data!$F$95,IF(Q26=Data!$E$16,Data!$F$96,IF(Q26=Data!$E$17,Data!$F$97,IF(Q26=Data!$E$18,Data!$F$98,0))))))))*K26*IF(R26&lt;AV26,R26,$AV$3)</f>
        <v>0</v>
      </c>
      <c r="Z26" s="23">
        <f>IF(R26&lt;=1,0,IF(Q26=Data!$E$12,Data!$G$92,IF(Q26=Data!$E$13,Data!$G$93,IF(Q26=Data!$E$14,Data!$G$94,IF(Q26=Data!$E$15,Data!$G$95,IF(Q26=Data!$E$16,Data!$G$96,IF(Q26=Data!$E$17,Data!$G$97,IF(Q26=Data!$E$18,Data!$G$98,0))))))))*K26*IF(R26&lt;AV26,R26,$AV$3)</f>
        <v>0</v>
      </c>
      <c r="AA26" s="23">
        <f>IF(R26&lt;=1,0,IF(Q26=Data!$E$12,Data!$H$92,IF(Q26=Data!$E$13,Data!$H$93,IF(Q26=Data!$E$14,Data!$H$94,IF(Q26=Data!$E$15,Data!$H$95,IF(Q26=Data!$E$16,Data!$H$96,IF(Q26=Data!$E$17,Data!$H$97,IF(Q26=Data!$E$18,Data!$H$98,0))))))))*K26*IF(R26&lt;AV26,R26,$AV$3)</f>
        <v>0</v>
      </c>
      <c r="AB26" s="22">
        <f t="shared" si="4"/>
        <v>0</v>
      </c>
      <c r="AC26" s="50">
        <f t="shared" si="5"/>
        <v>0</v>
      </c>
      <c r="AD26" s="46"/>
      <c r="AE26" s="21">
        <f t="shared" si="0"/>
        <v>0</v>
      </c>
      <c r="AF26" s="22">
        <f t="shared" si="1"/>
        <v>0</v>
      </c>
      <c r="AG26" s="50">
        <f t="shared" si="2"/>
        <v>0</v>
      </c>
      <c r="AH26" s="46"/>
      <c r="AI26" s="21">
        <f>IF(AZ26="No",0,IF(O26="NA",0,IF(Q26=O26,0,IF(O26=Data!$E$2,Data!$J$82,IF(O26=Data!$E$3,Data!$J$83,IF(O26=Data!$E$4,Data!$J$84,IF(O26=Data!$E$5,Data!$J$85,IF(O26=Data!$E$6,Data!$J$86,IF(O26=Data!$E$7,Data!$J$87,IF(O26=Data!$E$8,Data!$J$88,IF(O26=Data!$E$9,Data!$J$89,IF(O26=Data!$E$10,Data!$I$90,IF(O26=Data!$E$11,Data!$J$91,IF(O26=Data!$E$12,Data!$J$92,IF(O26=Data!$E$13,Data!$J$93,IF(O26=Data!$E$14,Data!$J$94,IF(O26=Data!$E$15,Data!$J$95,IF(O26=Data!$E$16,Data!$J$96,IF(O26=Data!$E$17,Data!$J$97,IF(O26=Data!$E$18,Data!J$98,0))))))))))))))))))))*$AV$3</f>
        <v>0</v>
      </c>
      <c r="AJ26" s="23">
        <f>IF(AZ26="No",0,IF(O26="NA",0,IF(O26=Data!$E$2,Data!$K$82,IF(O26=Data!$E$3,Data!$K$83,IF(O26=Data!$E$4,Data!$K$84,IF(O26=Data!$E$5,Data!$K$85,IF(O26=Data!$E$6,Data!$K$86,IF(O26=Data!$E$7,Data!$K$87,IF(O26=Data!$E$8,Data!$K$88,IF(O26=Data!$E$9,Data!$K$89,IF(O26=Data!$E$10,Data!$K$90,IF(O26=Data!$E$11,Data!$K$91,IF(O26=Data!$E$12,Data!$K$92,IF(O26=Data!$E$13,Data!$K$93,IF(O26=Data!$E$14,Data!$K$94,IF(O26=Data!$E$15,Data!$K$95,IF(O26=Data!$E$16,Data!$K$96,IF(O26=Data!$E$17,Data!$K$97,IF(O26=Data!$E$18,Data!K$98,0)))))))))))))))))))*$AV$3</f>
        <v>0</v>
      </c>
      <c r="AK26" s="23">
        <f t="shared" si="6"/>
        <v>0</v>
      </c>
      <c r="AL26" s="22">
        <f t="shared" si="7"/>
        <v>0</v>
      </c>
      <c r="AM26" s="22">
        <f t="shared" si="8"/>
        <v>0</v>
      </c>
      <c r="AN26" s="23"/>
      <c r="AO26" s="120"/>
      <c r="AP26" s="25"/>
      <c r="AQ26" s="25"/>
      <c r="AT26"/>
      <c r="AY26" s="143" t="str">
        <f t="shared" si="9"/>
        <v>No</v>
      </c>
      <c r="AZ26" s="144" t="str">
        <f t="shared" si="3"/>
        <v>No</v>
      </c>
      <c r="BA26" s="150"/>
      <c r="BB26" s="146">
        <f>IF(Q26="NA",0,IF(N26="No",0,IF(O26=Data!$E$2,Data!$L$82,IF(O26=Data!$E$3,Data!$L$83,IF(O26=Data!$E$4,Data!$L$84,IF(O26=Data!$E$5,Data!$L$85,IF(O26=Data!$E$6,Data!$L$86,IF(O26=Data!$E$7,Data!$L$87,IF(O26=Data!$E$8,Data!$L$88,IF(O26=Data!$E$9,Data!$L$89,IF(O26=Data!$E$10,Data!$L$90,IF(O26=Data!$E$11,Data!$L$91,IF(O26=Data!$E$12,Data!$L$92,IF(O26=Data!$E$13,Data!$L$93,IF(O26=Data!$E$14,Data!$L$94,IF(O26=Data!$E$15,Data!$L$95,IF(O26=Data!$E$16,Data!$L$96,IF(O26=Data!$E$17,Data!$L$97,IF(O26=Data!$E$18,Data!L$98,0)))))))))))))))))))</f>
        <v>0</v>
      </c>
      <c r="BC26" s="147">
        <f>IF(Q26="NA",0,IF(AY26="No",0,IF(N26="Yes",0,IF(P26=Data!$E$2,Data!$L$82,IF(P26=Data!$E$3,Data!$L$83,IF(P26=Data!$E$4,Data!$L$84,IF(P26=Data!$E$5,Data!$L$85,IF(P26=Data!$E$6,Data!$L$86,IF(P26=Data!$E$7,Data!$L$87,IF(P26=Data!$E$8,Data!$L$88,IF(P26=Data!$E$9,Data!$L$89,IF(P26=Data!$E$10,Data!$L$90,IF(P26=Data!$E$11,Data!$L$91,IF(P26=Data!$E$12,Data!$L$92*(EXP(-29.6/R26)),IF(P26=Data!$E$13,Data!$L$93,IF(P26=Data!$E$14,Data!$L$94*(EXP(-29.6/R26)),IF(P26=Data!$E$15,Data!$L$95,IF(P26=Data!$E$16,Data!$L$96,IF(P26=Data!$E$17,Data!$L$97,IF(P26=Data!$E$18,Data!L$98,0))))))))))))))))))))</f>
        <v>0</v>
      </c>
      <c r="BD26" s="148"/>
      <c r="BE26" s="146"/>
      <c r="BF26" s="148">
        <f t="shared" si="10"/>
        <v>0</v>
      </c>
      <c r="BG26" s="148">
        <f t="shared" si="11"/>
        <v>1</v>
      </c>
      <c r="BH26" s="148">
        <f t="shared" si="12"/>
        <v>1</v>
      </c>
      <c r="BI26" s="148">
        <f>IF(S26=0,0,IF(AND(Q26=Data!$E$12,S26-$AV$3&gt;0),(((Data!$M$92*(EXP(-29.6/S26)))-(Data!$M$92*(EXP(-29.6/(S26-$AV$3)))))),IF(AND(Q26=Data!$E$12,S26-$AV$3&lt;0.5),(Data!$M$92*(EXP(-29.6/S26))),IF(AND(Q26=Data!$E$12,S26&lt;=1),((Data!$M$92*(EXP(-29.6/S26)))),IF(Q26=Data!$E$13,(Data!$M$93),IF(AND(Q26=Data!$E$14,S26-$AV$3&gt;0),(((Data!$M$94*(EXP(-29.6/S26)))-(Data!$M$94*(EXP(-29.6/(S26-$AV$3)))))),IF(AND(Q26=Data!$E$14,S26-$AV$3&lt;1),(Data!$M$94*(EXP(-29.6/S26))),IF(AND(Q26=Data!$E$14,S26&lt;=1),((Data!$M$94*(EXP(-29.6/S26)))),IF(Q26=Data!$E$15,Data!$M$95,IF(Q26=Data!$E$16,Data!$M$96,IF(Q26=Data!$E$17,Data!$M$97,IF(Q26=Data!$E$18,Data!$M$98,0))))))))))))</f>
        <v>0</v>
      </c>
      <c r="BJ26" s="148">
        <f>IF(Q26=Data!$E$12,BI26*0.32,IF(Q26=Data!$E$13,0,IF(Q26=Data!$E$14,BI26*0.32,IF(Q26=Data!$E$15,0,IF(Q26=Data!$E$16,0,IF(Q26=Data!$E$17,0,IF(Q26=Data!$E$18,0,0)))))))</f>
        <v>0</v>
      </c>
      <c r="BK26" s="148">
        <f>IF(Q26=Data!$E$12,Data!$P$92*$AV$3,IF(Q26=Data!$E$13,Data!$P$93*$AV$3,IF(Q26=Data!$E$14,Data!$P$94*$AV$3,IF(Q26=Data!$E$15,Data!$P$95*$AV$3,IF(Q26=Data!$E$16,Data!$P$96*$AV$3,IF(Q26=Data!$E$17,Data!$P$97*$AV$3,IF(Q26=Data!$E$18,Data!$P$98*$AV$3,0)))))))</f>
        <v>0</v>
      </c>
      <c r="BL26" s="147">
        <f>IF(O26=Data!$E$2,Data!$O$82,IF(O26=Data!$E$3,Data!$O$83,IF(O26=Data!$E$4,Data!$O$84,IF(O26=Data!$E$5,Data!$O$85,IF(O26=Data!$E$6,Data!$O$86,IF(O26=Data!$E$7,Data!$O$87,IF(O26=Data!$E$8,Data!$O$88,IF(O26=Data!$E$9,Data!$O$89,IF(O26=Data!$E$10,Data!$O$90,IF(O26=Data!$E$11,Data!$O$91,IF(O26=Data!$E$12,Data!$O$92,IF(O26=Data!$E$13,Data!$O$93,IF(O26=Data!$E$14,Data!$O$94,IF(O26=Data!$E$15,Data!$O$95,IF(O26=Data!$E$16,Data!$O$96,IF(O26=Data!$E$17,Data!$O$97,IF(O26=Data!$E$18,Data!$O$98,0)))))))))))))))))</f>
        <v>0</v>
      </c>
      <c r="BM26" s="169"/>
      <c r="BN26" s="169"/>
      <c r="BO26" s="169"/>
      <c r="BP26" s="169"/>
    </row>
    <row r="27" spans="9:68" x14ac:dyDescent="0.3">
      <c r="I27" s="24"/>
      <c r="J27" s="36" t="s">
        <v>38</v>
      </c>
      <c r="K27" s="108"/>
      <c r="L27" s="108"/>
      <c r="M27" s="108" t="s">
        <v>3</v>
      </c>
      <c r="N27" s="108" t="s">
        <v>1</v>
      </c>
      <c r="O27" s="109" t="s">
        <v>124</v>
      </c>
      <c r="P27" s="109" t="s">
        <v>124</v>
      </c>
      <c r="Q27" s="110" t="s">
        <v>124</v>
      </c>
      <c r="R27" s="111"/>
      <c r="S27" s="111"/>
      <c r="T27" s="112"/>
      <c r="U27" s="20"/>
      <c r="V27" s="21">
        <f>IF(AZ27="No",0,IF(O27="NA",0,IF(O27=Data!$E$2,Data!$F$82,IF(O27=Data!$E$3,Data!$F$83,IF(O27=Data!$E$4,Data!$F$84,IF(O27=Data!$E$5,Data!$F$85,IF(O27=Data!$E$6,Data!$F$86,IF(O27=Data!$E$7,Data!$F$87,IF(O27=Data!$E$8,Data!$F$88,IF(O27=Data!$E$9,Data!$F$89,IF(O27=Data!$E$10,Data!$F$90,IF(O27=Data!$E$11,Data!$F$91,IF(O27=Data!E36,Data!$F$92,IF(O27=Data!E37,Data!$F$93,IF(O27=Data!E38,Data!$F$94,IF(O27=Data!E39,Data!$F$95,IF(O27=Data!E40,Data!$F$96,IF(O27=Data!E41,Data!$F$97,IF(O27=Data!E42,Data!F$98,0)))))))))))))))))))*K27*$AV$3</f>
        <v>0</v>
      </c>
      <c r="W27" s="23">
        <f>IF(AZ27="No",0,IF(O27="NA",0,IF(O27=Data!$E$2,Data!$G$82,IF(O27=Data!$E$3,Data!$G$83,IF(O27=Data!$E$4,Data!$G$84,IF(O27=Data!$E$5,Data!$G$85,IF(O27=Data!$E$6,Data!$G$86,IF(O27=Data!$E$7,Data!$G$87,IF(O27=Data!$E$8,Data!$G$88,IF(O27=Data!$E$9,Data!$G$89,IF(O27=Data!$E$10,Data!$G$90,IF(O27=Data!$E$11,Data!$G$91,IF(O27=Data!$E$12,Data!$G$92,IF(O27=Data!$E$13,Data!$G$93,IF(O27=Data!$E$14,Data!$G$94,IF(O27=Data!$E$15,Data!$G$95,IF(O27=Data!$E$16,Data!$G$96,IF(O27=Data!$E$17,Data!$G$97,IF(O27=Data!$E$18,Data!G$98,0)))))))))))))))))))*K27*$AV$3</f>
        <v>0</v>
      </c>
      <c r="X27" s="23">
        <f>IF(AZ27="No",0,IF(O27="NA",0,IF(O27=Data!$E$2,Data!$H$82,IF(O27=Data!$E$3,Data!$H$83,IF(O27=Data!$E$4,Data!$H$84,IF(O27=Data!$E$5,Data!$H$85,IF(O27=Data!$E$6,Data!$H$86,IF(O27=Data!$E$7,Data!$H$87,IF(O27=Data!$E$8,Data!$H$88,IF(O27=Data!$E$9,Data!$H$89,IF(O27=Data!$E$10,Data!$H$90,IF(O27=Data!$E$11,Data!$H$91,IF(O27=Data!$E$12,Data!$H$92,IF(O27=Data!$E$13,Data!$H$93,IF(O27=Data!$E$14,Data!$H$94,IF(O27=Data!$E$15,Data!$H$95,IF(O27=Data!$E$16,Data!$H$96,IF(O27=Data!$E$17,Data!$H$97,IF(O27=Data!$E$18,Data!H$98,0)))))))))))))))))))*K27*$AV$3</f>
        <v>0</v>
      </c>
      <c r="Y27" s="23">
        <f>IF(R27&lt;=1,0,IF(Q27=Data!$E$12,Data!$F$92,IF(Q27=Data!$E$13,Data!$F$93,IF(Q27=Data!$E$14,Data!$F$94,IF(Q27=Data!$E$15,Data!$F$95,IF(Q27=Data!$E$16,Data!$F$96,IF(Q27=Data!$E$17,Data!$F$97,IF(Q27=Data!$E$18,Data!$F$98,0))))))))*K27*IF(R27&lt;AV27,R27,$AV$3)</f>
        <v>0</v>
      </c>
      <c r="Z27" s="23">
        <f>IF(R27&lt;=1,0,IF(Q27=Data!$E$12,Data!$G$92,IF(Q27=Data!$E$13,Data!$G$93,IF(Q27=Data!$E$14,Data!$G$94,IF(Q27=Data!$E$15,Data!$G$95,IF(Q27=Data!$E$16,Data!$G$96,IF(Q27=Data!$E$17,Data!$G$97,IF(Q27=Data!$E$18,Data!$G$98,0))))))))*K27*IF(R27&lt;AV27,R27,$AV$3)</f>
        <v>0</v>
      </c>
      <c r="AA27" s="23">
        <f>IF(R27&lt;=1,0,IF(Q27=Data!$E$12,Data!$H$92,IF(Q27=Data!$E$13,Data!$H$93,IF(Q27=Data!$E$14,Data!$H$94,IF(Q27=Data!$E$15,Data!$H$95,IF(Q27=Data!$E$16,Data!$H$96,IF(Q27=Data!$E$17,Data!$H$97,IF(Q27=Data!$E$18,Data!$H$98,0))))))))*K27*IF(R27&lt;AV27,R27,$AV$3)</f>
        <v>0</v>
      </c>
      <c r="AB27" s="22">
        <f t="shared" si="4"/>
        <v>0</v>
      </c>
      <c r="AC27" s="50">
        <f t="shared" si="5"/>
        <v>0</v>
      </c>
      <c r="AD27" s="46"/>
      <c r="AE27" s="21">
        <f t="shared" si="0"/>
        <v>0</v>
      </c>
      <c r="AF27" s="22">
        <f t="shared" si="1"/>
        <v>0</v>
      </c>
      <c r="AG27" s="50">
        <f t="shared" si="2"/>
        <v>0</v>
      </c>
      <c r="AH27" s="46"/>
      <c r="AI27" s="21">
        <f>IF(AZ27="No",0,IF(O27="NA",0,IF(Q27=O27,0,IF(O27=Data!$E$2,Data!$J$82,IF(O27=Data!$E$3,Data!$J$83,IF(O27=Data!$E$4,Data!$J$84,IF(O27=Data!$E$5,Data!$J$85,IF(O27=Data!$E$6,Data!$J$86,IF(O27=Data!$E$7,Data!$J$87,IF(O27=Data!$E$8,Data!$J$88,IF(O27=Data!$E$9,Data!$J$89,IF(O27=Data!$E$10,Data!$I$90,IF(O27=Data!$E$11,Data!$J$91,IF(O27=Data!$E$12,Data!$J$92,IF(O27=Data!$E$13,Data!$J$93,IF(O27=Data!$E$14,Data!$J$94,IF(O27=Data!$E$15,Data!$J$95,IF(O27=Data!$E$16,Data!$J$96,IF(O27=Data!$E$17,Data!$J$97,IF(O27=Data!$E$18,Data!J$98,0))))))))))))))))))))*$AV$3</f>
        <v>0</v>
      </c>
      <c r="AJ27" s="23">
        <f>IF(AZ27="No",0,IF(O27="NA",0,IF(O27=Data!$E$2,Data!$K$82,IF(O27=Data!$E$3,Data!$K$83,IF(O27=Data!$E$4,Data!$K$84,IF(O27=Data!$E$5,Data!$K$85,IF(O27=Data!$E$6,Data!$K$86,IF(O27=Data!$E$7,Data!$K$87,IF(O27=Data!$E$8,Data!$K$88,IF(O27=Data!$E$9,Data!$K$89,IF(O27=Data!$E$10,Data!$K$90,IF(O27=Data!$E$11,Data!$K$91,IF(O27=Data!$E$12,Data!$K$92,IF(O27=Data!$E$13,Data!$K$93,IF(O27=Data!$E$14,Data!$K$94,IF(O27=Data!$E$15,Data!$K$95,IF(O27=Data!$E$16,Data!$K$96,IF(O27=Data!$E$17,Data!$K$97,IF(O27=Data!$E$18,Data!K$98,0)))))))))))))))))))*$AV$3</f>
        <v>0</v>
      </c>
      <c r="AK27" s="23">
        <f t="shared" si="6"/>
        <v>0</v>
      </c>
      <c r="AL27" s="22">
        <f t="shared" si="7"/>
        <v>0</v>
      </c>
      <c r="AM27" s="22">
        <f t="shared" si="8"/>
        <v>0</v>
      </c>
      <c r="AN27" s="23"/>
      <c r="AO27" s="120"/>
      <c r="AP27" s="25"/>
      <c r="AQ27" s="25"/>
      <c r="AR27" s="9"/>
      <c r="AS27" s="9"/>
      <c r="AT27" s="5"/>
      <c r="AX27" s="168"/>
      <c r="AY27" s="143" t="str">
        <f t="shared" si="9"/>
        <v>No</v>
      </c>
      <c r="AZ27" s="144" t="str">
        <f t="shared" si="3"/>
        <v>No</v>
      </c>
      <c r="BA27" s="150"/>
      <c r="BB27" s="146">
        <f>IF(Q27="NA",0,IF(N27="No",0,IF(O27=Data!$E$2,Data!$L$82,IF(O27=Data!$E$3,Data!$L$83,IF(O27=Data!$E$4,Data!$L$84,IF(O27=Data!$E$5,Data!$L$85,IF(O27=Data!$E$6,Data!$L$86,IF(O27=Data!$E$7,Data!$L$87,IF(O27=Data!$E$8,Data!$L$88,IF(O27=Data!$E$9,Data!$L$89,IF(O27=Data!$E$10,Data!$L$90,IF(O27=Data!$E$11,Data!$L$91,IF(O27=Data!$E$12,Data!$L$92,IF(O27=Data!$E$13,Data!$L$93,IF(O27=Data!$E$14,Data!$L$94,IF(O27=Data!$E$15,Data!$L$95,IF(O27=Data!$E$16,Data!$L$96,IF(O27=Data!$E$17,Data!$L$97,IF(O27=Data!$E$18,Data!L$98,0)))))))))))))))))))</f>
        <v>0</v>
      </c>
      <c r="BC27" s="147">
        <f>IF(Q27="NA",0,IF(AY27="No",0,IF(N27="Yes",0,IF(P27=Data!$E$2,Data!$L$82,IF(P27=Data!$E$3,Data!$L$83,IF(P27=Data!$E$4,Data!$L$84,IF(P27=Data!$E$5,Data!$L$85,IF(P27=Data!$E$6,Data!$L$86,IF(P27=Data!$E$7,Data!$L$87,IF(P27=Data!$E$8,Data!$L$88,IF(P27=Data!$E$9,Data!$L$89,IF(P27=Data!$E$10,Data!$L$90,IF(P27=Data!$E$11,Data!$L$91,IF(P27=Data!$E$12,Data!$L$92*(EXP(-29.6/R27)),IF(P27=Data!$E$13,Data!$L$93,IF(P27=Data!$E$14,Data!$L$94*(EXP(-29.6/R27)),IF(P27=Data!$E$15,Data!$L$95,IF(P27=Data!$E$16,Data!$L$96,IF(P27=Data!$E$17,Data!$L$97,IF(P27=Data!$E$18,Data!L$98,0))))))))))))))))))))</f>
        <v>0</v>
      </c>
      <c r="BD27" s="148"/>
      <c r="BE27" s="146"/>
      <c r="BF27" s="148">
        <f t="shared" si="10"/>
        <v>0</v>
      </c>
      <c r="BG27" s="148">
        <f t="shared" si="11"/>
        <v>1</v>
      </c>
      <c r="BH27" s="148">
        <f t="shared" si="12"/>
        <v>1</v>
      </c>
      <c r="BI27" s="148">
        <f>IF(S27=0,0,IF(AND(Q27=Data!$E$12,S27-$AV$3&gt;0),(((Data!$M$92*(EXP(-29.6/S27)))-(Data!$M$92*(EXP(-29.6/(S27-$AV$3)))))),IF(AND(Q27=Data!$E$12,S27-$AV$3&lt;0.5),(Data!$M$92*(EXP(-29.6/S27))),IF(AND(Q27=Data!$E$12,S27&lt;=1),((Data!$M$92*(EXP(-29.6/S27)))),IF(Q27=Data!$E$13,(Data!$M$93),IF(AND(Q27=Data!$E$14,S27-$AV$3&gt;0),(((Data!$M$94*(EXP(-29.6/S27)))-(Data!$M$94*(EXP(-29.6/(S27-$AV$3)))))),IF(AND(Q27=Data!$E$14,S27-$AV$3&lt;1),(Data!$M$94*(EXP(-29.6/S27))),IF(AND(Q27=Data!$E$14,S27&lt;=1),((Data!$M$94*(EXP(-29.6/S27)))),IF(Q27=Data!$E$15,Data!$M$95,IF(Q27=Data!$E$16,Data!$M$96,IF(Q27=Data!$E$17,Data!$M$97,IF(Q27=Data!$E$18,Data!$M$98,0))))))))))))</f>
        <v>0</v>
      </c>
      <c r="BJ27" s="148">
        <f>IF(Q27=Data!$E$12,BI27*0.32,IF(Q27=Data!$E$13,0,IF(Q27=Data!$E$14,BI27*0.32,IF(Q27=Data!$E$15,0,IF(Q27=Data!$E$16,0,IF(Q27=Data!$E$17,0,IF(Q27=Data!$E$18,0,0)))))))</f>
        <v>0</v>
      </c>
      <c r="BK27" s="148">
        <f>IF(Q27=Data!$E$12,Data!$P$92*$AV$3,IF(Q27=Data!$E$13,Data!$P$93*$AV$3,IF(Q27=Data!$E$14,Data!$P$94*$AV$3,IF(Q27=Data!$E$15,Data!$P$95*$AV$3,IF(Q27=Data!$E$16,Data!$P$96*$AV$3,IF(Q27=Data!$E$17,Data!$P$97*$AV$3,IF(Q27=Data!$E$18,Data!$P$98*$AV$3,0)))))))</f>
        <v>0</v>
      </c>
      <c r="BL27" s="147">
        <f>IF(O27=Data!$E$2,Data!$O$82,IF(O27=Data!$E$3,Data!$O$83,IF(O27=Data!$E$4,Data!$O$84,IF(O27=Data!$E$5,Data!$O$85,IF(O27=Data!$E$6,Data!$O$86,IF(O27=Data!$E$7,Data!$O$87,IF(O27=Data!$E$8,Data!$O$88,IF(O27=Data!$E$9,Data!$O$89,IF(O27=Data!$E$10,Data!$O$90,IF(O27=Data!$E$11,Data!$O$91,IF(O27=Data!$E$12,Data!$O$92,IF(O27=Data!$E$13,Data!$O$93,IF(O27=Data!$E$14,Data!$O$94,IF(O27=Data!$E$15,Data!$O$95,IF(O27=Data!$E$16,Data!$O$96,IF(O27=Data!$E$17,Data!$O$97,IF(O27=Data!$E$18,Data!$O$98,0)))))))))))))))))</f>
        <v>0</v>
      </c>
      <c r="BM27" s="169"/>
      <c r="BN27" s="169"/>
      <c r="BO27" s="169"/>
      <c r="BP27" s="169"/>
    </row>
    <row r="28" spans="9:68" x14ac:dyDescent="0.3">
      <c r="I28" s="24"/>
      <c r="J28" s="36" t="s">
        <v>39</v>
      </c>
      <c r="K28" s="108"/>
      <c r="L28" s="108"/>
      <c r="M28" s="108" t="s">
        <v>3</v>
      </c>
      <c r="N28" s="108" t="s">
        <v>1</v>
      </c>
      <c r="O28" s="109" t="s">
        <v>124</v>
      </c>
      <c r="P28" s="109" t="s">
        <v>124</v>
      </c>
      <c r="Q28" s="110" t="s">
        <v>124</v>
      </c>
      <c r="R28" s="111"/>
      <c r="S28" s="111"/>
      <c r="T28" s="112"/>
      <c r="U28" s="20"/>
      <c r="V28" s="21">
        <f>IF(AZ28="No",0,IF(O28="NA",0,IF(O28=Data!$E$2,Data!$F$82,IF(O28=Data!$E$3,Data!$F$83,IF(O28=Data!$E$4,Data!$F$84,IF(O28=Data!$E$5,Data!$F$85,IF(O28=Data!$E$6,Data!$F$86,IF(O28=Data!$E$7,Data!$F$87,IF(O28=Data!$E$8,Data!$F$88,IF(O28=Data!$E$9,Data!$F$89,IF(O28=Data!$E$10,Data!$F$90,IF(O28=Data!$E$11,Data!$F$91,IF(O28=Data!E37,Data!$F$92,IF(O28=Data!E38,Data!$F$93,IF(O28=Data!E39,Data!$F$94,IF(O28=Data!E40,Data!$F$95,IF(O28=Data!E41,Data!$F$96,IF(O28=Data!E42,Data!$F$97,IF(O28=Data!E43,Data!F$98,0)))))))))))))))))))*K28*$AV$3</f>
        <v>0</v>
      </c>
      <c r="W28" s="23">
        <f>IF(AZ28="No",0,IF(O28="NA",0,IF(O28=Data!$E$2,Data!$G$82,IF(O28=Data!$E$3,Data!$G$83,IF(O28=Data!$E$4,Data!$G$84,IF(O28=Data!$E$5,Data!$G$85,IF(O28=Data!$E$6,Data!$G$86,IF(O28=Data!$E$7,Data!$G$87,IF(O28=Data!$E$8,Data!$G$88,IF(O28=Data!$E$9,Data!$G$89,IF(O28=Data!$E$10,Data!$G$90,IF(O28=Data!$E$11,Data!$G$91,IF(O28=Data!$E$12,Data!$G$92,IF(O28=Data!$E$13,Data!$G$93,IF(O28=Data!$E$14,Data!$G$94,IF(O28=Data!$E$15,Data!$G$95,IF(O28=Data!$E$16,Data!$G$96,IF(O28=Data!$E$17,Data!$G$97,IF(O28=Data!$E$18,Data!G$98,0)))))))))))))))))))*K28*$AV$3</f>
        <v>0</v>
      </c>
      <c r="X28" s="23">
        <f>IF(AZ28="No",0,IF(O28="NA",0,IF(O28=Data!$E$2,Data!$H$82,IF(O28=Data!$E$3,Data!$H$83,IF(O28=Data!$E$4,Data!$H$84,IF(O28=Data!$E$5,Data!$H$85,IF(O28=Data!$E$6,Data!$H$86,IF(O28=Data!$E$7,Data!$H$87,IF(O28=Data!$E$8,Data!$H$88,IF(O28=Data!$E$9,Data!$H$89,IF(O28=Data!$E$10,Data!$H$90,IF(O28=Data!$E$11,Data!$H$91,IF(O28=Data!$E$12,Data!$H$92,IF(O28=Data!$E$13,Data!$H$93,IF(O28=Data!$E$14,Data!$H$94,IF(O28=Data!$E$15,Data!$H$95,IF(O28=Data!$E$16,Data!$H$96,IF(O28=Data!$E$17,Data!$H$97,IF(O28=Data!$E$18,Data!H$98,0)))))))))))))))))))*K28*$AV$3</f>
        <v>0</v>
      </c>
      <c r="Y28" s="23">
        <f>IF(R28&lt;=1,0,IF(Q28=Data!$E$12,Data!$F$92,IF(Q28=Data!$E$13,Data!$F$93,IF(Q28=Data!$E$14,Data!$F$94,IF(Q28=Data!$E$15,Data!$F$95,IF(Q28=Data!$E$16,Data!$F$96,IF(Q28=Data!$E$17,Data!$F$97,IF(Q28=Data!$E$18,Data!$F$98,0))))))))*K28*IF(R28&lt;AV28,R28,$AV$3)</f>
        <v>0</v>
      </c>
      <c r="Z28" s="23">
        <f>IF(R28&lt;=1,0,IF(Q28=Data!$E$12,Data!$G$92,IF(Q28=Data!$E$13,Data!$G$93,IF(Q28=Data!$E$14,Data!$G$94,IF(Q28=Data!$E$15,Data!$G$95,IF(Q28=Data!$E$16,Data!$G$96,IF(Q28=Data!$E$17,Data!$G$97,IF(Q28=Data!$E$18,Data!$G$98,0))))))))*K28*IF(R28&lt;AV28,R28,$AV$3)</f>
        <v>0</v>
      </c>
      <c r="AA28" s="23">
        <f>IF(R28&lt;=1,0,IF(Q28=Data!$E$12,Data!$H$92,IF(Q28=Data!$E$13,Data!$H$93,IF(Q28=Data!$E$14,Data!$H$94,IF(Q28=Data!$E$15,Data!$H$95,IF(Q28=Data!$E$16,Data!$H$96,IF(Q28=Data!$E$17,Data!$H$97,IF(Q28=Data!$E$18,Data!$H$98,0))))))))*K28*IF(R28&lt;AV28,R28,$AV$3)</f>
        <v>0</v>
      </c>
      <c r="AB28" s="22">
        <f t="shared" si="4"/>
        <v>0</v>
      </c>
      <c r="AC28" s="50">
        <f t="shared" si="5"/>
        <v>0</v>
      </c>
      <c r="AD28" s="46"/>
      <c r="AE28" s="21">
        <f t="shared" si="0"/>
        <v>0</v>
      </c>
      <c r="AF28" s="22">
        <f t="shared" si="1"/>
        <v>0</v>
      </c>
      <c r="AG28" s="50">
        <f t="shared" si="2"/>
        <v>0</v>
      </c>
      <c r="AH28" s="46"/>
      <c r="AI28" s="21">
        <f>IF(AZ28="No",0,IF(O28="NA",0,IF(Q28=O28,0,IF(O28=Data!$E$2,Data!$J$82,IF(O28=Data!$E$3,Data!$J$83,IF(O28=Data!$E$4,Data!$J$84,IF(O28=Data!$E$5,Data!$J$85,IF(O28=Data!$E$6,Data!$J$86,IF(O28=Data!$E$7,Data!$J$87,IF(O28=Data!$E$8,Data!$J$88,IF(O28=Data!$E$9,Data!$J$89,IF(O28=Data!$E$10,Data!$I$90,IF(O28=Data!$E$11,Data!$J$91,IF(O28=Data!$E$12,Data!$J$92,IF(O28=Data!$E$13,Data!$J$93,IF(O28=Data!$E$14,Data!$J$94,IF(O28=Data!$E$15,Data!$J$95,IF(O28=Data!$E$16,Data!$J$96,IF(O28=Data!$E$17,Data!$J$97,IF(O28=Data!$E$18,Data!J$98,0))))))))))))))))))))*$AV$3</f>
        <v>0</v>
      </c>
      <c r="AJ28" s="23">
        <f>IF(AZ28="No",0,IF(O28="NA",0,IF(O28=Data!$E$2,Data!$K$82,IF(O28=Data!$E$3,Data!$K$83,IF(O28=Data!$E$4,Data!$K$84,IF(O28=Data!$E$5,Data!$K$85,IF(O28=Data!$E$6,Data!$K$86,IF(O28=Data!$E$7,Data!$K$87,IF(O28=Data!$E$8,Data!$K$88,IF(O28=Data!$E$9,Data!$K$89,IF(O28=Data!$E$10,Data!$K$90,IF(O28=Data!$E$11,Data!$K$91,IF(O28=Data!$E$12,Data!$K$92,IF(O28=Data!$E$13,Data!$K$93,IF(O28=Data!$E$14,Data!$K$94,IF(O28=Data!$E$15,Data!$K$95,IF(O28=Data!$E$16,Data!$K$96,IF(O28=Data!$E$17,Data!$K$97,IF(O28=Data!$E$18,Data!K$98,0)))))))))))))))))))*$AV$3</f>
        <v>0</v>
      </c>
      <c r="AK28" s="23">
        <f t="shared" si="6"/>
        <v>0</v>
      </c>
      <c r="AL28" s="22">
        <f t="shared" si="7"/>
        <v>0</v>
      </c>
      <c r="AM28" s="22">
        <f t="shared" si="8"/>
        <v>0</v>
      </c>
      <c r="AN28" s="23"/>
      <c r="AO28" s="120"/>
      <c r="AP28" s="25"/>
      <c r="AQ28" s="25"/>
      <c r="AR28" s="9"/>
      <c r="AS28" s="9"/>
      <c r="AT28" s="5"/>
      <c r="AX28" s="168"/>
      <c r="AY28" s="143" t="str">
        <f t="shared" si="9"/>
        <v>No</v>
      </c>
      <c r="AZ28" s="144" t="str">
        <f t="shared" si="3"/>
        <v>No</v>
      </c>
      <c r="BA28" s="150"/>
      <c r="BB28" s="146">
        <f>IF(Q28="NA",0,IF(N28="No",0,IF(O28=Data!$E$2,Data!$L$82,IF(O28=Data!$E$3,Data!$L$83,IF(O28=Data!$E$4,Data!$L$84,IF(O28=Data!$E$5,Data!$L$85,IF(O28=Data!$E$6,Data!$L$86,IF(O28=Data!$E$7,Data!$L$87,IF(O28=Data!$E$8,Data!$L$88,IF(O28=Data!$E$9,Data!$L$89,IF(O28=Data!$E$10,Data!$L$90,IF(O28=Data!$E$11,Data!$L$91,IF(O28=Data!$E$12,Data!$L$92,IF(O28=Data!$E$13,Data!$L$93,IF(O28=Data!$E$14,Data!$L$94,IF(O28=Data!$E$15,Data!$L$95,IF(O28=Data!$E$16,Data!$L$96,IF(O28=Data!$E$17,Data!$L$97,IF(O28=Data!$E$18,Data!L$98,0)))))))))))))))))))</f>
        <v>0</v>
      </c>
      <c r="BC28" s="147">
        <f>IF(Q28="NA",0,IF(AY28="No",0,IF(N28="Yes",0,IF(P28=Data!$E$2,Data!$L$82,IF(P28=Data!$E$3,Data!$L$83,IF(P28=Data!$E$4,Data!$L$84,IF(P28=Data!$E$5,Data!$L$85,IF(P28=Data!$E$6,Data!$L$86,IF(P28=Data!$E$7,Data!$L$87,IF(P28=Data!$E$8,Data!$L$88,IF(P28=Data!$E$9,Data!$L$89,IF(P28=Data!$E$10,Data!$L$90,IF(P28=Data!$E$11,Data!$L$91,IF(P28=Data!$E$12,Data!$L$92*(EXP(-29.6/R28)),IF(P28=Data!$E$13,Data!$L$93,IF(P28=Data!$E$14,Data!$L$94*(EXP(-29.6/R28)),IF(P28=Data!$E$15,Data!$L$95,IF(P28=Data!$E$16,Data!$L$96,IF(P28=Data!$E$17,Data!$L$97,IF(P28=Data!$E$18,Data!L$98,0))))))))))))))))))))</f>
        <v>0</v>
      </c>
      <c r="BD28" s="148"/>
      <c r="BE28" s="146"/>
      <c r="BF28" s="148">
        <f t="shared" si="10"/>
        <v>0</v>
      </c>
      <c r="BG28" s="148">
        <f t="shared" si="11"/>
        <v>1</v>
      </c>
      <c r="BH28" s="148">
        <f t="shared" si="12"/>
        <v>1</v>
      </c>
      <c r="BI28" s="148">
        <f>IF(S28=0,0,IF(AND(Q28=Data!$E$12,S28-$AV$3&gt;0),(((Data!$M$92*(EXP(-29.6/S28)))-(Data!$M$92*(EXP(-29.6/(S28-$AV$3)))))),IF(AND(Q28=Data!$E$12,S28-$AV$3&lt;0.5),(Data!$M$92*(EXP(-29.6/S28))),IF(AND(Q28=Data!$E$12,S28&lt;=1),((Data!$M$92*(EXP(-29.6/S28)))),IF(Q28=Data!$E$13,(Data!$M$93),IF(AND(Q28=Data!$E$14,S28-$AV$3&gt;0),(((Data!$M$94*(EXP(-29.6/S28)))-(Data!$M$94*(EXP(-29.6/(S28-$AV$3)))))),IF(AND(Q28=Data!$E$14,S28-$AV$3&lt;1),(Data!$M$94*(EXP(-29.6/S28))),IF(AND(Q28=Data!$E$14,S28&lt;=1),((Data!$M$94*(EXP(-29.6/S28)))),IF(Q28=Data!$E$15,Data!$M$95,IF(Q28=Data!$E$16,Data!$M$96,IF(Q28=Data!$E$17,Data!$M$97,IF(Q28=Data!$E$18,Data!$M$98,0))))))))))))</f>
        <v>0</v>
      </c>
      <c r="BJ28" s="148">
        <f>IF(Q28=Data!$E$12,BI28*0.32,IF(Q28=Data!$E$13,0,IF(Q28=Data!$E$14,BI28*0.32,IF(Q28=Data!$E$15,0,IF(Q28=Data!$E$16,0,IF(Q28=Data!$E$17,0,IF(Q28=Data!$E$18,0,0)))))))</f>
        <v>0</v>
      </c>
      <c r="BK28" s="148">
        <f>IF(Q28=Data!$E$12,Data!$P$92*$AV$3,IF(Q28=Data!$E$13,Data!$P$93*$AV$3,IF(Q28=Data!$E$14,Data!$P$94*$AV$3,IF(Q28=Data!$E$15,Data!$P$95*$AV$3,IF(Q28=Data!$E$16,Data!$P$96*$AV$3,IF(Q28=Data!$E$17,Data!$P$97*$AV$3,IF(Q28=Data!$E$18,Data!$P$98*$AV$3,0)))))))</f>
        <v>0</v>
      </c>
      <c r="BL28" s="147">
        <f>IF(O28=Data!$E$2,Data!$O$82,IF(O28=Data!$E$3,Data!$O$83,IF(O28=Data!$E$4,Data!$O$84,IF(O28=Data!$E$5,Data!$O$85,IF(O28=Data!$E$6,Data!$O$86,IF(O28=Data!$E$7,Data!$O$87,IF(O28=Data!$E$8,Data!$O$88,IF(O28=Data!$E$9,Data!$O$89,IF(O28=Data!$E$10,Data!$O$90,IF(O28=Data!$E$11,Data!$O$91,IF(O28=Data!$E$12,Data!$O$92,IF(O28=Data!$E$13,Data!$O$93,IF(O28=Data!$E$14,Data!$O$94,IF(O28=Data!$E$15,Data!$O$95,IF(O28=Data!$E$16,Data!$O$96,IF(O28=Data!$E$17,Data!$O$97,IF(O28=Data!$E$18,Data!$O$98,0)))))))))))))))))</f>
        <v>0</v>
      </c>
      <c r="BM28" s="169"/>
      <c r="BN28" s="169"/>
      <c r="BO28" s="169"/>
      <c r="BP28" s="169"/>
    </row>
    <row r="29" spans="9:68" x14ac:dyDescent="0.3">
      <c r="I29" s="24"/>
      <c r="J29" s="36" t="s">
        <v>40</v>
      </c>
      <c r="K29" s="108"/>
      <c r="L29" s="108"/>
      <c r="M29" s="108" t="s">
        <v>3</v>
      </c>
      <c r="N29" s="108" t="s">
        <v>1</v>
      </c>
      <c r="O29" s="109" t="s">
        <v>124</v>
      </c>
      <c r="P29" s="109" t="s">
        <v>124</v>
      </c>
      <c r="Q29" s="110" t="s">
        <v>124</v>
      </c>
      <c r="R29" s="111"/>
      <c r="S29" s="111"/>
      <c r="T29" s="112"/>
      <c r="U29" s="20"/>
      <c r="V29" s="21">
        <f>IF(AZ29="No",0,IF(O29="NA",0,IF(O29=Data!$E$2,Data!$F$82,IF(O29=Data!$E$3,Data!$F$83,IF(O29=Data!$E$4,Data!$F$84,IF(O29=Data!$E$5,Data!$F$85,IF(O29=Data!$E$6,Data!$F$86,IF(O29=Data!$E$7,Data!$F$87,IF(O29=Data!$E$8,Data!$F$88,IF(O29=Data!$E$9,Data!$F$89,IF(O29=Data!$E$10,Data!$F$90,IF(O29=Data!$E$11,Data!$F$91,IF(O29=Data!E38,Data!$F$92,IF(O29=Data!E39,Data!$F$93,IF(O29=Data!E40,Data!$F$94,IF(O29=Data!E41,Data!$F$95,IF(O29=Data!E42,Data!$F$96,IF(O29=Data!E43,Data!$F$97,IF(O29=Data!E44,Data!F$98,0)))))))))))))))))))*K29*$AV$3</f>
        <v>0</v>
      </c>
      <c r="W29" s="23">
        <f>IF(AZ29="No",0,IF(O29="NA",0,IF(O29=Data!$E$2,Data!$G$82,IF(O29=Data!$E$3,Data!$G$83,IF(O29=Data!$E$4,Data!$G$84,IF(O29=Data!$E$5,Data!$G$85,IF(O29=Data!$E$6,Data!$G$86,IF(O29=Data!$E$7,Data!$G$87,IF(O29=Data!$E$8,Data!$G$88,IF(O29=Data!$E$9,Data!$G$89,IF(O29=Data!$E$10,Data!$G$90,IF(O29=Data!$E$11,Data!$G$91,IF(O29=Data!$E$12,Data!$G$92,IF(O29=Data!$E$13,Data!$G$93,IF(O29=Data!$E$14,Data!$G$94,IF(O29=Data!$E$15,Data!$G$95,IF(O29=Data!$E$16,Data!$G$96,IF(O29=Data!$E$17,Data!$G$97,IF(O29=Data!$E$18,Data!G$98,0)))))))))))))))))))*K29*$AV$3</f>
        <v>0</v>
      </c>
      <c r="X29" s="23">
        <f>IF(AZ29="No",0,IF(O29="NA",0,IF(O29=Data!$E$2,Data!$H$82,IF(O29=Data!$E$3,Data!$H$83,IF(O29=Data!$E$4,Data!$H$84,IF(O29=Data!$E$5,Data!$H$85,IF(O29=Data!$E$6,Data!$H$86,IF(O29=Data!$E$7,Data!$H$87,IF(O29=Data!$E$8,Data!$H$88,IF(O29=Data!$E$9,Data!$H$89,IF(O29=Data!$E$10,Data!$H$90,IF(O29=Data!$E$11,Data!$H$91,IF(O29=Data!$E$12,Data!$H$92,IF(O29=Data!$E$13,Data!$H$93,IF(O29=Data!$E$14,Data!$H$94,IF(O29=Data!$E$15,Data!$H$95,IF(O29=Data!$E$16,Data!$H$96,IF(O29=Data!$E$17,Data!$H$97,IF(O29=Data!$E$18,Data!H$98,0)))))))))))))))))))*K29*$AV$3</f>
        <v>0</v>
      </c>
      <c r="Y29" s="23">
        <f>IF(R29&lt;=1,0,IF(Q29=Data!$E$12,Data!$F$92,IF(Q29=Data!$E$13,Data!$F$93,IF(Q29=Data!$E$14,Data!$F$94,IF(Q29=Data!$E$15,Data!$F$95,IF(Q29=Data!$E$16,Data!$F$96,IF(Q29=Data!$E$17,Data!$F$97,IF(Q29=Data!$E$18,Data!$F$98,0))))))))*K29*IF(R29&lt;AV29,R29,$AV$3)</f>
        <v>0</v>
      </c>
      <c r="Z29" s="23">
        <f>IF(R29&lt;=1,0,IF(Q29=Data!$E$12,Data!$G$92,IF(Q29=Data!$E$13,Data!$G$93,IF(Q29=Data!$E$14,Data!$G$94,IF(Q29=Data!$E$15,Data!$G$95,IF(Q29=Data!$E$16,Data!$G$96,IF(Q29=Data!$E$17,Data!$G$97,IF(Q29=Data!$E$18,Data!$G$98,0))))))))*K29*IF(R29&lt;AV29,R29,$AV$3)</f>
        <v>0</v>
      </c>
      <c r="AA29" s="23">
        <f>IF(R29&lt;=1,0,IF(Q29=Data!$E$12,Data!$H$92,IF(Q29=Data!$E$13,Data!$H$93,IF(Q29=Data!$E$14,Data!$H$94,IF(Q29=Data!$E$15,Data!$H$95,IF(Q29=Data!$E$16,Data!$H$96,IF(Q29=Data!$E$17,Data!$H$97,IF(Q29=Data!$E$18,Data!$H$98,0))))))))*K29*IF(R29&lt;AV29,R29,$AV$3)</f>
        <v>0</v>
      </c>
      <c r="AB29" s="22">
        <f t="shared" si="4"/>
        <v>0</v>
      </c>
      <c r="AC29" s="50">
        <f t="shared" si="5"/>
        <v>0</v>
      </c>
      <c r="AD29" s="46"/>
      <c r="AE29" s="21">
        <f t="shared" si="0"/>
        <v>0</v>
      </c>
      <c r="AF29" s="22">
        <f t="shared" si="1"/>
        <v>0</v>
      </c>
      <c r="AG29" s="50">
        <f t="shared" si="2"/>
        <v>0</v>
      </c>
      <c r="AH29" s="46"/>
      <c r="AI29" s="21">
        <f>IF(AZ29="No",0,IF(O29="NA",0,IF(Q29=O29,0,IF(O29=Data!$E$2,Data!$J$82,IF(O29=Data!$E$3,Data!$J$83,IF(O29=Data!$E$4,Data!$J$84,IF(O29=Data!$E$5,Data!$J$85,IF(O29=Data!$E$6,Data!$J$86,IF(O29=Data!$E$7,Data!$J$87,IF(O29=Data!$E$8,Data!$J$88,IF(O29=Data!$E$9,Data!$J$89,IF(O29=Data!$E$10,Data!$I$90,IF(O29=Data!$E$11,Data!$J$91,IF(O29=Data!$E$12,Data!$J$92,IF(O29=Data!$E$13,Data!$J$93,IF(O29=Data!$E$14,Data!$J$94,IF(O29=Data!$E$15,Data!$J$95,IF(O29=Data!$E$16,Data!$J$96,IF(O29=Data!$E$17,Data!$J$97,IF(O29=Data!$E$18,Data!J$98,0))))))))))))))))))))*$AV$3</f>
        <v>0</v>
      </c>
      <c r="AJ29" s="23">
        <f>IF(AZ29="No",0,IF(O29="NA",0,IF(O29=Data!$E$2,Data!$K$82,IF(O29=Data!$E$3,Data!$K$83,IF(O29=Data!$E$4,Data!$K$84,IF(O29=Data!$E$5,Data!$K$85,IF(O29=Data!$E$6,Data!$K$86,IF(O29=Data!$E$7,Data!$K$87,IF(O29=Data!$E$8,Data!$K$88,IF(O29=Data!$E$9,Data!$K$89,IF(O29=Data!$E$10,Data!$K$90,IF(O29=Data!$E$11,Data!$K$91,IF(O29=Data!$E$12,Data!$K$92,IF(O29=Data!$E$13,Data!$K$93,IF(O29=Data!$E$14,Data!$K$94,IF(O29=Data!$E$15,Data!$K$95,IF(O29=Data!$E$16,Data!$K$96,IF(O29=Data!$E$17,Data!$K$97,IF(O29=Data!$E$18,Data!K$98,0)))))))))))))))))))*$AV$3</f>
        <v>0</v>
      </c>
      <c r="AK29" s="23">
        <f t="shared" si="6"/>
        <v>0</v>
      </c>
      <c r="AL29" s="22">
        <f t="shared" si="7"/>
        <v>0</v>
      </c>
      <c r="AM29" s="22">
        <f t="shared" si="8"/>
        <v>0</v>
      </c>
      <c r="AN29" s="23"/>
      <c r="AO29" s="120"/>
      <c r="AP29" s="25"/>
      <c r="AQ29" s="25"/>
      <c r="AR29" s="9"/>
      <c r="AS29" s="9"/>
      <c r="AT29" s="5"/>
      <c r="AX29" s="168"/>
      <c r="AY29" s="143" t="str">
        <f t="shared" si="9"/>
        <v>No</v>
      </c>
      <c r="AZ29" s="144" t="str">
        <f t="shared" si="3"/>
        <v>No</v>
      </c>
      <c r="BA29" s="150"/>
      <c r="BB29" s="146">
        <f>IF(Q29="NA",0,IF(N29="No",0,IF(O29=Data!$E$2,Data!$L$82,IF(O29=Data!$E$3,Data!$L$83,IF(O29=Data!$E$4,Data!$L$84,IF(O29=Data!$E$5,Data!$L$85,IF(O29=Data!$E$6,Data!$L$86,IF(O29=Data!$E$7,Data!$L$87,IF(O29=Data!$E$8,Data!$L$88,IF(O29=Data!$E$9,Data!$L$89,IF(O29=Data!$E$10,Data!$L$90,IF(O29=Data!$E$11,Data!$L$91,IF(O29=Data!$E$12,Data!$L$92,IF(O29=Data!$E$13,Data!$L$93,IF(O29=Data!$E$14,Data!$L$94,IF(O29=Data!$E$15,Data!$L$95,IF(O29=Data!$E$16,Data!$L$96,IF(O29=Data!$E$17,Data!$L$97,IF(O29=Data!$E$18,Data!L$98,0)))))))))))))))))))</f>
        <v>0</v>
      </c>
      <c r="BC29" s="147">
        <f>IF(Q29="NA",0,IF(AY29="No",0,IF(N29="Yes",0,IF(P29=Data!$E$2,Data!$L$82,IF(P29=Data!$E$3,Data!$L$83,IF(P29=Data!$E$4,Data!$L$84,IF(P29=Data!$E$5,Data!$L$85,IF(P29=Data!$E$6,Data!$L$86,IF(P29=Data!$E$7,Data!$L$87,IF(P29=Data!$E$8,Data!$L$88,IF(P29=Data!$E$9,Data!$L$89,IF(P29=Data!$E$10,Data!$L$90,IF(P29=Data!$E$11,Data!$L$91,IF(P29=Data!$E$12,Data!$L$92*(EXP(-29.6/R29)),IF(P29=Data!$E$13,Data!$L$93,IF(P29=Data!$E$14,Data!$L$94*(EXP(-29.6/R29)),IF(P29=Data!$E$15,Data!$L$95,IF(P29=Data!$E$16,Data!$L$96,IF(P29=Data!$E$17,Data!$L$97,IF(P29=Data!$E$18,Data!L$98,0))))))))))))))))))))</f>
        <v>0</v>
      </c>
      <c r="BD29" s="148"/>
      <c r="BE29" s="146"/>
      <c r="BF29" s="148">
        <f t="shared" si="10"/>
        <v>0</v>
      </c>
      <c r="BG29" s="148">
        <f t="shared" si="11"/>
        <v>1</v>
      </c>
      <c r="BH29" s="148">
        <f t="shared" si="12"/>
        <v>1</v>
      </c>
      <c r="BI29" s="148">
        <f>IF(S29=0,0,IF(AND(Q29=Data!$E$12,S29-$AV$3&gt;0),(((Data!$M$92*(EXP(-29.6/S29)))-(Data!$M$92*(EXP(-29.6/(S29-$AV$3)))))),IF(AND(Q29=Data!$E$12,S29-$AV$3&lt;0.5),(Data!$M$92*(EXP(-29.6/S29))),IF(AND(Q29=Data!$E$12,S29&lt;=1),((Data!$M$92*(EXP(-29.6/S29)))),IF(Q29=Data!$E$13,(Data!$M$93),IF(AND(Q29=Data!$E$14,S29-$AV$3&gt;0),(((Data!$M$94*(EXP(-29.6/S29)))-(Data!$M$94*(EXP(-29.6/(S29-$AV$3)))))),IF(AND(Q29=Data!$E$14,S29-$AV$3&lt;1),(Data!$M$94*(EXP(-29.6/S29))),IF(AND(Q29=Data!$E$14,S29&lt;=1),((Data!$M$94*(EXP(-29.6/S29)))),IF(Q29=Data!$E$15,Data!$M$95,IF(Q29=Data!$E$16,Data!$M$96,IF(Q29=Data!$E$17,Data!$M$97,IF(Q29=Data!$E$18,Data!$M$98,0))))))))))))</f>
        <v>0</v>
      </c>
      <c r="BJ29" s="148">
        <f>IF(Q29=Data!$E$12,BI29*0.32,IF(Q29=Data!$E$13,0,IF(Q29=Data!$E$14,BI29*0.32,IF(Q29=Data!$E$15,0,IF(Q29=Data!$E$16,0,IF(Q29=Data!$E$17,0,IF(Q29=Data!$E$18,0,0)))))))</f>
        <v>0</v>
      </c>
      <c r="BK29" s="148">
        <f>IF(Q29=Data!$E$12,Data!$P$92*$AV$3,IF(Q29=Data!$E$13,Data!$P$93*$AV$3,IF(Q29=Data!$E$14,Data!$P$94*$AV$3,IF(Q29=Data!$E$15,Data!$P$95*$AV$3,IF(Q29=Data!$E$16,Data!$P$96*$AV$3,IF(Q29=Data!$E$17,Data!$P$97*$AV$3,IF(Q29=Data!$E$18,Data!$P$98*$AV$3,0)))))))</f>
        <v>0</v>
      </c>
      <c r="BL29" s="147">
        <f>IF(O29=Data!$E$2,Data!$O$82,IF(O29=Data!$E$3,Data!$O$83,IF(O29=Data!$E$4,Data!$O$84,IF(O29=Data!$E$5,Data!$O$85,IF(O29=Data!$E$6,Data!$O$86,IF(O29=Data!$E$7,Data!$O$87,IF(O29=Data!$E$8,Data!$O$88,IF(O29=Data!$E$9,Data!$O$89,IF(O29=Data!$E$10,Data!$O$90,IF(O29=Data!$E$11,Data!$O$91,IF(O29=Data!$E$12,Data!$O$92,IF(O29=Data!$E$13,Data!$O$93,IF(O29=Data!$E$14,Data!$O$94,IF(O29=Data!$E$15,Data!$O$95,IF(O29=Data!$E$16,Data!$O$96,IF(O29=Data!$E$17,Data!$O$97,IF(O29=Data!$E$18,Data!$O$98,0)))))))))))))))))</f>
        <v>0</v>
      </c>
      <c r="BM29" s="169"/>
      <c r="BN29" s="169"/>
      <c r="BO29" s="169"/>
      <c r="BP29" s="169"/>
    </row>
    <row r="30" spans="9:68" x14ac:dyDescent="0.3">
      <c r="J30" s="36" t="s">
        <v>41</v>
      </c>
      <c r="K30" s="108"/>
      <c r="L30" s="108"/>
      <c r="M30" s="108" t="s">
        <v>3</v>
      </c>
      <c r="N30" s="108" t="s">
        <v>1</v>
      </c>
      <c r="O30" s="109" t="s">
        <v>124</v>
      </c>
      <c r="P30" s="109" t="s">
        <v>124</v>
      </c>
      <c r="Q30" s="110" t="s">
        <v>124</v>
      </c>
      <c r="R30" s="111"/>
      <c r="S30" s="111"/>
      <c r="T30" s="112"/>
      <c r="U30" s="20"/>
      <c r="V30" s="21">
        <f>IF(AZ30="No",0,IF(O30="NA",0,IF(O30=Data!$E$2,Data!$F$82,IF(O30=Data!$E$3,Data!$F$83,IF(O30=Data!$E$4,Data!$F$84,IF(O30=Data!$E$5,Data!$F$85,IF(O30=Data!$E$6,Data!$F$86,IF(O30=Data!$E$7,Data!$F$87,IF(O30=Data!$E$8,Data!$F$88,IF(O30=Data!$E$9,Data!$F$89,IF(O30=Data!$E$10,Data!$F$90,IF(O30=Data!$E$11,Data!$F$91,IF(O30=Data!E39,Data!$F$92,IF(O30=Data!E40,Data!$F$93,IF(O30=Data!E41,Data!$F$94,IF(O30=Data!E42,Data!$F$95,IF(O30=Data!E43,Data!$F$96,IF(O30=Data!E44,Data!$F$97,IF(O30=Data!E45,Data!F$98,0)))))))))))))))))))*K30*$AV$3</f>
        <v>0</v>
      </c>
      <c r="W30" s="23">
        <f>IF(AZ30="No",0,IF(O30="NA",0,IF(O30=Data!$E$2,Data!$G$82,IF(O30=Data!$E$3,Data!$G$83,IF(O30=Data!$E$4,Data!$G$84,IF(O30=Data!$E$5,Data!$G$85,IF(O30=Data!$E$6,Data!$G$86,IF(O30=Data!$E$7,Data!$G$87,IF(O30=Data!$E$8,Data!$G$88,IF(O30=Data!$E$9,Data!$G$89,IF(O30=Data!$E$10,Data!$G$90,IF(O30=Data!$E$11,Data!$G$91,IF(O30=Data!$E$12,Data!$G$92,IF(O30=Data!$E$13,Data!$G$93,IF(O30=Data!$E$14,Data!$G$94,IF(O30=Data!$E$15,Data!$G$95,IF(O30=Data!$E$16,Data!$G$96,IF(O30=Data!$E$17,Data!$G$97,IF(O30=Data!$E$18,Data!G$98,0)))))))))))))))))))*K30*$AV$3</f>
        <v>0</v>
      </c>
      <c r="X30" s="23">
        <f>IF(AZ30="No",0,IF(O30="NA",0,IF(O30=Data!$E$2,Data!$H$82,IF(O30=Data!$E$3,Data!$H$83,IF(O30=Data!$E$4,Data!$H$84,IF(O30=Data!$E$5,Data!$H$85,IF(O30=Data!$E$6,Data!$H$86,IF(O30=Data!$E$7,Data!$H$87,IF(O30=Data!$E$8,Data!$H$88,IF(O30=Data!$E$9,Data!$H$89,IF(O30=Data!$E$10,Data!$H$90,IF(O30=Data!$E$11,Data!$H$91,IF(O30=Data!$E$12,Data!$H$92,IF(O30=Data!$E$13,Data!$H$93,IF(O30=Data!$E$14,Data!$H$94,IF(O30=Data!$E$15,Data!$H$95,IF(O30=Data!$E$16,Data!$H$96,IF(O30=Data!$E$17,Data!$H$97,IF(O30=Data!$E$18,Data!H$98,0)))))))))))))))))))*K30*$AV$3</f>
        <v>0</v>
      </c>
      <c r="Y30" s="23">
        <f>IF(R30&lt;=1,0,IF(Q30=Data!$E$12,Data!$F$92,IF(Q30=Data!$E$13,Data!$F$93,IF(Q30=Data!$E$14,Data!$F$94,IF(Q30=Data!$E$15,Data!$F$95,IF(Q30=Data!$E$16,Data!$F$96,IF(Q30=Data!$E$17,Data!$F$97,IF(Q30=Data!$E$18,Data!$F$98,0))))))))*K30*IF(R30&lt;AV30,R30,$AV$3)</f>
        <v>0</v>
      </c>
      <c r="Z30" s="23">
        <f>IF(R30&lt;=1,0,IF(Q30=Data!$E$12,Data!$G$92,IF(Q30=Data!$E$13,Data!$G$93,IF(Q30=Data!$E$14,Data!$G$94,IF(Q30=Data!$E$15,Data!$G$95,IF(Q30=Data!$E$16,Data!$G$96,IF(Q30=Data!$E$17,Data!$G$97,IF(Q30=Data!$E$18,Data!$G$98,0))))))))*K30*IF(R30&lt;AV30,R30,$AV$3)</f>
        <v>0</v>
      </c>
      <c r="AA30" s="23">
        <f>IF(R30&lt;=1,0,IF(Q30=Data!$E$12,Data!$H$92,IF(Q30=Data!$E$13,Data!$H$93,IF(Q30=Data!$E$14,Data!$H$94,IF(Q30=Data!$E$15,Data!$H$95,IF(Q30=Data!$E$16,Data!$H$96,IF(Q30=Data!$E$17,Data!$H$97,IF(Q30=Data!$E$18,Data!$H$98,0))))))))*K30*IF(R30&lt;AV30,R30,$AV$3)</f>
        <v>0</v>
      </c>
      <c r="AB30" s="22">
        <f t="shared" si="4"/>
        <v>0</v>
      </c>
      <c r="AC30" s="50">
        <f t="shared" si="5"/>
        <v>0</v>
      </c>
      <c r="AD30" s="46"/>
      <c r="AE30" s="21">
        <f t="shared" si="0"/>
        <v>0</v>
      </c>
      <c r="AF30" s="22">
        <f t="shared" si="1"/>
        <v>0</v>
      </c>
      <c r="AG30" s="50">
        <f t="shared" si="2"/>
        <v>0</v>
      </c>
      <c r="AH30" s="46"/>
      <c r="AI30" s="21">
        <f>IF(AZ30="No",0,IF(O30="NA",0,IF(Q30=O30,0,IF(O30=Data!$E$2,Data!$J$82,IF(O30=Data!$E$3,Data!$J$83,IF(O30=Data!$E$4,Data!$J$84,IF(O30=Data!$E$5,Data!$J$85,IF(O30=Data!$E$6,Data!$J$86,IF(O30=Data!$E$7,Data!$J$87,IF(O30=Data!$E$8,Data!$J$88,IF(O30=Data!$E$9,Data!$J$89,IF(O30=Data!$E$10,Data!$I$90,IF(O30=Data!$E$11,Data!$J$91,IF(O30=Data!$E$12,Data!$J$92,IF(O30=Data!$E$13,Data!$J$93,IF(O30=Data!$E$14,Data!$J$94,IF(O30=Data!$E$15,Data!$J$95,IF(O30=Data!$E$16,Data!$J$96,IF(O30=Data!$E$17,Data!$J$97,IF(O30=Data!$E$18,Data!J$98,0))))))))))))))))))))*$AV$3</f>
        <v>0</v>
      </c>
      <c r="AJ30" s="23">
        <f>IF(AZ30="No",0,IF(O30="NA",0,IF(O30=Data!$E$2,Data!$K$82,IF(O30=Data!$E$3,Data!$K$83,IF(O30=Data!$E$4,Data!$K$84,IF(O30=Data!$E$5,Data!$K$85,IF(O30=Data!$E$6,Data!$K$86,IF(O30=Data!$E$7,Data!$K$87,IF(O30=Data!$E$8,Data!$K$88,IF(O30=Data!$E$9,Data!$K$89,IF(O30=Data!$E$10,Data!$K$90,IF(O30=Data!$E$11,Data!$K$91,IF(O30=Data!$E$12,Data!$K$92,IF(O30=Data!$E$13,Data!$K$93,IF(O30=Data!$E$14,Data!$K$94,IF(O30=Data!$E$15,Data!$K$95,IF(O30=Data!$E$16,Data!$K$96,IF(O30=Data!$E$17,Data!$K$97,IF(O30=Data!$E$18,Data!K$98,0)))))))))))))))))))*$AV$3</f>
        <v>0</v>
      </c>
      <c r="AK30" s="23">
        <f t="shared" si="6"/>
        <v>0</v>
      </c>
      <c r="AL30" s="22">
        <f t="shared" si="7"/>
        <v>0</v>
      </c>
      <c r="AM30" s="22">
        <f t="shared" si="8"/>
        <v>0</v>
      </c>
      <c r="AN30" s="23"/>
      <c r="AO30" s="120"/>
      <c r="AP30" s="25"/>
      <c r="AQ30" s="25"/>
      <c r="AR30" s="9"/>
      <c r="AS30" s="9"/>
      <c r="AT30" s="5"/>
      <c r="AX30" s="168"/>
      <c r="AY30" s="143" t="str">
        <f t="shared" si="9"/>
        <v>No</v>
      </c>
      <c r="AZ30" s="144" t="str">
        <f t="shared" si="3"/>
        <v>No</v>
      </c>
      <c r="BA30" s="150"/>
      <c r="BB30" s="146">
        <f>IF(Q30="NA",0,IF(N30="No",0,IF(O30=Data!$E$2,Data!$L$82,IF(O30=Data!$E$3,Data!$L$83,IF(O30=Data!$E$4,Data!$L$84,IF(O30=Data!$E$5,Data!$L$85,IF(O30=Data!$E$6,Data!$L$86,IF(O30=Data!$E$7,Data!$L$87,IF(O30=Data!$E$8,Data!$L$88,IF(O30=Data!$E$9,Data!$L$89,IF(O30=Data!$E$10,Data!$L$90,IF(O30=Data!$E$11,Data!$L$91,IF(O30=Data!$E$12,Data!$L$92,IF(O30=Data!$E$13,Data!$L$93,IF(O30=Data!$E$14,Data!$L$94,IF(O30=Data!$E$15,Data!$L$95,IF(O30=Data!$E$16,Data!$L$96,IF(O30=Data!$E$17,Data!$L$97,IF(O30=Data!$E$18,Data!L$98,0)))))))))))))))))))</f>
        <v>0</v>
      </c>
      <c r="BC30" s="147">
        <f>IF(Q30="NA",0,IF(AY30="No",0,IF(N30="Yes",0,IF(P30=Data!$E$2,Data!$L$82,IF(P30=Data!$E$3,Data!$L$83,IF(P30=Data!$E$4,Data!$L$84,IF(P30=Data!$E$5,Data!$L$85,IF(P30=Data!$E$6,Data!$L$86,IF(P30=Data!$E$7,Data!$L$87,IF(P30=Data!$E$8,Data!$L$88,IF(P30=Data!$E$9,Data!$L$89,IF(P30=Data!$E$10,Data!$L$90,IF(P30=Data!$E$11,Data!$L$91,IF(P30=Data!$E$12,Data!$L$92*(EXP(-29.6/R30)),IF(P30=Data!$E$13,Data!$L$93,IF(P30=Data!$E$14,Data!$L$94*(EXP(-29.6/R30)),IF(P30=Data!$E$15,Data!$L$95,IF(P30=Data!$E$16,Data!$L$96,IF(P30=Data!$E$17,Data!$L$97,IF(P30=Data!$E$18,Data!L$98,0))))))))))))))))))))</f>
        <v>0</v>
      </c>
      <c r="BD30" s="148"/>
      <c r="BE30" s="146"/>
      <c r="BF30" s="148">
        <f t="shared" si="10"/>
        <v>0</v>
      </c>
      <c r="BG30" s="148">
        <f t="shared" si="11"/>
        <v>1</v>
      </c>
      <c r="BH30" s="148">
        <f t="shared" si="12"/>
        <v>1</v>
      </c>
      <c r="BI30" s="148">
        <f>IF(S30=0,0,IF(AND(Q30=Data!$E$12,S30-$AV$3&gt;0),(((Data!$M$92*(EXP(-29.6/S30)))-(Data!$M$92*(EXP(-29.6/(S30-$AV$3)))))),IF(AND(Q30=Data!$E$12,S30-$AV$3&lt;0.5),(Data!$M$92*(EXP(-29.6/S30))),IF(AND(Q30=Data!$E$12,S30&lt;=1),((Data!$M$92*(EXP(-29.6/S30)))),IF(Q30=Data!$E$13,(Data!$M$93),IF(AND(Q30=Data!$E$14,S30-$AV$3&gt;0),(((Data!$M$94*(EXP(-29.6/S30)))-(Data!$M$94*(EXP(-29.6/(S30-$AV$3)))))),IF(AND(Q30=Data!$E$14,S30-$AV$3&lt;1),(Data!$M$94*(EXP(-29.6/S30))),IF(AND(Q30=Data!$E$14,S30&lt;=1),((Data!$M$94*(EXP(-29.6/S30)))),IF(Q30=Data!$E$15,Data!$M$95,IF(Q30=Data!$E$16,Data!$M$96,IF(Q30=Data!$E$17,Data!$M$97,IF(Q30=Data!$E$18,Data!$M$98,0))))))))))))</f>
        <v>0</v>
      </c>
      <c r="BJ30" s="148">
        <f>IF(Q30=Data!$E$12,BI30*0.32,IF(Q30=Data!$E$13,0,IF(Q30=Data!$E$14,BI30*0.32,IF(Q30=Data!$E$15,0,IF(Q30=Data!$E$16,0,IF(Q30=Data!$E$17,0,IF(Q30=Data!$E$18,0,0)))))))</f>
        <v>0</v>
      </c>
      <c r="BK30" s="148">
        <f>IF(Q30=Data!$E$12,Data!$P$92*$AV$3,IF(Q30=Data!$E$13,Data!$P$93*$AV$3,IF(Q30=Data!$E$14,Data!$P$94*$AV$3,IF(Q30=Data!$E$15,Data!$P$95*$AV$3,IF(Q30=Data!$E$16,Data!$P$96*$AV$3,IF(Q30=Data!$E$17,Data!$P$97*$AV$3,IF(Q30=Data!$E$18,Data!$P$98*$AV$3,0)))))))</f>
        <v>0</v>
      </c>
      <c r="BL30" s="147">
        <f>IF(O30=Data!$E$2,Data!$O$82,IF(O30=Data!$E$3,Data!$O$83,IF(O30=Data!$E$4,Data!$O$84,IF(O30=Data!$E$5,Data!$O$85,IF(O30=Data!$E$6,Data!$O$86,IF(O30=Data!$E$7,Data!$O$87,IF(O30=Data!$E$8,Data!$O$88,IF(O30=Data!$E$9,Data!$O$89,IF(O30=Data!$E$10,Data!$O$90,IF(O30=Data!$E$11,Data!$O$91,IF(O30=Data!$E$12,Data!$O$92,IF(O30=Data!$E$13,Data!$O$93,IF(O30=Data!$E$14,Data!$O$94,IF(O30=Data!$E$15,Data!$O$95,IF(O30=Data!$E$16,Data!$O$96,IF(O30=Data!$E$17,Data!$O$97,IF(O30=Data!$E$18,Data!$O$98,0)))))))))))))))))</f>
        <v>0</v>
      </c>
      <c r="BM30" s="170"/>
      <c r="BN30" s="169"/>
      <c r="BO30" s="169"/>
      <c r="BP30" s="169"/>
    </row>
    <row r="31" spans="9:68" x14ac:dyDescent="0.3">
      <c r="J31" s="36" t="s">
        <v>42</v>
      </c>
      <c r="K31" s="108"/>
      <c r="L31" s="108"/>
      <c r="M31" s="108" t="s">
        <v>3</v>
      </c>
      <c r="N31" s="108" t="s">
        <v>1</v>
      </c>
      <c r="O31" s="109" t="s">
        <v>124</v>
      </c>
      <c r="P31" s="109" t="s">
        <v>124</v>
      </c>
      <c r="Q31" s="110" t="s">
        <v>124</v>
      </c>
      <c r="R31" s="111"/>
      <c r="S31" s="111"/>
      <c r="T31" s="112"/>
      <c r="U31" s="20"/>
      <c r="V31" s="21">
        <f>IF(AZ31="No",0,IF(O31="NA",0,IF(O31=Data!$E$2,Data!$F$82,IF(O31=Data!$E$3,Data!$F$83,IF(O31=Data!$E$4,Data!$F$84,IF(O31=Data!$E$5,Data!$F$85,IF(O31=Data!$E$6,Data!$F$86,IF(O31=Data!$E$7,Data!$F$87,IF(O31=Data!$E$8,Data!$F$88,IF(O31=Data!$E$9,Data!$F$89,IF(O31=Data!$E$10,Data!$F$90,IF(O31=Data!$E$11,Data!$F$91,IF(O31=Data!E40,Data!$F$92,IF(O31=Data!E41,Data!$F$93,IF(O31=Data!E42,Data!$F$94,IF(O31=Data!E43,Data!$F$95,IF(O31=Data!E44,Data!$F$96,IF(O31=Data!E45,Data!$F$97,IF(O31=Data!E46,Data!F$98,0)))))))))))))))))))*K31*$AV$3</f>
        <v>0</v>
      </c>
      <c r="W31" s="23">
        <f>IF(AZ31="No",0,IF(O31="NA",0,IF(O31=Data!$E$2,Data!$G$82,IF(O31=Data!$E$3,Data!$G$83,IF(O31=Data!$E$4,Data!$G$84,IF(O31=Data!$E$5,Data!$G$85,IF(O31=Data!$E$6,Data!$G$86,IF(O31=Data!$E$7,Data!$G$87,IF(O31=Data!$E$8,Data!$G$88,IF(O31=Data!$E$9,Data!$G$89,IF(O31=Data!$E$10,Data!$G$90,IF(O31=Data!$E$11,Data!$G$91,IF(O31=Data!$E$12,Data!$G$92,IF(O31=Data!$E$13,Data!$G$93,IF(O31=Data!$E$14,Data!$G$94,IF(O31=Data!$E$15,Data!$G$95,IF(O31=Data!$E$16,Data!$G$96,IF(O31=Data!$E$17,Data!$G$97,IF(O31=Data!$E$18,Data!G$98,0)))))))))))))))))))*K31*$AV$3</f>
        <v>0</v>
      </c>
      <c r="X31" s="23">
        <f>IF(AZ31="No",0,IF(O31="NA",0,IF(O31=Data!$E$2,Data!$H$82,IF(O31=Data!$E$3,Data!$H$83,IF(O31=Data!$E$4,Data!$H$84,IF(O31=Data!$E$5,Data!$H$85,IF(O31=Data!$E$6,Data!$H$86,IF(O31=Data!$E$7,Data!$H$87,IF(O31=Data!$E$8,Data!$H$88,IF(O31=Data!$E$9,Data!$H$89,IF(O31=Data!$E$10,Data!$H$90,IF(O31=Data!$E$11,Data!$H$91,IF(O31=Data!$E$12,Data!$H$92,IF(O31=Data!$E$13,Data!$H$93,IF(O31=Data!$E$14,Data!$H$94,IF(O31=Data!$E$15,Data!$H$95,IF(O31=Data!$E$16,Data!$H$96,IF(O31=Data!$E$17,Data!$H$97,IF(O31=Data!$E$18,Data!H$98,0)))))))))))))))))))*K31*$AV$3</f>
        <v>0</v>
      </c>
      <c r="Y31" s="23">
        <f>IF(R31&lt;=1,0,IF(Q31=Data!$E$12,Data!$F$92,IF(Q31=Data!$E$13,Data!$F$93,IF(Q31=Data!$E$14,Data!$F$94,IF(Q31=Data!$E$15,Data!$F$95,IF(Q31=Data!$E$16,Data!$F$96,IF(Q31=Data!$E$17,Data!$F$97,IF(Q31=Data!$E$18,Data!$F$98,0))))))))*K31*IF(R31&lt;AV31,R31,$AV$3)</f>
        <v>0</v>
      </c>
      <c r="Z31" s="23">
        <f>IF(R31&lt;=1,0,IF(Q31=Data!$E$12,Data!$G$92,IF(Q31=Data!$E$13,Data!$G$93,IF(Q31=Data!$E$14,Data!$G$94,IF(Q31=Data!$E$15,Data!$G$95,IF(Q31=Data!$E$16,Data!$G$96,IF(Q31=Data!$E$17,Data!$G$97,IF(Q31=Data!$E$18,Data!$G$98,0))))))))*K31*IF(R31&lt;AV31,R31,$AV$3)</f>
        <v>0</v>
      </c>
      <c r="AA31" s="23">
        <f>IF(R31&lt;=1,0,IF(Q31=Data!$E$12,Data!$H$92,IF(Q31=Data!$E$13,Data!$H$93,IF(Q31=Data!$E$14,Data!$H$94,IF(Q31=Data!$E$15,Data!$H$95,IF(Q31=Data!$E$16,Data!$H$96,IF(Q31=Data!$E$17,Data!$H$97,IF(Q31=Data!$E$18,Data!$H$98,0))))))))*K31*IF(R31&lt;AV31,R31,$AV$3)</f>
        <v>0</v>
      </c>
      <c r="AB31" s="22">
        <f t="shared" si="4"/>
        <v>0</v>
      </c>
      <c r="AC31" s="50">
        <f t="shared" si="5"/>
        <v>0</v>
      </c>
      <c r="AD31" s="46"/>
      <c r="AE31" s="21">
        <f t="shared" si="0"/>
        <v>0</v>
      </c>
      <c r="AF31" s="22">
        <f t="shared" si="1"/>
        <v>0</v>
      </c>
      <c r="AG31" s="50">
        <f t="shared" si="2"/>
        <v>0</v>
      </c>
      <c r="AH31" s="46"/>
      <c r="AI31" s="21">
        <f>IF(AZ31="No",0,IF(O31="NA",0,IF(Q31=O31,0,IF(O31=Data!$E$2,Data!$J$82,IF(O31=Data!$E$3,Data!$J$83,IF(O31=Data!$E$4,Data!$J$84,IF(O31=Data!$E$5,Data!$J$85,IF(O31=Data!$E$6,Data!$J$86,IF(O31=Data!$E$7,Data!$J$87,IF(O31=Data!$E$8,Data!$J$88,IF(O31=Data!$E$9,Data!$J$89,IF(O31=Data!$E$10,Data!$I$90,IF(O31=Data!$E$11,Data!$J$91,IF(O31=Data!$E$12,Data!$J$92,IF(O31=Data!$E$13,Data!$J$93,IF(O31=Data!$E$14,Data!$J$94,IF(O31=Data!$E$15,Data!$J$95,IF(O31=Data!$E$16,Data!$J$96,IF(O31=Data!$E$17,Data!$J$97,IF(O31=Data!$E$18,Data!J$98,0))))))))))))))))))))*$AV$3</f>
        <v>0</v>
      </c>
      <c r="AJ31" s="23">
        <f>IF(AZ31="No",0,IF(O31="NA",0,IF(O31=Data!$E$2,Data!$K$82,IF(O31=Data!$E$3,Data!$K$83,IF(O31=Data!$E$4,Data!$K$84,IF(O31=Data!$E$5,Data!$K$85,IF(O31=Data!$E$6,Data!$K$86,IF(O31=Data!$E$7,Data!$K$87,IF(O31=Data!$E$8,Data!$K$88,IF(O31=Data!$E$9,Data!$K$89,IF(O31=Data!$E$10,Data!$K$90,IF(O31=Data!$E$11,Data!$K$91,IF(O31=Data!$E$12,Data!$K$92,IF(O31=Data!$E$13,Data!$K$93,IF(O31=Data!$E$14,Data!$K$94,IF(O31=Data!$E$15,Data!$K$95,IF(O31=Data!$E$16,Data!$K$96,IF(O31=Data!$E$17,Data!$K$97,IF(O31=Data!$E$18,Data!K$98,0)))))))))))))))))))*$AV$3</f>
        <v>0</v>
      </c>
      <c r="AK31" s="23">
        <f t="shared" si="6"/>
        <v>0</v>
      </c>
      <c r="AL31" s="22">
        <f t="shared" si="7"/>
        <v>0</v>
      </c>
      <c r="AM31" s="22">
        <f t="shared" si="8"/>
        <v>0</v>
      </c>
      <c r="AN31" s="23"/>
      <c r="AO31" s="120"/>
      <c r="AP31" s="25"/>
      <c r="AQ31" s="25"/>
      <c r="AR31" s="9"/>
      <c r="AS31" s="9"/>
      <c r="AT31" s="5"/>
      <c r="AX31" s="168"/>
      <c r="AY31" s="143" t="str">
        <f t="shared" si="9"/>
        <v>No</v>
      </c>
      <c r="AZ31" s="144" t="str">
        <f t="shared" si="3"/>
        <v>No</v>
      </c>
      <c r="BA31" s="150"/>
      <c r="BB31" s="146">
        <f>IF(Q31="NA",0,IF(N31="No",0,IF(O31=Data!$E$2,Data!$L$82,IF(O31=Data!$E$3,Data!$L$83,IF(O31=Data!$E$4,Data!$L$84,IF(O31=Data!$E$5,Data!$L$85,IF(O31=Data!$E$6,Data!$L$86,IF(O31=Data!$E$7,Data!$L$87,IF(O31=Data!$E$8,Data!$L$88,IF(O31=Data!$E$9,Data!$L$89,IF(O31=Data!$E$10,Data!$L$90,IF(O31=Data!$E$11,Data!$L$91,IF(O31=Data!$E$12,Data!$L$92,IF(O31=Data!$E$13,Data!$L$93,IF(O31=Data!$E$14,Data!$L$94,IF(O31=Data!$E$15,Data!$L$95,IF(O31=Data!$E$16,Data!$L$96,IF(O31=Data!$E$17,Data!$L$97,IF(O31=Data!$E$18,Data!L$98,0)))))))))))))))))))</f>
        <v>0</v>
      </c>
      <c r="BC31" s="147">
        <f>IF(Q31="NA",0,IF(AY31="No",0,IF(N31="Yes",0,IF(P31=Data!$E$2,Data!$L$82,IF(P31=Data!$E$3,Data!$L$83,IF(P31=Data!$E$4,Data!$L$84,IF(P31=Data!$E$5,Data!$L$85,IF(P31=Data!$E$6,Data!$L$86,IF(P31=Data!$E$7,Data!$L$87,IF(P31=Data!$E$8,Data!$L$88,IF(P31=Data!$E$9,Data!$L$89,IF(P31=Data!$E$10,Data!$L$90,IF(P31=Data!$E$11,Data!$L$91,IF(P31=Data!$E$12,Data!$L$92*(EXP(-29.6/R31)),IF(P31=Data!$E$13,Data!$L$93,IF(P31=Data!$E$14,Data!$L$94*(EXP(-29.6/R31)),IF(P31=Data!$E$15,Data!$L$95,IF(P31=Data!$E$16,Data!$L$96,IF(P31=Data!$E$17,Data!$L$97,IF(P31=Data!$E$18,Data!L$98,0))))))))))))))))))))</f>
        <v>0</v>
      </c>
      <c r="BD31" s="148"/>
      <c r="BE31" s="146"/>
      <c r="BF31" s="148">
        <f t="shared" si="10"/>
        <v>0</v>
      </c>
      <c r="BG31" s="148">
        <f t="shared" si="11"/>
        <v>1</v>
      </c>
      <c r="BH31" s="148">
        <f t="shared" si="12"/>
        <v>1</v>
      </c>
      <c r="BI31" s="148">
        <f>IF(S31=0,0,IF(AND(Q31=Data!$E$12,S31-$AV$3&gt;0),(((Data!$M$92*(EXP(-29.6/S31)))-(Data!$M$92*(EXP(-29.6/(S31-$AV$3)))))),IF(AND(Q31=Data!$E$12,S31-$AV$3&lt;0.5),(Data!$M$92*(EXP(-29.6/S31))),IF(AND(Q31=Data!$E$12,S31&lt;=1),((Data!$M$92*(EXP(-29.6/S31)))),IF(Q31=Data!$E$13,(Data!$M$93),IF(AND(Q31=Data!$E$14,S31-$AV$3&gt;0),(((Data!$M$94*(EXP(-29.6/S31)))-(Data!$M$94*(EXP(-29.6/(S31-$AV$3)))))),IF(AND(Q31=Data!$E$14,S31-$AV$3&lt;1),(Data!$M$94*(EXP(-29.6/S31))),IF(AND(Q31=Data!$E$14,S31&lt;=1),((Data!$M$94*(EXP(-29.6/S31)))),IF(Q31=Data!$E$15,Data!$M$95,IF(Q31=Data!$E$16,Data!$M$96,IF(Q31=Data!$E$17,Data!$M$97,IF(Q31=Data!$E$18,Data!$M$98,0))))))))))))</f>
        <v>0</v>
      </c>
      <c r="BJ31" s="148">
        <f>IF(Q31=Data!$E$12,BI31*0.32,IF(Q31=Data!$E$13,0,IF(Q31=Data!$E$14,BI31*0.32,IF(Q31=Data!$E$15,0,IF(Q31=Data!$E$16,0,IF(Q31=Data!$E$17,0,IF(Q31=Data!$E$18,0,0)))))))</f>
        <v>0</v>
      </c>
      <c r="BK31" s="148">
        <f>IF(Q31=Data!$E$12,Data!$P$92*$AV$3,IF(Q31=Data!$E$13,Data!$P$93*$AV$3,IF(Q31=Data!$E$14,Data!$P$94*$AV$3,IF(Q31=Data!$E$15,Data!$P$95*$AV$3,IF(Q31=Data!$E$16,Data!$P$96*$AV$3,IF(Q31=Data!$E$17,Data!$P$97*$AV$3,IF(Q31=Data!$E$18,Data!$P$98*$AV$3,0)))))))</f>
        <v>0</v>
      </c>
      <c r="BL31" s="147">
        <f>IF(O31=Data!$E$2,Data!$O$82,IF(O31=Data!$E$3,Data!$O$83,IF(O31=Data!$E$4,Data!$O$84,IF(O31=Data!$E$5,Data!$O$85,IF(O31=Data!$E$6,Data!$O$86,IF(O31=Data!$E$7,Data!$O$87,IF(O31=Data!$E$8,Data!$O$88,IF(O31=Data!$E$9,Data!$O$89,IF(O31=Data!$E$10,Data!$O$90,IF(O31=Data!$E$11,Data!$O$91,IF(O31=Data!$E$12,Data!$O$92,IF(O31=Data!$E$13,Data!$O$93,IF(O31=Data!$E$14,Data!$O$94,IF(O31=Data!$E$15,Data!$O$95,IF(O31=Data!$E$16,Data!$O$96,IF(O31=Data!$E$17,Data!$O$97,IF(O31=Data!$E$18,Data!$O$98,0)))))))))))))))))</f>
        <v>0</v>
      </c>
      <c r="BM31" s="169"/>
      <c r="BN31" s="169"/>
      <c r="BO31" s="169"/>
      <c r="BP31" s="169"/>
    </row>
    <row r="32" spans="9:68" x14ac:dyDescent="0.3">
      <c r="J32" s="36" t="s">
        <v>43</v>
      </c>
      <c r="K32" s="108"/>
      <c r="L32" s="108"/>
      <c r="M32" s="108" t="s">
        <v>3</v>
      </c>
      <c r="N32" s="108" t="s">
        <v>1</v>
      </c>
      <c r="O32" s="109" t="s">
        <v>124</v>
      </c>
      <c r="P32" s="109" t="s">
        <v>124</v>
      </c>
      <c r="Q32" s="110" t="s">
        <v>124</v>
      </c>
      <c r="R32" s="111"/>
      <c r="S32" s="111"/>
      <c r="T32" s="112"/>
      <c r="U32" s="20"/>
      <c r="V32" s="21">
        <f>IF(AZ32="No",0,IF(O32="NA",0,IF(O32=Data!$E$2,Data!$F$82,IF(O32=Data!$E$3,Data!$F$83,IF(O32=Data!$E$4,Data!$F$84,IF(O32=Data!$E$5,Data!$F$85,IF(O32=Data!$E$6,Data!$F$86,IF(O32=Data!$E$7,Data!$F$87,IF(O32=Data!$E$8,Data!$F$88,IF(O32=Data!$E$9,Data!$F$89,IF(O32=Data!$E$10,Data!$F$90,IF(O32=Data!$E$11,Data!$F$91,IF(O32=Data!E41,Data!$F$92,IF(O32=Data!E42,Data!$F$93,IF(O32=Data!E43,Data!$F$94,IF(O32=Data!E44,Data!$F$95,IF(O32=Data!E45,Data!$F$96,IF(O32=Data!E46,Data!$F$97,IF(O32=Data!E47,Data!F$98,0)))))))))))))))))))*K32*$AV$3</f>
        <v>0</v>
      </c>
      <c r="W32" s="23">
        <f>IF(AZ32="No",0,IF(O32="NA",0,IF(O32=Data!$E$2,Data!$G$82,IF(O32=Data!$E$3,Data!$G$83,IF(O32=Data!$E$4,Data!$G$84,IF(O32=Data!$E$5,Data!$G$85,IF(O32=Data!$E$6,Data!$G$86,IF(O32=Data!$E$7,Data!$G$87,IF(O32=Data!$E$8,Data!$G$88,IF(O32=Data!$E$9,Data!$G$89,IF(O32=Data!$E$10,Data!$G$90,IF(O32=Data!$E$11,Data!$G$91,IF(O32=Data!$E$12,Data!$G$92,IF(O32=Data!$E$13,Data!$G$93,IF(O32=Data!$E$14,Data!$G$94,IF(O32=Data!$E$15,Data!$G$95,IF(O32=Data!$E$16,Data!$G$96,IF(O32=Data!$E$17,Data!$G$97,IF(O32=Data!$E$18,Data!G$98,0)))))))))))))))))))*K32*$AV$3</f>
        <v>0</v>
      </c>
      <c r="X32" s="23">
        <f>IF(AZ32="No",0,IF(O32="NA",0,IF(O32=Data!$E$2,Data!$H$82,IF(O32=Data!$E$3,Data!$H$83,IF(O32=Data!$E$4,Data!$H$84,IF(O32=Data!$E$5,Data!$H$85,IF(O32=Data!$E$6,Data!$H$86,IF(O32=Data!$E$7,Data!$H$87,IF(O32=Data!$E$8,Data!$H$88,IF(O32=Data!$E$9,Data!$H$89,IF(O32=Data!$E$10,Data!$H$90,IF(O32=Data!$E$11,Data!$H$91,IF(O32=Data!$E$12,Data!$H$92,IF(O32=Data!$E$13,Data!$H$93,IF(O32=Data!$E$14,Data!$H$94,IF(O32=Data!$E$15,Data!$H$95,IF(O32=Data!$E$16,Data!$H$96,IF(O32=Data!$E$17,Data!$H$97,IF(O32=Data!$E$18,Data!H$98,0)))))))))))))))))))*K32*$AV$3</f>
        <v>0</v>
      </c>
      <c r="Y32" s="23">
        <f>IF(R32&lt;=1,0,IF(Q32=Data!$E$12,Data!$F$92,IF(Q32=Data!$E$13,Data!$F$93,IF(Q32=Data!$E$14,Data!$F$94,IF(Q32=Data!$E$15,Data!$F$95,IF(Q32=Data!$E$16,Data!$F$96,IF(Q32=Data!$E$17,Data!$F$97,IF(Q32=Data!$E$18,Data!$F$98,0))))))))*K32*IF(R32&lt;AV32,R32,$AV$3)</f>
        <v>0</v>
      </c>
      <c r="Z32" s="23">
        <f>IF(R32&lt;=1,0,IF(Q32=Data!$E$12,Data!$G$92,IF(Q32=Data!$E$13,Data!$G$93,IF(Q32=Data!$E$14,Data!$G$94,IF(Q32=Data!$E$15,Data!$G$95,IF(Q32=Data!$E$16,Data!$G$96,IF(Q32=Data!$E$17,Data!$G$97,IF(Q32=Data!$E$18,Data!$G$98,0))))))))*K32*IF(R32&lt;AV32,R32,$AV$3)</f>
        <v>0</v>
      </c>
      <c r="AA32" s="23">
        <f>IF(R32&lt;=1,0,IF(Q32=Data!$E$12,Data!$H$92,IF(Q32=Data!$E$13,Data!$H$93,IF(Q32=Data!$E$14,Data!$H$94,IF(Q32=Data!$E$15,Data!$H$95,IF(Q32=Data!$E$16,Data!$H$96,IF(Q32=Data!$E$17,Data!$H$97,IF(Q32=Data!$E$18,Data!$H$98,0))))))))*K32*IF(R32&lt;AV32,R32,$AV$3)</f>
        <v>0</v>
      </c>
      <c r="AB32" s="22">
        <f t="shared" si="4"/>
        <v>0</v>
      </c>
      <c r="AC32" s="50">
        <f t="shared" si="5"/>
        <v>0</v>
      </c>
      <c r="AD32" s="46"/>
      <c r="AE32" s="21">
        <f t="shared" si="0"/>
        <v>0</v>
      </c>
      <c r="AF32" s="22">
        <f t="shared" si="1"/>
        <v>0</v>
      </c>
      <c r="AG32" s="50">
        <f t="shared" si="2"/>
        <v>0</v>
      </c>
      <c r="AH32" s="46"/>
      <c r="AI32" s="21">
        <f>IF(AZ32="No",0,IF(O32="NA",0,IF(Q32=O32,0,IF(O32=Data!$E$2,Data!$J$82,IF(O32=Data!$E$3,Data!$J$83,IF(O32=Data!$E$4,Data!$J$84,IF(O32=Data!$E$5,Data!$J$85,IF(O32=Data!$E$6,Data!$J$86,IF(O32=Data!$E$7,Data!$J$87,IF(O32=Data!$E$8,Data!$J$88,IF(O32=Data!$E$9,Data!$J$89,IF(O32=Data!$E$10,Data!$I$90,IF(O32=Data!$E$11,Data!$J$91,IF(O32=Data!$E$12,Data!$J$92,IF(O32=Data!$E$13,Data!$J$93,IF(O32=Data!$E$14,Data!$J$94,IF(O32=Data!$E$15,Data!$J$95,IF(O32=Data!$E$16,Data!$J$96,IF(O32=Data!$E$17,Data!$J$97,IF(O32=Data!$E$18,Data!J$98,0))))))))))))))))))))*$AV$3</f>
        <v>0</v>
      </c>
      <c r="AJ32" s="23">
        <f>IF(AZ32="No",0,IF(O32="NA",0,IF(O32=Data!$E$2,Data!$K$82,IF(O32=Data!$E$3,Data!$K$83,IF(O32=Data!$E$4,Data!$K$84,IF(O32=Data!$E$5,Data!$K$85,IF(O32=Data!$E$6,Data!$K$86,IF(O32=Data!$E$7,Data!$K$87,IF(O32=Data!$E$8,Data!$K$88,IF(O32=Data!$E$9,Data!$K$89,IF(O32=Data!$E$10,Data!$K$90,IF(O32=Data!$E$11,Data!$K$91,IF(O32=Data!$E$12,Data!$K$92,IF(O32=Data!$E$13,Data!$K$93,IF(O32=Data!$E$14,Data!$K$94,IF(O32=Data!$E$15,Data!$K$95,IF(O32=Data!$E$16,Data!$K$96,IF(O32=Data!$E$17,Data!$K$97,IF(O32=Data!$E$18,Data!K$98,0)))))))))))))))))))*$AV$3</f>
        <v>0</v>
      </c>
      <c r="AK32" s="23">
        <f t="shared" si="6"/>
        <v>0</v>
      </c>
      <c r="AL32" s="22">
        <f t="shared" si="7"/>
        <v>0</v>
      </c>
      <c r="AM32" s="22">
        <f t="shared" si="8"/>
        <v>0</v>
      </c>
      <c r="AN32" s="23"/>
      <c r="AO32" s="120"/>
      <c r="AP32" s="25"/>
      <c r="AQ32" s="25"/>
      <c r="AR32" s="9"/>
      <c r="AS32" s="9"/>
      <c r="AT32" s="5"/>
      <c r="AX32" s="168"/>
      <c r="AY32" s="143" t="str">
        <f t="shared" si="9"/>
        <v>No</v>
      </c>
      <c r="AZ32" s="144" t="str">
        <f t="shared" si="3"/>
        <v>No</v>
      </c>
      <c r="BA32" s="150"/>
      <c r="BB32" s="146">
        <f>IF(Q32="NA",0,IF(N32="No",0,IF(O32=Data!$E$2,Data!$L$82,IF(O32=Data!$E$3,Data!$L$83,IF(O32=Data!$E$4,Data!$L$84,IF(O32=Data!$E$5,Data!$L$85,IF(O32=Data!$E$6,Data!$L$86,IF(O32=Data!$E$7,Data!$L$87,IF(O32=Data!$E$8,Data!$L$88,IF(O32=Data!$E$9,Data!$L$89,IF(O32=Data!$E$10,Data!$L$90,IF(O32=Data!$E$11,Data!$L$91,IF(O32=Data!$E$12,Data!$L$92,IF(O32=Data!$E$13,Data!$L$93,IF(O32=Data!$E$14,Data!$L$94,IF(O32=Data!$E$15,Data!$L$95,IF(O32=Data!$E$16,Data!$L$96,IF(O32=Data!$E$17,Data!$L$97,IF(O32=Data!$E$18,Data!L$98,0)))))))))))))))))))</f>
        <v>0</v>
      </c>
      <c r="BC32" s="147">
        <f>IF(Q32="NA",0,IF(AY32="No",0,IF(N32="Yes",0,IF(P32=Data!$E$2,Data!$L$82,IF(P32=Data!$E$3,Data!$L$83,IF(P32=Data!$E$4,Data!$L$84,IF(P32=Data!$E$5,Data!$L$85,IF(P32=Data!$E$6,Data!$L$86,IF(P32=Data!$E$7,Data!$L$87,IF(P32=Data!$E$8,Data!$L$88,IF(P32=Data!$E$9,Data!$L$89,IF(P32=Data!$E$10,Data!$L$90,IF(P32=Data!$E$11,Data!$L$91,IF(P32=Data!$E$12,Data!$L$92*(EXP(-29.6/R32)),IF(P32=Data!$E$13,Data!$L$93,IF(P32=Data!$E$14,Data!$L$94*(EXP(-29.6/R32)),IF(P32=Data!$E$15,Data!$L$95,IF(P32=Data!$E$16,Data!$L$96,IF(P32=Data!$E$17,Data!$L$97,IF(P32=Data!$E$18,Data!L$98,0))))))))))))))))))))</f>
        <v>0</v>
      </c>
      <c r="BD32" s="148"/>
      <c r="BE32" s="146"/>
      <c r="BF32" s="148">
        <f t="shared" si="10"/>
        <v>0</v>
      </c>
      <c r="BG32" s="148">
        <f t="shared" si="11"/>
        <v>1</v>
      </c>
      <c r="BH32" s="148">
        <f t="shared" si="12"/>
        <v>1</v>
      </c>
      <c r="BI32" s="148">
        <f>IF(S32=0,0,IF(AND(Q32=Data!$E$12,S32-$AV$3&gt;0),(((Data!$M$92*(EXP(-29.6/S32)))-(Data!$M$92*(EXP(-29.6/(S32-$AV$3)))))),IF(AND(Q32=Data!$E$12,S32-$AV$3&lt;0.5),(Data!$M$92*(EXP(-29.6/S32))),IF(AND(Q32=Data!$E$12,S32&lt;=1),((Data!$M$92*(EXP(-29.6/S32)))),IF(Q32=Data!$E$13,(Data!$M$93),IF(AND(Q32=Data!$E$14,S32-$AV$3&gt;0),(((Data!$M$94*(EXP(-29.6/S32)))-(Data!$M$94*(EXP(-29.6/(S32-$AV$3)))))),IF(AND(Q32=Data!$E$14,S32-$AV$3&lt;1),(Data!$M$94*(EXP(-29.6/S32))),IF(AND(Q32=Data!$E$14,S32&lt;=1),((Data!$M$94*(EXP(-29.6/S32)))),IF(Q32=Data!$E$15,Data!$M$95,IF(Q32=Data!$E$16,Data!$M$96,IF(Q32=Data!$E$17,Data!$M$97,IF(Q32=Data!$E$18,Data!$M$98,0))))))))))))</f>
        <v>0</v>
      </c>
      <c r="BJ32" s="148">
        <f>IF(Q32=Data!$E$12,BI32*0.32,IF(Q32=Data!$E$13,0,IF(Q32=Data!$E$14,BI32*0.32,IF(Q32=Data!$E$15,0,IF(Q32=Data!$E$16,0,IF(Q32=Data!$E$17,0,IF(Q32=Data!$E$18,0,0)))))))</f>
        <v>0</v>
      </c>
      <c r="BK32" s="148">
        <f>IF(Q32=Data!$E$12,Data!$P$92*$AV$3,IF(Q32=Data!$E$13,Data!$P$93*$AV$3,IF(Q32=Data!$E$14,Data!$P$94*$AV$3,IF(Q32=Data!$E$15,Data!$P$95*$AV$3,IF(Q32=Data!$E$16,Data!$P$96*$AV$3,IF(Q32=Data!$E$17,Data!$P$97*$AV$3,IF(Q32=Data!$E$18,Data!$P$98*$AV$3,0)))))))</f>
        <v>0</v>
      </c>
      <c r="BL32" s="147">
        <f>IF(O32=Data!$E$2,Data!$O$82,IF(O32=Data!$E$3,Data!$O$83,IF(O32=Data!$E$4,Data!$O$84,IF(O32=Data!$E$5,Data!$O$85,IF(O32=Data!$E$6,Data!$O$86,IF(O32=Data!$E$7,Data!$O$87,IF(O32=Data!$E$8,Data!$O$88,IF(O32=Data!$E$9,Data!$O$89,IF(O32=Data!$E$10,Data!$O$90,IF(O32=Data!$E$11,Data!$O$91,IF(O32=Data!$E$12,Data!$O$92,IF(O32=Data!$E$13,Data!$O$93,IF(O32=Data!$E$14,Data!$O$94,IF(O32=Data!$E$15,Data!$O$95,IF(O32=Data!$E$16,Data!$O$96,IF(O32=Data!$E$17,Data!$O$97,IF(O32=Data!$E$18,Data!$O$98,0)))))))))))))))))</f>
        <v>0</v>
      </c>
      <c r="BM32" s="169"/>
      <c r="BN32" s="169"/>
      <c r="BO32" s="169"/>
      <c r="BP32" s="169"/>
    </row>
    <row r="33" spans="10:68" x14ac:dyDescent="0.3">
      <c r="J33" s="36" t="s">
        <v>44</v>
      </c>
      <c r="K33" s="108"/>
      <c r="L33" s="108"/>
      <c r="M33" s="108" t="s">
        <v>3</v>
      </c>
      <c r="N33" s="108" t="s">
        <v>1</v>
      </c>
      <c r="O33" s="109" t="s">
        <v>124</v>
      </c>
      <c r="P33" s="109" t="s">
        <v>124</v>
      </c>
      <c r="Q33" s="110" t="s">
        <v>124</v>
      </c>
      <c r="R33" s="111"/>
      <c r="S33" s="111"/>
      <c r="T33" s="112"/>
      <c r="U33" s="20"/>
      <c r="V33" s="21">
        <f>IF(AZ33="No",0,IF(O33="NA",0,IF(O33=Data!$E$2,Data!$F$82,IF(O33=Data!$E$3,Data!$F$83,IF(O33=Data!$E$4,Data!$F$84,IF(O33=Data!$E$5,Data!$F$85,IF(O33=Data!$E$6,Data!$F$86,IF(O33=Data!$E$7,Data!$F$87,IF(O33=Data!$E$8,Data!$F$88,IF(O33=Data!$E$9,Data!$F$89,IF(O33=Data!$E$10,Data!$F$90,IF(O33=Data!$E$11,Data!$F$91,IF(O33=Data!E42,Data!$F$92,IF(O33=Data!E43,Data!$F$93,IF(O33=Data!E44,Data!$F$94,IF(O33=Data!E45,Data!$F$95,IF(O33=Data!E46,Data!$F$96,IF(O33=Data!E47,Data!$F$97,IF(O33=Data!E48,Data!F$98,0)))))))))))))))))))*K33*$AV$3</f>
        <v>0</v>
      </c>
      <c r="W33" s="23">
        <f>IF(AZ33="No",0,IF(O33="NA",0,IF(O33=Data!$E$2,Data!$G$82,IF(O33=Data!$E$3,Data!$G$83,IF(O33=Data!$E$4,Data!$G$84,IF(O33=Data!$E$5,Data!$G$85,IF(O33=Data!$E$6,Data!$G$86,IF(O33=Data!$E$7,Data!$G$87,IF(O33=Data!$E$8,Data!$G$88,IF(O33=Data!$E$9,Data!$G$89,IF(O33=Data!$E$10,Data!$G$90,IF(O33=Data!$E$11,Data!$G$91,IF(O33=Data!$E$12,Data!$G$92,IF(O33=Data!$E$13,Data!$G$93,IF(O33=Data!$E$14,Data!$G$94,IF(O33=Data!$E$15,Data!$G$95,IF(O33=Data!$E$16,Data!$G$96,IF(O33=Data!$E$17,Data!$G$97,IF(O33=Data!$E$18,Data!G$98,0)))))))))))))))))))*K33*$AV$3</f>
        <v>0</v>
      </c>
      <c r="X33" s="23">
        <f>IF(AZ33="No",0,IF(O33="NA",0,IF(O33=Data!$E$2,Data!$H$82,IF(O33=Data!$E$3,Data!$H$83,IF(O33=Data!$E$4,Data!$H$84,IF(O33=Data!$E$5,Data!$H$85,IF(O33=Data!$E$6,Data!$H$86,IF(O33=Data!$E$7,Data!$H$87,IF(O33=Data!$E$8,Data!$H$88,IF(O33=Data!$E$9,Data!$H$89,IF(O33=Data!$E$10,Data!$H$90,IF(O33=Data!$E$11,Data!$H$91,IF(O33=Data!$E$12,Data!$H$92,IF(O33=Data!$E$13,Data!$H$93,IF(O33=Data!$E$14,Data!$H$94,IF(O33=Data!$E$15,Data!$H$95,IF(O33=Data!$E$16,Data!$H$96,IF(O33=Data!$E$17,Data!$H$97,IF(O33=Data!$E$18,Data!H$98,0)))))))))))))))))))*K33*$AV$3</f>
        <v>0</v>
      </c>
      <c r="Y33" s="23">
        <f>IF(R33&lt;=1,0,IF(Q33=Data!$E$12,Data!$F$92,IF(Q33=Data!$E$13,Data!$F$93,IF(Q33=Data!$E$14,Data!$F$94,IF(Q33=Data!$E$15,Data!$F$95,IF(Q33=Data!$E$16,Data!$F$96,IF(Q33=Data!$E$17,Data!$F$97,IF(Q33=Data!$E$18,Data!$F$98,0))))))))*K33*IF(R33&lt;AV33,R33,$AV$3)</f>
        <v>0</v>
      </c>
      <c r="Z33" s="23">
        <f>IF(R33&lt;=1,0,IF(Q33=Data!$E$12,Data!$G$92,IF(Q33=Data!$E$13,Data!$G$93,IF(Q33=Data!$E$14,Data!$G$94,IF(Q33=Data!$E$15,Data!$G$95,IF(Q33=Data!$E$16,Data!$G$96,IF(Q33=Data!$E$17,Data!$G$97,IF(Q33=Data!$E$18,Data!$G$98,0))))))))*K33*IF(R33&lt;AV33,R33,$AV$3)</f>
        <v>0</v>
      </c>
      <c r="AA33" s="23">
        <f>IF(R33&lt;=1,0,IF(Q33=Data!$E$12,Data!$H$92,IF(Q33=Data!$E$13,Data!$H$93,IF(Q33=Data!$E$14,Data!$H$94,IF(Q33=Data!$E$15,Data!$H$95,IF(Q33=Data!$E$16,Data!$H$96,IF(Q33=Data!$E$17,Data!$H$97,IF(Q33=Data!$E$18,Data!$H$98,0))))))))*K33*IF(R33&lt;AV33,R33,$AV$3)</f>
        <v>0</v>
      </c>
      <c r="AB33" s="22">
        <f t="shared" si="4"/>
        <v>0</v>
      </c>
      <c r="AC33" s="50">
        <f t="shared" si="5"/>
        <v>0</v>
      </c>
      <c r="AD33" s="46"/>
      <c r="AE33" s="21">
        <f t="shared" si="0"/>
        <v>0</v>
      </c>
      <c r="AF33" s="22">
        <f t="shared" si="1"/>
        <v>0</v>
      </c>
      <c r="AG33" s="50">
        <f t="shared" si="2"/>
        <v>0</v>
      </c>
      <c r="AH33" s="46"/>
      <c r="AI33" s="21">
        <f>IF(AZ33="No",0,IF(O33="NA",0,IF(Q33=O33,0,IF(O33=Data!$E$2,Data!$J$82,IF(O33=Data!$E$3,Data!$J$83,IF(O33=Data!$E$4,Data!$J$84,IF(O33=Data!$E$5,Data!$J$85,IF(O33=Data!$E$6,Data!$J$86,IF(O33=Data!$E$7,Data!$J$87,IF(O33=Data!$E$8,Data!$J$88,IF(O33=Data!$E$9,Data!$J$89,IF(O33=Data!$E$10,Data!$I$90,IF(O33=Data!$E$11,Data!$J$91,IF(O33=Data!$E$12,Data!$J$92,IF(O33=Data!$E$13,Data!$J$93,IF(O33=Data!$E$14,Data!$J$94,IF(O33=Data!$E$15,Data!$J$95,IF(O33=Data!$E$16,Data!$J$96,IF(O33=Data!$E$17,Data!$J$97,IF(O33=Data!$E$18,Data!J$98,0))))))))))))))))))))*$AV$3</f>
        <v>0</v>
      </c>
      <c r="AJ33" s="23">
        <f>IF(AZ33="No",0,IF(O33="NA",0,IF(O33=Data!$E$2,Data!$K$82,IF(O33=Data!$E$3,Data!$K$83,IF(O33=Data!$E$4,Data!$K$84,IF(O33=Data!$E$5,Data!$K$85,IF(O33=Data!$E$6,Data!$K$86,IF(O33=Data!$E$7,Data!$K$87,IF(O33=Data!$E$8,Data!$K$88,IF(O33=Data!$E$9,Data!$K$89,IF(O33=Data!$E$10,Data!$K$90,IF(O33=Data!$E$11,Data!$K$91,IF(O33=Data!$E$12,Data!$K$92,IF(O33=Data!$E$13,Data!$K$93,IF(O33=Data!$E$14,Data!$K$94,IF(O33=Data!$E$15,Data!$K$95,IF(O33=Data!$E$16,Data!$K$96,IF(O33=Data!$E$17,Data!$K$97,IF(O33=Data!$E$18,Data!K$98,0)))))))))))))))))))*$AV$3</f>
        <v>0</v>
      </c>
      <c r="AK33" s="23">
        <f t="shared" si="6"/>
        <v>0</v>
      </c>
      <c r="AL33" s="22">
        <f t="shared" si="7"/>
        <v>0</v>
      </c>
      <c r="AM33" s="22">
        <f t="shared" si="8"/>
        <v>0</v>
      </c>
      <c r="AN33" s="23"/>
      <c r="AO33" s="120"/>
      <c r="AP33" s="25"/>
      <c r="AQ33" s="25"/>
      <c r="AR33" s="9"/>
      <c r="AS33" s="9"/>
      <c r="AT33" s="5"/>
      <c r="AX33" s="168"/>
      <c r="AY33" s="143" t="str">
        <f t="shared" si="9"/>
        <v>No</v>
      </c>
      <c r="AZ33" s="144" t="str">
        <f t="shared" si="3"/>
        <v>No</v>
      </c>
      <c r="BA33" s="150"/>
      <c r="BB33" s="146">
        <f>IF(Q33="NA",0,IF(N33="No",0,IF(O33=Data!$E$2,Data!$L$82,IF(O33=Data!$E$3,Data!$L$83,IF(O33=Data!$E$4,Data!$L$84,IF(O33=Data!$E$5,Data!$L$85,IF(O33=Data!$E$6,Data!$L$86,IF(O33=Data!$E$7,Data!$L$87,IF(O33=Data!$E$8,Data!$L$88,IF(O33=Data!$E$9,Data!$L$89,IF(O33=Data!$E$10,Data!$L$90,IF(O33=Data!$E$11,Data!$L$91,IF(O33=Data!$E$12,Data!$L$92,IF(O33=Data!$E$13,Data!$L$93,IF(O33=Data!$E$14,Data!$L$94,IF(O33=Data!$E$15,Data!$L$95,IF(O33=Data!$E$16,Data!$L$96,IF(O33=Data!$E$17,Data!$L$97,IF(O33=Data!$E$18,Data!L$98,0)))))))))))))))))))</f>
        <v>0</v>
      </c>
      <c r="BC33" s="147">
        <f>IF(Q33="NA",0,IF(AY33="No",0,IF(N33="Yes",0,IF(P33=Data!$E$2,Data!$L$82,IF(P33=Data!$E$3,Data!$L$83,IF(P33=Data!$E$4,Data!$L$84,IF(P33=Data!$E$5,Data!$L$85,IF(P33=Data!$E$6,Data!$L$86,IF(P33=Data!$E$7,Data!$L$87,IF(P33=Data!$E$8,Data!$L$88,IF(P33=Data!$E$9,Data!$L$89,IF(P33=Data!$E$10,Data!$L$90,IF(P33=Data!$E$11,Data!$L$91,IF(P33=Data!$E$12,Data!$L$92*(EXP(-29.6/R33)),IF(P33=Data!$E$13,Data!$L$93,IF(P33=Data!$E$14,Data!$L$94*(EXP(-29.6/R33)),IF(P33=Data!$E$15,Data!$L$95,IF(P33=Data!$E$16,Data!$L$96,IF(P33=Data!$E$17,Data!$L$97,IF(P33=Data!$E$18,Data!L$98,0))))))))))))))))))))</f>
        <v>0</v>
      </c>
      <c r="BD33" s="148"/>
      <c r="BE33" s="146"/>
      <c r="BF33" s="148">
        <f t="shared" si="10"/>
        <v>0</v>
      </c>
      <c r="BG33" s="148">
        <f t="shared" si="11"/>
        <v>1</v>
      </c>
      <c r="BH33" s="148">
        <f t="shared" si="12"/>
        <v>1</v>
      </c>
      <c r="BI33" s="148">
        <f>IF(S33=0,0,IF(AND(Q33=Data!$E$12,S33-$AV$3&gt;0),(((Data!$M$92*(EXP(-29.6/S33)))-(Data!$M$92*(EXP(-29.6/(S33-$AV$3)))))),IF(AND(Q33=Data!$E$12,S33-$AV$3&lt;0.5),(Data!$M$92*(EXP(-29.6/S33))),IF(AND(Q33=Data!$E$12,S33&lt;=1),((Data!$M$92*(EXP(-29.6/S33)))),IF(Q33=Data!$E$13,(Data!$M$93),IF(AND(Q33=Data!$E$14,S33-$AV$3&gt;0),(((Data!$M$94*(EXP(-29.6/S33)))-(Data!$M$94*(EXP(-29.6/(S33-$AV$3)))))),IF(AND(Q33=Data!$E$14,S33-$AV$3&lt;1),(Data!$M$94*(EXP(-29.6/S33))),IF(AND(Q33=Data!$E$14,S33&lt;=1),((Data!$M$94*(EXP(-29.6/S33)))),IF(Q33=Data!$E$15,Data!$M$95,IF(Q33=Data!$E$16,Data!$M$96,IF(Q33=Data!$E$17,Data!$M$97,IF(Q33=Data!$E$18,Data!$M$98,0))))))))))))</f>
        <v>0</v>
      </c>
      <c r="BJ33" s="148">
        <f>IF(Q33=Data!$E$12,BI33*0.32,IF(Q33=Data!$E$13,0,IF(Q33=Data!$E$14,BI33*0.32,IF(Q33=Data!$E$15,0,IF(Q33=Data!$E$16,0,IF(Q33=Data!$E$17,0,IF(Q33=Data!$E$18,0,0)))))))</f>
        <v>0</v>
      </c>
      <c r="BK33" s="148">
        <f>IF(Q33=Data!$E$12,Data!$P$92*$AV$3,IF(Q33=Data!$E$13,Data!$P$93*$AV$3,IF(Q33=Data!$E$14,Data!$P$94*$AV$3,IF(Q33=Data!$E$15,Data!$P$95*$AV$3,IF(Q33=Data!$E$16,Data!$P$96*$AV$3,IF(Q33=Data!$E$17,Data!$P$97*$AV$3,IF(Q33=Data!$E$18,Data!$P$98*$AV$3,0)))))))</f>
        <v>0</v>
      </c>
      <c r="BL33" s="147">
        <f>IF(O33=Data!$E$2,Data!$O$82,IF(O33=Data!$E$3,Data!$O$83,IF(O33=Data!$E$4,Data!$O$84,IF(O33=Data!$E$5,Data!$O$85,IF(O33=Data!$E$6,Data!$O$86,IF(O33=Data!$E$7,Data!$O$87,IF(O33=Data!$E$8,Data!$O$88,IF(O33=Data!$E$9,Data!$O$89,IF(O33=Data!$E$10,Data!$O$90,IF(O33=Data!$E$11,Data!$O$91,IF(O33=Data!$E$12,Data!$O$92,IF(O33=Data!$E$13,Data!$O$93,IF(O33=Data!$E$14,Data!$O$94,IF(O33=Data!$E$15,Data!$O$95,IF(O33=Data!$E$16,Data!$O$96,IF(O33=Data!$E$17,Data!$O$97,IF(O33=Data!$E$18,Data!$O$98,0)))))))))))))))))</f>
        <v>0</v>
      </c>
      <c r="BM33" s="169"/>
      <c r="BN33" s="169"/>
      <c r="BO33" s="169"/>
      <c r="BP33" s="169"/>
    </row>
    <row r="34" spans="10:68" x14ac:dyDescent="0.3">
      <c r="J34" s="36" t="s">
        <v>45</v>
      </c>
      <c r="K34" s="108"/>
      <c r="L34" s="108"/>
      <c r="M34" s="108" t="s">
        <v>3</v>
      </c>
      <c r="N34" s="108" t="s">
        <v>1</v>
      </c>
      <c r="O34" s="109" t="s">
        <v>124</v>
      </c>
      <c r="P34" s="109" t="s">
        <v>124</v>
      </c>
      <c r="Q34" s="110" t="s">
        <v>124</v>
      </c>
      <c r="R34" s="111"/>
      <c r="S34" s="111"/>
      <c r="T34" s="112"/>
      <c r="U34" s="20"/>
      <c r="V34" s="21">
        <f>IF(AZ34="No",0,IF(O34="NA",0,IF(O34=Data!$E$2,Data!$F$82,IF(O34=Data!$E$3,Data!$F$83,IF(O34=Data!$E$4,Data!$F$84,IF(O34=Data!$E$5,Data!$F$85,IF(O34=Data!$E$6,Data!$F$86,IF(O34=Data!$E$7,Data!$F$87,IF(O34=Data!$E$8,Data!$F$88,IF(O34=Data!$E$9,Data!$F$89,IF(O34=Data!$E$10,Data!$F$90,IF(O34=Data!$E$11,Data!$F$91,IF(O34=Data!E43,Data!$F$92,IF(O34=Data!E44,Data!$F$93,IF(O34=Data!E45,Data!$F$94,IF(O34=Data!E46,Data!$F$95,IF(O34=Data!E47,Data!$F$96,IF(O34=Data!E48,Data!$F$97,IF(O34=Data!E49,Data!F$98,0)))))))))))))))))))*K34*$AV$3</f>
        <v>0</v>
      </c>
      <c r="W34" s="23">
        <f>IF(AZ34="No",0,IF(O34="NA",0,IF(O34=Data!$E$2,Data!$G$82,IF(O34=Data!$E$3,Data!$G$83,IF(O34=Data!$E$4,Data!$G$84,IF(O34=Data!$E$5,Data!$G$85,IF(O34=Data!$E$6,Data!$G$86,IF(O34=Data!$E$7,Data!$G$87,IF(O34=Data!$E$8,Data!$G$88,IF(O34=Data!$E$9,Data!$G$89,IF(O34=Data!$E$10,Data!$G$90,IF(O34=Data!$E$11,Data!$G$91,IF(O34=Data!$E$12,Data!$G$92,IF(O34=Data!$E$13,Data!$G$93,IF(O34=Data!$E$14,Data!$G$94,IF(O34=Data!$E$15,Data!$G$95,IF(O34=Data!$E$16,Data!$G$96,IF(O34=Data!$E$17,Data!$G$97,IF(O34=Data!$E$18,Data!G$98,0)))))))))))))))))))*K34*$AV$3</f>
        <v>0</v>
      </c>
      <c r="X34" s="23">
        <f>IF(AZ34="No",0,IF(O34="NA",0,IF(O34=Data!$E$2,Data!$H$82,IF(O34=Data!$E$3,Data!$H$83,IF(O34=Data!$E$4,Data!$H$84,IF(O34=Data!$E$5,Data!$H$85,IF(O34=Data!$E$6,Data!$H$86,IF(O34=Data!$E$7,Data!$H$87,IF(O34=Data!$E$8,Data!$H$88,IF(O34=Data!$E$9,Data!$H$89,IF(O34=Data!$E$10,Data!$H$90,IF(O34=Data!$E$11,Data!$H$91,IF(O34=Data!$E$12,Data!$H$92,IF(O34=Data!$E$13,Data!$H$93,IF(O34=Data!$E$14,Data!$H$94,IF(O34=Data!$E$15,Data!$H$95,IF(O34=Data!$E$16,Data!$H$96,IF(O34=Data!$E$17,Data!$H$97,IF(O34=Data!$E$18,Data!H$98,0)))))))))))))))))))*K34*$AV$3</f>
        <v>0</v>
      </c>
      <c r="Y34" s="23">
        <f>IF(R34&lt;=1,0,IF(Q34=Data!$E$12,Data!$F$92,IF(Q34=Data!$E$13,Data!$F$93,IF(Q34=Data!$E$14,Data!$F$94,IF(Q34=Data!$E$15,Data!$F$95,IF(Q34=Data!$E$16,Data!$F$96,IF(Q34=Data!$E$17,Data!$F$97,IF(Q34=Data!$E$18,Data!$F$98,0))))))))*K34*IF(R34&lt;AV34,R34,$AV$3)</f>
        <v>0</v>
      </c>
      <c r="Z34" s="23">
        <f>IF(R34&lt;=1,0,IF(Q34=Data!$E$12,Data!$G$92,IF(Q34=Data!$E$13,Data!$G$93,IF(Q34=Data!$E$14,Data!$G$94,IF(Q34=Data!$E$15,Data!$G$95,IF(Q34=Data!$E$16,Data!$G$96,IF(Q34=Data!$E$17,Data!$G$97,IF(Q34=Data!$E$18,Data!$G$98,0))))))))*K34*IF(R34&lt;AV34,R34,$AV$3)</f>
        <v>0</v>
      </c>
      <c r="AA34" s="23">
        <f>IF(R34&lt;=1,0,IF(Q34=Data!$E$12,Data!$H$92,IF(Q34=Data!$E$13,Data!$H$93,IF(Q34=Data!$E$14,Data!$H$94,IF(Q34=Data!$E$15,Data!$H$95,IF(Q34=Data!$E$16,Data!$H$96,IF(Q34=Data!$E$17,Data!$H$97,IF(Q34=Data!$E$18,Data!$H$98,0))))))))*K34*IF(R34&lt;AV34,R34,$AV$3)</f>
        <v>0</v>
      </c>
      <c r="AB34" s="22">
        <f t="shared" si="4"/>
        <v>0</v>
      </c>
      <c r="AC34" s="50">
        <f t="shared" si="5"/>
        <v>0</v>
      </c>
      <c r="AD34" s="46"/>
      <c r="AE34" s="21">
        <f t="shared" si="0"/>
        <v>0</v>
      </c>
      <c r="AF34" s="22">
        <f t="shared" si="1"/>
        <v>0</v>
      </c>
      <c r="AG34" s="50">
        <f t="shared" si="2"/>
        <v>0</v>
      </c>
      <c r="AH34" s="46"/>
      <c r="AI34" s="21">
        <f>IF(AZ34="No",0,IF(O34="NA",0,IF(Q34=O34,0,IF(O34=Data!$E$2,Data!$J$82,IF(O34=Data!$E$3,Data!$J$83,IF(O34=Data!$E$4,Data!$J$84,IF(O34=Data!$E$5,Data!$J$85,IF(O34=Data!$E$6,Data!$J$86,IF(O34=Data!$E$7,Data!$J$87,IF(O34=Data!$E$8,Data!$J$88,IF(O34=Data!$E$9,Data!$J$89,IF(O34=Data!$E$10,Data!$I$90,IF(O34=Data!$E$11,Data!$J$91,IF(O34=Data!$E$12,Data!$J$92,IF(O34=Data!$E$13,Data!$J$93,IF(O34=Data!$E$14,Data!$J$94,IF(O34=Data!$E$15,Data!$J$95,IF(O34=Data!$E$16,Data!$J$96,IF(O34=Data!$E$17,Data!$J$97,IF(O34=Data!$E$18,Data!J$98,0))))))))))))))))))))*$AV$3</f>
        <v>0</v>
      </c>
      <c r="AJ34" s="23">
        <f>IF(AZ34="No",0,IF(O34="NA",0,IF(O34=Data!$E$2,Data!$K$82,IF(O34=Data!$E$3,Data!$K$83,IF(O34=Data!$E$4,Data!$K$84,IF(O34=Data!$E$5,Data!$K$85,IF(O34=Data!$E$6,Data!$K$86,IF(O34=Data!$E$7,Data!$K$87,IF(O34=Data!$E$8,Data!$K$88,IF(O34=Data!$E$9,Data!$K$89,IF(O34=Data!$E$10,Data!$K$90,IF(O34=Data!$E$11,Data!$K$91,IF(O34=Data!$E$12,Data!$K$92,IF(O34=Data!$E$13,Data!$K$93,IF(O34=Data!$E$14,Data!$K$94,IF(O34=Data!$E$15,Data!$K$95,IF(O34=Data!$E$16,Data!$K$96,IF(O34=Data!$E$17,Data!$K$97,IF(O34=Data!$E$18,Data!K$98,0)))))))))))))))))))*$AV$3</f>
        <v>0</v>
      </c>
      <c r="AK34" s="23">
        <f t="shared" si="6"/>
        <v>0</v>
      </c>
      <c r="AL34" s="22">
        <f t="shared" si="7"/>
        <v>0</v>
      </c>
      <c r="AM34" s="22">
        <f t="shared" si="8"/>
        <v>0</v>
      </c>
      <c r="AN34" s="23"/>
      <c r="AO34" s="120"/>
      <c r="AP34" s="25"/>
      <c r="AQ34" s="25"/>
      <c r="AR34" s="9"/>
      <c r="AS34" s="9"/>
      <c r="AT34" s="5"/>
      <c r="AX34" s="168"/>
      <c r="AY34" s="143" t="str">
        <f t="shared" si="9"/>
        <v>No</v>
      </c>
      <c r="AZ34" s="144" t="str">
        <f t="shared" si="3"/>
        <v>No</v>
      </c>
      <c r="BA34" s="150"/>
      <c r="BB34" s="146">
        <f>IF(Q34="NA",0,IF(N34="No",0,IF(O34=Data!$E$2,Data!$L$82,IF(O34=Data!$E$3,Data!$L$83,IF(O34=Data!$E$4,Data!$L$84,IF(O34=Data!$E$5,Data!$L$85,IF(O34=Data!$E$6,Data!$L$86,IF(O34=Data!$E$7,Data!$L$87,IF(O34=Data!$E$8,Data!$L$88,IF(O34=Data!$E$9,Data!$L$89,IF(O34=Data!$E$10,Data!$L$90,IF(O34=Data!$E$11,Data!$L$91,IF(O34=Data!$E$12,Data!$L$92,IF(O34=Data!$E$13,Data!$L$93,IF(O34=Data!$E$14,Data!$L$94,IF(O34=Data!$E$15,Data!$L$95,IF(O34=Data!$E$16,Data!$L$96,IF(O34=Data!$E$17,Data!$L$97,IF(O34=Data!$E$18,Data!L$98,0)))))))))))))))))))</f>
        <v>0</v>
      </c>
      <c r="BC34" s="147">
        <f>IF(Q34="NA",0,IF(AY34="No",0,IF(N34="Yes",0,IF(P34=Data!$E$2,Data!$L$82,IF(P34=Data!$E$3,Data!$L$83,IF(P34=Data!$E$4,Data!$L$84,IF(P34=Data!$E$5,Data!$L$85,IF(P34=Data!$E$6,Data!$L$86,IF(P34=Data!$E$7,Data!$L$87,IF(P34=Data!$E$8,Data!$L$88,IF(P34=Data!$E$9,Data!$L$89,IF(P34=Data!$E$10,Data!$L$90,IF(P34=Data!$E$11,Data!$L$91,IF(P34=Data!$E$12,Data!$L$92*(EXP(-29.6/R34)),IF(P34=Data!$E$13,Data!$L$93,IF(P34=Data!$E$14,Data!$L$94*(EXP(-29.6/R34)),IF(P34=Data!$E$15,Data!$L$95,IF(P34=Data!$E$16,Data!$L$96,IF(P34=Data!$E$17,Data!$L$97,IF(P34=Data!$E$18,Data!L$98,0))))))))))))))))))))</f>
        <v>0</v>
      </c>
      <c r="BD34" s="148"/>
      <c r="BE34" s="146"/>
      <c r="BF34" s="148">
        <f t="shared" si="10"/>
        <v>0</v>
      </c>
      <c r="BG34" s="148">
        <f t="shared" si="11"/>
        <v>1</v>
      </c>
      <c r="BH34" s="148">
        <f t="shared" si="12"/>
        <v>1</v>
      </c>
      <c r="BI34" s="148">
        <f>IF(S34=0,0,IF(AND(Q34=Data!$E$12,S34-$AV$3&gt;0),(((Data!$M$92*(EXP(-29.6/S34)))-(Data!$M$92*(EXP(-29.6/(S34-$AV$3)))))),IF(AND(Q34=Data!$E$12,S34-$AV$3&lt;0.5),(Data!$M$92*(EXP(-29.6/S34))),IF(AND(Q34=Data!$E$12,S34&lt;=1),((Data!$M$92*(EXP(-29.6/S34)))),IF(Q34=Data!$E$13,(Data!$M$93),IF(AND(Q34=Data!$E$14,S34-$AV$3&gt;0),(((Data!$M$94*(EXP(-29.6/S34)))-(Data!$M$94*(EXP(-29.6/(S34-$AV$3)))))),IF(AND(Q34=Data!$E$14,S34-$AV$3&lt;1),(Data!$M$94*(EXP(-29.6/S34))),IF(AND(Q34=Data!$E$14,S34&lt;=1),((Data!$M$94*(EXP(-29.6/S34)))),IF(Q34=Data!$E$15,Data!$M$95,IF(Q34=Data!$E$16,Data!$M$96,IF(Q34=Data!$E$17,Data!$M$97,IF(Q34=Data!$E$18,Data!$M$98,0))))))))))))</f>
        <v>0</v>
      </c>
      <c r="BJ34" s="148">
        <f>IF(Q34=Data!$E$12,BI34*0.32,IF(Q34=Data!$E$13,0,IF(Q34=Data!$E$14,BI34*0.32,IF(Q34=Data!$E$15,0,IF(Q34=Data!$E$16,0,IF(Q34=Data!$E$17,0,IF(Q34=Data!$E$18,0,0)))))))</f>
        <v>0</v>
      </c>
      <c r="BK34" s="148">
        <f>IF(Q34=Data!$E$12,Data!$P$92*$AV$3,IF(Q34=Data!$E$13,Data!$P$93*$AV$3,IF(Q34=Data!$E$14,Data!$P$94*$AV$3,IF(Q34=Data!$E$15,Data!$P$95*$AV$3,IF(Q34=Data!$E$16,Data!$P$96*$AV$3,IF(Q34=Data!$E$17,Data!$P$97*$AV$3,IF(Q34=Data!$E$18,Data!$P$98*$AV$3,0)))))))</f>
        <v>0</v>
      </c>
      <c r="BL34" s="147">
        <f>IF(O34=Data!$E$2,Data!$O$82,IF(O34=Data!$E$3,Data!$O$83,IF(O34=Data!$E$4,Data!$O$84,IF(O34=Data!$E$5,Data!$O$85,IF(O34=Data!$E$6,Data!$O$86,IF(O34=Data!$E$7,Data!$O$87,IF(O34=Data!$E$8,Data!$O$88,IF(O34=Data!$E$9,Data!$O$89,IF(O34=Data!$E$10,Data!$O$90,IF(O34=Data!$E$11,Data!$O$91,IF(O34=Data!$E$12,Data!$O$92,IF(O34=Data!$E$13,Data!$O$93,IF(O34=Data!$E$14,Data!$O$94,IF(O34=Data!$E$15,Data!$O$95,IF(O34=Data!$E$16,Data!$O$96,IF(O34=Data!$E$17,Data!$O$97,IF(O34=Data!$E$18,Data!$O$98,0)))))))))))))))))</f>
        <v>0</v>
      </c>
      <c r="BM34" s="169"/>
      <c r="BN34" s="169"/>
      <c r="BO34" s="169"/>
      <c r="BP34" s="169"/>
    </row>
    <row r="35" spans="10:68" x14ac:dyDescent="0.3">
      <c r="J35" s="36" t="s">
        <v>46</v>
      </c>
      <c r="K35" s="108"/>
      <c r="L35" s="108"/>
      <c r="M35" s="108" t="s">
        <v>3</v>
      </c>
      <c r="N35" s="108" t="s">
        <v>1</v>
      </c>
      <c r="O35" s="109" t="s">
        <v>124</v>
      </c>
      <c r="P35" s="109" t="s">
        <v>124</v>
      </c>
      <c r="Q35" s="110" t="s">
        <v>124</v>
      </c>
      <c r="R35" s="111"/>
      <c r="S35" s="111"/>
      <c r="T35" s="112"/>
      <c r="U35" s="20"/>
      <c r="V35" s="21">
        <f>IF(AZ35="No",0,IF(O35="NA",0,IF(O35=Data!$E$2,Data!$F$82,IF(O35=Data!$E$3,Data!$F$83,IF(O35=Data!$E$4,Data!$F$84,IF(O35=Data!$E$5,Data!$F$85,IF(O35=Data!$E$6,Data!$F$86,IF(O35=Data!$E$7,Data!$F$87,IF(O35=Data!$E$8,Data!$F$88,IF(O35=Data!$E$9,Data!$F$89,IF(O35=Data!$E$10,Data!$F$90,IF(O35=Data!$E$11,Data!$F$91,IF(O35=Data!E44,Data!$F$92,IF(O35=Data!E45,Data!$F$93,IF(O35=Data!E46,Data!$F$94,IF(O35=Data!E47,Data!$F$95,IF(O35=Data!E48,Data!$F$96,IF(O35=Data!E49,Data!$F$97,IF(O35=Data!E50,Data!F$98,0)))))))))))))))))))*K35*$AV$3</f>
        <v>0</v>
      </c>
      <c r="W35" s="23">
        <f>IF(AZ35="No",0,IF(O35="NA",0,IF(O35=Data!$E$2,Data!$G$82,IF(O35=Data!$E$3,Data!$G$83,IF(O35=Data!$E$4,Data!$G$84,IF(O35=Data!$E$5,Data!$G$85,IF(O35=Data!$E$6,Data!$G$86,IF(O35=Data!$E$7,Data!$G$87,IF(O35=Data!$E$8,Data!$G$88,IF(O35=Data!$E$9,Data!$G$89,IF(O35=Data!$E$10,Data!$G$90,IF(O35=Data!$E$11,Data!$G$91,IF(O35=Data!$E$12,Data!$G$92,IF(O35=Data!$E$13,Data!$G$93,IF(O35=Data!$E$14,Data!$G$94,IF(O35=Data!$E$15,Data!$G$95,IF(O35=Data!$E$16,Data!$G$96,IF(O35=Data!$E$17,Data!$G$97,IF(O35=Data!$E$18,Data!G$98,0)))))))))))))))))))*K35*$AV$3</f>
        <v>0</v>
      </c>
      <c r="X35" s="23">
        <f>IF(AZ35="No",0,IF(O35="NA",0,IF(O35=Data!$E$2,Data!$H$82,IF(O35=Data!$E$3,Data!$H$83,IF(O35=Data!$E$4,Data!$H$84,IF(O35=Data!$E$5,Data!$H$85,IF(O35=Data!$E$6,Data!$H$86,IF(O35=Data!$E$7,Data!$H$87,IF(O35=Data!$E$8,Data!$H$88,IF(O35=Data!$E$9,Data!$H$89,IF(O35=Data!$E$10,Data!$H$90,IF(O35=Data!$E$11,Data!$H$91,IF(O35=Data!$E$12,Data!$H$92,IF(O35=Data!$E$13,Data!$H$93,IF(O35=Data!$E$14,Data!$H$94,IF(O35=Data!$E$15,Data!$H$95,IF(O35=Data!$E$16,Data!$H$96,IF(O35=Data!$E$17,Data!$H$97,IF(O35=Data!$E$18,Data!H$98,0)))))))))))))))))))*K35*$AV$3</f>
        <v>0</v>
      </c>
      <c r="Y35" s="23">
        <f>IF(R35&lt;=1,0,IF(Q35=Data!$E$12,Data!$F$92,IF(Q35=Data!$E$13,Data!$F$93,IF(Q35=Data!$E$14,Data!$F$94,IF(Q35=Data!$E$15,Data!$F$95,IF(Q35=Data!$E$16,Data!$F$96,IF(Q35=Data!$E$17,Data!$F$97,IF(Q35=Data!$E$18,Data!$F$98,0))))))))*K35*IF(R35&lt;AV35,R35,$AV$3)</f>
        <v>0</v>
      </c>
      <c r="Z35" s="23">
        <f>IF(R35&lt;=1,0,IF(Q35=Data!$E$12,Data!$G$92,IF(Q35=Data!$E$13,Data!$G$93,IF(Q35=Data!$E$14,Data!$G$94,IF(Q35=Data!$E$15,Data!$G$95,IF(Q35=Data!$E$16,Data!$G$96,IF(Q35=Data!$E$17,Data!$G$97,IF(Q35=Data!$E$18,Data!$G$98,0))))))))*K35*IF(R35&lt;AV35,R35,$AV$3)</f>
        <v>0</v>
      </c>
      <c r="AA35" s="23">
        <f>IF(R35&lt;=1,0,IF(Q35=Data!$E$12,Data!$H$92,IF(Q35=Data!$E$13,Data!$H$93,IF(Q35=Data!$E$14,Data!$H$94,IF(Q35=Data!$E$15,Data!$H$95,IF(Q35=Data!$E$16,Data!$H$96,IF(Q35=Data!$E$17,Data!$H$97,IF(Q35=Data!$E$18,Data!$H$98,0))))))))*K35*IF(R35&lt;AV35,R35,$AV$3)</f>
        <v>0</v>
      </c>
      <c r="AB35" s="22">
        <f t="shared" si="4"/>
        <v>0</v>
      </c>
      <c r="AC35" s="50">
        <f t="shared" si="5"/>
        <v>0</v>
      </c>
      <c r="AD35" s="46"/>
      <c r="AE35" s="21">
        <f t="shared" si="0"/>
        <v>0</v>
      </c>
      <c r="AF35" s="22">
        <f t="shared" si="1"/>
        <v>0</v>
      </c>
      <c r="AG35" s="50">
        <f t="shared" si="2"/>
        <v>0</v>
      </c>
      <c r="AH35" s="46"/>
      <c r="AI35" s="21">
        <f>IF(AZ35="No",0,IF(O35="NA",0,IF(Q35=O35,0,IF(O35=Data!$E$2,Data!$J$82,IF(O35=Data!$E$3,Data!$J$83,IF(O35=Data!$E$4,Data!$J$84,IF(O35=Data!$E$5,Data!$J$85,IF(O35=Data!$E$6,Data!$J$86,IF(O35=Data!$E$7,Data!$J$87,IF(O35=Data!$E$8,Data!$J$88,IF(O35=Data!$E$9,Data!$J$89,IF(O35=Data!$E$10,Data!$I$90,IF(O35=Data!$E$11,Data!$J$91,IF(O35=Data!$E$12,Data!$J$92,IF(O35=Data!$E$13,Data!$J$93,IF(O35=Data!$E$14,Data!$J$94,IF(O35=Data!$E$15,Data!$J$95,IF(O35=Data!$E$16,Data!$J$96,IF(O35=Data!$E$17,Data!$J$97,IF(O35=Data!$E$18,Data!J$98,0))))))))))))))))))))*$AV$3</f>
        <v>0</v>
      </c>
      <c r="AJ35" s="23">
        <f>IF(AZ35="No",0,IF(O35="NA",0,IF(O35=Data!$E$2,Data!$K$82,IF(O35=Data!$E$3,Data!$K$83,IF(O35=Data!$E$4,Data!$K$84,IF(O35=Data!$E$5,Data!$K$85,IF(O35=Data!$E$6,Data!$K$86,IF(O35=Data!$E$7,Data!$K$87,IF(O35=Data!$E$8,Data!$K$88,IF(O35=Data!$E$9,Data!$K$89,IF(O35=Data!$E$10,Data!$K$90,IF(O35=Data!$E$11,Data!$K$91,IF(O35=Data!$E$12,Data!$K$92,IF(O35=Data!$E$13,Data!$K$93,IF(O35=Data!$E$14,Data!$K$94,IF(O35=Data!$E$15,Data!$K$95,IF(O35=Data!$E$16,Data!$K$96,IF(O35=Data!$E$17,Data!$K$97,IF(O35=Data!$E$18,Data!K$98,0)))))))))))))))))))*$AV$3</f>
        <v>0</v>
      </c>
      <c r="AK35" s="23">
        <f t="shared" si="6"/>
        <v>0</v>
      </c>
      <c r="AL35" s="22">
        <f t="shared" si="7"/>
        <v>0</v>
      </c>
      <c r="AM35" s="22">
        <f t="shared" si="8"/>
        <v>0</v>
      </c>
      <c r="AN35" s="23"/>
      <c r="AO35" s="120"/>
      <c r="AP35" s="25"/>
      <c r="AQ35" s="25"/>
      <c r="AR35" s="9"/>
      <c r="AS35" s="9"/>
      <c r="AT35" s="5"/>
      <c r="AX35" s="168"/>
      <c r="AY35" s="143" t="str">
        <f t="shared" si="9"/>
        <v>No</v>
      </c>
      <c r="AZ35" s="144" t="str">
        <f t="shared" si="3"/>
        <v>No</v>
      </c>
      <c r="BA35" s="150"/>
      <c r="BB35" s="146">
        <f>IF(Q35="NA",0,IF(N35="No",0,IF(O35=Data!$E$2,Data!$L$82,IF(O35=Data!$E$3,Data!$L$83,IF(O35=Data!$E$4,Data!$L$84,IF(O35=Data!$E$5,Data!$L$85,IF(O35=Data!$E$6,Data!$L$86,IF(O35=Data!$E$7,Data!$L$87,IF(O35=Data!$E$8,Data!$L$88,IF(O35=Data!$E$9,Data!$L$89,IF(O35=Data!$E$10,Data!$L$90,IF(O35=Data!$E$11,Data!$L$91,IF(O35=Data!$E$12,Data!$L$92,IF(O35=Data!$E$13,Data!$L$93,IF(O35=Data!$E$14,Data!$L$94,IF(O35=Data!$E$15,Data!$L$95,IF(O35=Data!$E$16,Data!$L$96,IF(O35=Data!$E$17,Data!$L$97,IF(O35=Data!$E$18,Data!L$98,0)))))))))))))))))))</f>
        <v>0</v>
      </c>
      <c r="BC35" s="147">
        <f>IF(Q35="NA",0,IF(AY35="No",0,IF(N35="Yes",0,IF(P35=Data!$E$2,Data!$L$82,IF(P35=Data!$E$3,Data!$L$83,IF(P35=Data!$E$4,Data!$L$84,IF(P35=Data!$E$5,Data!$L$85,IF(P35=Data!$E$6,Data!$L$86,IF(P35=Data!$E$7,Data!$L$87,IF(P35=Data!$E$8,Data!$L$88,IF(P35=Data!$E$9,Data!$L$89,IF(P35=Data!$E$10,Data!$L$90,IF(P35=Data!$E$11,Data!$L$91,IF(P35=Data!$E$12,Data!$L$92*(EXP(-29.6/R35)),IF(P35=Data!$E$13,Data!$L$93,IF(P35=Data!$E$14,Data!$L$94*(EXP(-29.6/R35)),IF(P35=Data!$E$15,Data!$L$95,IF(P35=Data!$E$16,Data!$L$96,IF(P35=Data!$E$17,Data!$L$97,IF(P35=Data!$E$18,Data!L$98,0))))))))))))))))))))</f>
        <v>0</v>
      </c>
      <c r="BD35" s="148"/>
      <c r="BE35" s="146"/>
      <c r="BF35" s="148">
        <f t="shared" si="10"/>
        <v>0</v>
      </c>
      <c r="BG35" s="148">
        <f t="shared" si="11"/>
        <v>1</v>
      </c>
      <c r="BH35" s="148">
        <f t="shared" si="12"/>
        <v>1</v>
      </c>
      <c r="BI35" s="148">
        <f>IF(S35=0,0,IF(AND(Q35=Data!$E$12,S35-$AV$3&gt;0),(((Data!$M$92*(EXP(-29.6/S35)))-(Data!$M$92*(EXP(-29.6/(S35-$AV$3)))))),IF(AND(Q35=Data!$E$12,S35-$AV$3&lt;0.5),(Data!$M$92*(EXP(-29.6/S35))),IF(AND(Q35=Data!$E$12,S35&lt;=1),((Data!$M$92*(EXP(-29.6/S35)))),IF(Q35=Data!$E$13,(Data!$M$93),IF(AND(Q35=Data!$E$14,S35-$AV$3&gt;0),(((Data!$M$94*(EXP(-29.6/S35)))-(Data!$M$94*(EXP(-29.6/(S35-$AV$3)))))),IF(AND(Q35=Data!$E$14,S35-$AV$3&lt;1),(Data!$M$94*(EXP(-29.6/S35))),IF(AND(Q35=Data!$E$14,S35&lt;=1),((Data!$M$94*(EXP(-29.6/S35)))),IF(Q35=Data!$E$15,Data!$M$95,IF(Q35=Data!$E$16,Data!$M$96,IF(Q35=Data!$E$17,Data!$M$97,IF(Q35=Data!$E$18,Data!$M$98,0))))))))))))</f>
        <v>0</v>
      </c>
      <c r="BJ35" s="148">
        <f>IF(Q35=Data!$E$12,BI35*0.32,IF(Q35=Data!$E$13,0,IF(Q35=Data!$E$14,BI35*0.32,IF(Q35=Data!$E$15,0,IF(Q35=Data!$E$16,0,IF(Q35=Data!$E$17,0,IF(Q35=Data!$E$18,0,0)))))))</f>
        <v>0</v>
      </c>
      <c r="BK35" s="148">
        <f>IF(Q35=Data!$E$12,Data!$P$92*$AV$3,IF(Q35=Data!$E$13,Data!$P$93*$AV$3,IF(Q35=Data!$E$14,Data!$P$94*$AV$3,IF(Q35=Data!$E$15,Data!$P$95*$AV$3,IF(Q35=Data!$E$16,Data!$P$96*$AV$3,IF(Q35=Data!$E$17,Data!$P$97*$AV$3,IF(Q35=Data!$E$18,Data!$P$98*$AV$3,0)))))))</f>
        <v>0</v>
      </c>
      <c r="BL35" s="147">
        <f>IF(O35=Data!$E$2,Data!$O$82,IF(O35=Data!$E$3,Data!$O$83,IF(O35=Data!$E$4,Data!$O$84,IF(O35=Data!$E$5,Data!$O$85,IF(O35=Data!$E$6,Data!$O$86,IF(O35=Data!$E$7,Data!$O$87,IF(O35=Data!$E$8,Data!$O$88,IF(O35=Data!$E$9,Data!$O$89,IF(O35=Data!$E$10,Data!$O$90,IF(O35=Data!$E$11,Data!$O$91,IF(O35=Data!$E$12,Data!$O$92,IF(O35=Data!$E$13,Data!$O$93,IF(O35=Data!$E$14,Data!$O$94,IF(O35=Data!$E$15,Data!$O$95,IF(O35=Data!$E$16,Data!$O$96,IF(O35=Data!$E$17,Data!$O$97,IF(O35=Data!$E$18,Data!$O$98,0)))))))))))))))))</f>
        <v>0</v>
      </c>
      <c r="BM35" s="169"/>
      <c r="BN35" s="169"/>
      <c r="BO35" s="169"/>
      <c r="BP35" s="169"/>
    </row>
    <row r="36" spans="10:68" x14ac:dyDescent="0.3">
      <c r="J36" s="36" t="s">
        <v>47</v>
      </c>
      <c r="K36" s="108"/>
      <c r="L36" s="108"/>
      <c r="M36" s="108" t="s">
        <v>3</v>
      </c>
      <c r="N36" s="108" t="s">
        <v>1</v>
      </c>
      <c r="O36" s="109" t="s">
        <v>124</v>
      </c>
      <c r="P36" s="109" t="s">
        <v>124</v>
      </c>
      <c r="Q36" s="110" t="s">
        <v>124</v>
      </c>
      <c r="R36" s="111"/>
      <c r="S36" s="111"/>
      <c r="T36" s="112"/>
      <c r="U36" s="20"/>
      <c r="V36" s="21">
        <f>IF(AZ36="No",0,IF(O36="NA",0,IF(O36=Data!$E$2,Data!$F$82,IF(O36=Data!$E$3,Data!$F$83,IF(O36=Data!$E$4,Data!$F$84,IF(O36=Data!$E$5,Data!$F$85,IF(O36=Data!$E$6,Data!$F$86,IF(O36=Data!$E$7,Data!$F$87,IF(O36=Data!$E$8,Data!$F$88,IF(O36=Data!$E$9,Data!$F$89,IF(O36=Data!$E$10,Data!$F$90,IF(O36=Data!$E$11,Data!$F$91,IF(O36=Data!E45,Data!$F$92,IF(O36=Data!E46,Data!$F$93,IF(O36=Data!E47,Data!$F$94,IF(O36=Data!E48,Data!$F$95,IF(O36=Data!E49,Data!$F$96,IF(O36=Data!E50,Data!$F$97,IF(O36=Data!E51,Data!F$98,0)))))))))))))))))))*K36*$AV$3</f>
        <v>0</v>
      </c>
      <c r="W36" s="23">
        <f>IF(AZ36="No",0,IF(O36="NA",0,IF(O36=Data!$E$2,Data!$G$82,IF(O36=Data!$E$3,Data!$G$83,IF(O36=Data!$E$4,Data!$G$84,IF(O36=Data!$E$5,Data!$G$85,IF(O36=Data!$E$6,Data!$G$86,IF(O36=Data!$E$7,Data!$G$87,IF(O36=Data!$E$8,Data!$G$88,IF(O36=Data!$E$9,Data!$G$89,IF(O36=Data!$E$10,Data!$G$90,IF(O36=Data!$E$11,Data!$G$91,IF(O36=Data!$E$12,Data!$G$92,IF(O36=Data!$E$13,Data!$G$93,IF(O36=Data!$E$14,Data!$G$94,IF(O36=Data!$E$15,Data!$G$95,IF(O36=Data!$E$16,Data!$G$96,IF(O36=Data!$E$17,Data!$G$97,IF(O36=Data!$E$18,Data!G$98,0)))))))))))))))))))*K36*$AV$3</f>
        <v>0</v>
      </c>
      <c r="X36" s="23">
        <f>IF(AZ36="No",0,IF(O36="NA",0,IF(O36=Data!$E$2,Data!$H$82,IF(O36=Data!$E$3,Data!$H$83,IF(O36=Data!$E$4,Data!$H$84,IF(O36=Data!$E$5,Data!$H$85,IF(O36=Data!$E$6,Data!$H$86,IF(O36=Data!$E$7,Data!$H$87,IF(O36=Data!$E$8,Data!$H$88,IF(O36=Data!$E$9,Data!$H$89,IF(O36=Data!$E$10,Data!$H$90,IF(O36=Data!$E$11,Data!$H$91,IF(O36=Data!$E$12,Data!$H$92,IF(O36=Data!$E$13,Data!$H$93,IF(O36=Data!$E$14,Data!$H$94,IF(O36=Data!$E$15,Data!$H$95,IF(O36=Data!$E$16,Data!$H$96,IF(O36=Data!$E$17,Data!$H$97,IF(O36=Data!$E$18,Data!H$98,0)))))))))))))))))))*K36*$AV$3</f>
        <v>0</v>
      </c>
      <c r="Y36" s="23">
        <f>IF(R36&lt;=1,0,IF(Q36=Data!$E$12,Data!$F$92,IF(Q36=Data!$E$13,Data!$F$93,IF(Q36=Data!$E$14,Data!$F$94,IF(Q36=Data!$E$15,Data!$F$95,IF(Q36=Data!$E$16,Data!$F$96,IF(Q36=Data!$E$17,Data!$F$97,IF(Q36=Data!$E$18,Data!$F$98,0))))))))*K36*IF(R36&lt;AV36,R36,$AV$3)</f>
        <v>0</v>
      </c>
      <c r="Z36" s="23">
        <f>IF(R36&lt;=1,0,IF(Q36=Data!$E$12,Data!$G$92,IF(Q36=Data!$E$13,Data!$G$93,IF(Q36=Data!$E$14,Data!$G$94,IF(Q36=Data!$E$15,Data!$G$95,IF(Q36=Data!$E$16,Data!$G$96,IF(Q36=Data!$E$17,Data!$G$97,IF(Q36=Data!$E$18,Data!$G$98,0))))))))*K36*IF(R36&lt;AV36,R36,$AV$3)</f>
        <v>0</v>
      </c>
      <c r="AA36" s="23">
        <f>IF(R36&lt;=1,0,IF(Q36=Data!$E$12,Data!$H$92,IF(Q36=Data!$E$13,Data!$H$93,IF(Q36=Data!$E$14,Data!$H$94,IF(Q36=Data!$E$15,Data!$H$95,IF(Q36=Data!$E$16,Data!$H$96,IF(Q36=Data!$E$17,Data!$H$97,IF(Q36=Data!$E$18,Data!$H$98,0))))))))*K36*IF(R36&lt;AV36,R36,$AV$3)</f>
        <v>0</v>
      </c>
      <c r="AB36" s="22">
        <f t="shared" si="4"/>
        <v>0</v>
      </c>
      <c r="AC36" s="50">
        <f t="shared" si="5"/>
        <v>0</v>
      </c>
      <c r="AD36" s="46"/>
      <c r="AE36" s="21">
        <f t="shared" si="0"/>
        <v>0</v>
      </c>
      <c r="AF36" s="22">
        <f t="shared" si="1"/>
        <v>0</v>
      </c>
      <c r="AG36" s="50">
        <f t="shared" si="2"/>
        <v>0</v>
      </c>
      <c r="AH36" s="46"/>
      <c r="AI36" s="21">
        <f>IF(AZ36="No",0,IF(O36="NA",0,IF(Q36=O36,0,IF(O36=Data!$E$2,Data!$J$82,IF(O36=Data!$E$3,Data!$J$83,IF(O36=Data!$E$4,Data!$J$84,IF(O36=Data!$E$5,Data!$J$85,IF(O36=Data!$E$6,Data!$J$86,IF(O36=Data!$E$7,Data!$J$87,IF(O36=Data!$E$8,Data!$J$88,IF(O36=Data!$E$9,Data!$J$89,IF(O36=Data!$E$10,Data!$I$90,IF(O36=Data!$E$11,Data!$J$91,IF(O36=Data!$E$12,Data!$J$92,IF(O36=Data!$E$13,Data!$J$93,IF(O36=Data!$E$14,Data!$J$94,IF(O36=Data!$E$15,Data!$J$95,IF(O36=Data!$E$16,Data!$J$96,IF(O36=Data!$E$17,Data!$J$97,IF(O36=Data!$E$18,Data!J$98,0))))))))))))))))))))*$AV$3</f>
        <v>0</v>
      </c>
      <c r="AJ36" s="23">
        <f>IF(AZ36="No",0,IF(O36="NA",0,IF(O36=Data!$E$2,Data!$K$82,IF(O36=Data!$E$3,Data!$K$83,IF(O36=Data!$E$4,Data!$K$84,IF(O36=Data!$E$5,Data!$K$85,IF(O36=Data!$E$6,Data!$K$86,IF(O36=Data!$E$7,Data!$K$87,IF(O36=Data!$E$8,Data!$K$88,IF(O36=Data!$E$9,Data!$K$89,IF(O36=Data!$E$10,Data!$K$90,IF(O36=Data!$E$11,Data!$K$91,IF(O36=Data!$E$12,Data!$K$92,IF(O36=Data!$E$13,Data!$K$93,IF(O36=Data!$E$14,Data!$K$94,IF(O36=Data!$E$15,Data!$K$95,IF(O36=Data!$E$16,Data!$K$96,IF(O36=Data!$E$17,Data!$K$97,IF(O36=Data!$E$18,Data!K$98,0)))))))))))))))))))*$AV$3</f>
        <v>0</v>
      </c>
      <c r="AK36" s="23">
        <f t="shared" si="6"/>
        <v>0</v>
      </c>
      <c r="AL36" s="22">
        <f t="shared" si="7"/>
        <v>0</v>
      </c>
      <c r="AM36" s="22">
        <f t="shared" si="8"/>
        <v>0</v>
      </c>
      <c r="AN36" s="23"/>
      <c r="AO36" s="120"/>
      <c r="AP36" s="25"/>
      <c r="AQ36" s="25"/>
      <c r="AR36" s="9"/>
      <c r="AS36" s="9"/>
      <c r="AT36" s="5"/>
      <c r="AX36" s="168"/>
      <c r="AY36" s="143" t="str">
        <f t="shared" si="9"/>
        <v>No</v>
      </c>
      <c r="AZ36" s="144" t="str">
        <f t="shared" si="3"/>
        <v>No</v>
      </c>
      <c r="BA36" s="150"/>
      <c r="BB36" s="146">
        <f>IF(Q36="NA",0,IF(N36="No",0,IF(O36=Data!$E$2,Data!$L$82,IF(O36=Data!$E$3,Data!$L$83,IF(O36=Data!$E$4,Data!$L$84,IF(O36=Data!$E$5,Data!$L$85,IF(O36=Data!$E$6,Data!$L$86,IF(O36=Data!$E$7,Data!$L$87,IF(O36=Data!$E$8,Data!$L$88,IF(O36=Data!$E$9,Data!$L$89,IF(O36=Data!$E$10,Data!$L$90,IF(O36=Data!$E$11,Data!$L$91,IF(O36=Data!$E$12,Data!$L$92,IF(O36=Data!$E$13,Data!$L$93,IF(O36=Data!$E$14,Data!$L$94,IF(O36=Data!$E$15,Data!$L$95,IF(O36=Data!$E$16,Data!$L$96,IF(O36=Data!$E$17,Data!$L$97,IF(O36=Data!$E$18,Data!L$98,0)))))))))))))))))))</f>
        <v>0</v>
      </c>
      <c r="BC36" s="147">
        <f>IF(Q36="NA",0,IF(AY36="No",0,IF(N36="Yes",0,IF(P36=Data!$E$2,Data!$L$82,IF(P36=Data!$E$3,Data!$L$83,IF(P36=Data!$E$4,Data!$L$84,IF(P36=Data!$E$5,Data!$L$85,IF(P36=Data!$E$6,Data!$L$86,IF(P36=Data!$E$7,Data!$L$87,IF(P36=Data!$E$8,Data!$L$88,IF(P36=Data!$E$9,Data!$L$89,IF(P36=Data!$E$10,Data!$L$90,IF(P36=Data!$E$11,Data!$L$91,IF(P36=Data!$E$12,Data!$L$92*(EXP(-29.6/R36)),IF(P36=Data!$E$13,Data!$L$93,IF(P36=Data!$E$14,Data!$L$94*(EXP(-29.6/R36)),IF(P36=Data!$E$15,Data!$L$95,IF(P36=Data!$E$16,Data!$L$96,IF(P36=Data!$E$17,Data!$L$97,IF(P36=Data!$E$18,Data!L$98,0))))))))))))))))))))</f>
        <v>0</v>
      </c>
      <c r="BD36" s="148"/>
      <c r="BE36" s="146"/>
      <c r="BF36" s="148">
        <f t="shared" si="10"/>
        <v>0</v>
      </c>
      <c r="BG36" s="148">
        <f t="shared" si="11"/>
        <v>1</v>
      </c>
      <c r="BH36" s="148">
        <f t="shared" si="12"/>
        <v>1</v>
      </c>
      <c r="BI36" s="148">
        <f>IF(S36=0,0,IF(AND(Q36=Data!$E$12,S36-$AV$3&gt;0),(((Data!$M$92*(EXP(-29.6/S36)))-(Data!$M$92*(EXP(-29.6/(S36-$AV$3)))))),IF(AND(Q36=Data!$E$12,S36-$AV$3&lt;0.5),(Data!$M$92*(EXP(-29.6/S36))),IF(AND(Q36=Data!$E$12,S36&lt;=1),((Data!$M$92*(EXP(-29.6/S36)))),IF(Q36=Data!$E$13,(Data!$M$93),IF(AND(Q36=Data!$E$14,S36-$AV$3&gt;0),(((Data!$M$94*(EXP(-29.6/S36)))-(Data!$M$94*(EXP(-29.6/(S36-$AV$3)))))),IF(AND(Q36=Data!$E$14,S36-$AV$3&lt;1),(Data!$M$94*(EXP(-29.6/S36))),IF(AND(Q36=Data!$E$14,S36&lt;=1),((Data!$M$94*(EXP(-29.6/S36)))),IF(Q36=Data!$E$15,Data!$M$95,IF(Q36=Data!$E$16,Data!$M$96,IF(Q36=Data!$E$17,Data!$M$97,IF(Q36=Data!$E$18,Data!$M$98,0))))))))))))</f>
        <v>0</v>
      </c>
      <c r="BJ36" s="148">
        <f>IF(Q36=Data!$E$12,BI36*0.32,IF(Q36=Data!$E$13,0,IF(Q36=Data!$E$14,BI36*0.32,IF(Q36=Data!$E$15,0,IF(Q36=Data!$E$16,0,IF(Q36=Data!$E$17,0,IF(Q36=Data!$E$18,0,0)))))))</f>
        <v>0</v>
      </c>
      <c r="BK36" s="148">
        <f>IF(Q36=Data!$E$12,Data!$P$92*$AV$3,IF(Q36=Data!$E$13,Data!$P$93*$AV$3,IF(Q36=Data!$E$14,Data!$P$94*$AV$3,IF(Q36=Data!$E$15,Data!$P$95*$AV$3,IF(Q36=Data!$E$16,Data!$P$96*$AV$3,IF(Q36=Data!$E$17,Data!$P$97*$AV$3,IF(Q36=Data!$E$18,Data!$P$98*$AV$3,0)))))))</f>
        <v>0</v>
      </c>
      <c r="BL36" s="147">
        <f>IF(O36=Data!$E$2,Data!$O$82,IF(O36=Data!$E$3,Data!$O$83,IF(O36=Data!$E$4,Data!$O$84,IF(O36=Data!$E$5,Data!$O$85,IF(O36=Data!$E$6,Data!$O$86,IF(O36=Data!$E$7,Data!$O$87,IF(O36=Data!$E$8,Data!$O$88,IF(O36=Data!$E$9,Data!$O$89,IF(O36=Data!$E$10,Data!$O$90,IF(O36=Data!$E$11,Data!$O$91,IF(O36=Data!$E$12,Data!$O$92,IF(O36=Data!$E$13,Data!$O$93,IF(O36=Data!$E$14,Data!$O$94,IF(O36=Data!$E$15,Data!$O$95,IF(O36=Data!$E$16,Data!$O$96,IF(O36=Data!$E$17,Data!$O$97,IF(O36=Data!$E$18,Data!$O$98,0)))))))))))))))))</f>
        <v>0</v>
      </c>
      <c r="BM36" s="169"/>
      <c r="BN36" s="169"/>
      <c r="BO36" s="169"/>
      <c r="BP36" s="169"/>
    </row>
    <row r="37" spans="10:68" x14ac:dyDescent="0.3">
      <c r="J37" s="36" t="s">
        <v>48</v>
      </c>
      <c r="K37" s="108"/>
      <c r="L37" s="108"/>
      <c r="M37" s="108" t="s">
        <v>3</v>
      </c>
      <c r="N37" s="108" t="s">
        <v>1</v>
      </c>
      <c r="O37" s="109" t="s">
        <v>124</v>
      </c>
      <c r="P37" s="109" t="s">
        <v>124</v>
      </c>
      <c r="Q37" s="110" t="s">
        <v>124</v>
      </c>
      <c r="R37" s="111"/>
      <c r="S37" s="111"/>
      <c r="T37" s="112"/>
      <c r="U37" s="20"/>
      <c r="V37" s="21">
        <f>IF(AZ37="No",0,IF(O37="NA",0,IF(O37=Data!$E$2,Data!$F$82,IF(O37=Data!$E$3,Data!$F$83,IF(O37=Data!$E$4,Data!$F$84,IF(O37=Data!$E$5,Data!$F$85,IF(O37=Data!$E$6,Data!$F$86,IF(O37=Data!$E$7,Data!$F$87,IF(O37=Data!$E$8,Data!$F$88,IF(O37=Data!$E$9,Data!$F$89,IF(O37=Data!$E$10,Data!$F$90,IF(O37=Data!$E$11,Data!$F$91,IF(O37=Data!E46,Data!$F$92,IF(O37=Data!E47,Data!$F$93,IF(O37=Data!E48,Data!$F$94,IF(O37=Data!E49,Data!$F$95,IF(O37=Data!E50,Data!$F$96,IF(O37=Data!E51,Data!$F$97,IF(O37=Data!E52,Data!F$98,0)))))))))))))))))))*K37*$AV$3</f>
        <v>0</v>
      </c>
      <c r="W37" s="23">
        <f>IF(AZ37="No",0,IF(O37="NA",0,IF(O37=Data!$E$2,Data!$G$82,IF(O37=Data!$E$3,Data!$G$83,IF(O37=Data!$E$4,Data!$G$84,IF(O37=Data!$E$5,Data!$G$85,IF(O37=Data!$E$6,Data!$G$86,IF(O37=Data!$E$7,Data!$G$87,IF(O37=Data!$E$8,Data!$G$88,IF(O37=Data!$E$9,Data!$G$89,IF(O37=Data!$E$10,Data!$G$90,IF(O37=Data!$E$11,Data!$G$91,IF(O37=Data!$E$12,Data!$G$92,IF(O37=Data!$E$13,Data!$G$93,IF(O37=Data!$E$14,Data!$G$94,IF(O37=Data!$E$15,Data!$G$95,IF(O37=Data!$E$16,Data!$G$96,IF(O37=Data!$E$17,Data!$G$97,IF(O37=Data!$E$18,Data!G$98,0)))))))))))))))))))*K37*$AV$3</f>
        <v>0</v>
      </c>
      <c r="X37" s="23">
        <f>IF(AZ37="No",0,IF(O37="NA",0,IF(O37=Data!$E$2,Data!$H$82,IF(O37=Data!$E$3,Data!$H$83,IF(O37=Data!$E$4,Data!$H$84,IF(O37=Data!$E$5,Data!$H$85,IF(O37=Data!$E$6,Data!$H$86,IF(O37=Data!$E$7,Data!$H$87,IF(O37=Data!$E$8,Data!$H$88,IF(O37=Data!$E$9,Data!$H$89,IF(O37=Data!$E$10,Data!$H$90,IF(O37=Data!$E$11,Data!$H$91,IF(O37=Data!$E$12,Data!$H$92,IF(O37=Data!$E$13,Data!$H$93,IF(O37=Data!$E$14,Data!$H$94,IF(O37=Data!$E$15,Data!$H$95,IF(O37=Data!$E$16,Data!$H$96,IF(O37=Data!$E$17,Data!$H$97,IF(O37=Data!$E$18,Data!H$98,0)))))))))))))))))))*K37*$AV$3</f>
        <v>0</v>
      </c>
      <c r="Y37" s="23">
        <f>IF(R37&lt;=1,0,IF(Q37=Data!$E$12,Data!$F$92,IF(Q37=Data!$E$13,Data!$F$93,IF(Q37=Data!$E$14,Data!$F$94,IF(Q37=Data!$E$15,Data!$F$95,IF(Q37=Data!$E$16,Data!$F$96,IF(Q37=Data!$E$17,Data!$F$97,IF(Q37=Data!$E$18,Data!$F$98,0))))))))*K37*IF(R37&lt;AV37,R37,$AV$3)</f>
        <v>0</v>
      </c>
      <c r="Z37" s="23">
        <f>IF(R37&lt;=1,0,IF(Q37=Data!$E$12,Data!$G$92,IF(Q37=Data!$E$13,Data!$G$93,IF(Q37=Data!$E$14,Data!$G$94,IF(Q37=Data!$E$15,Data!$G$95,IF(Q37=Data!$E$16,Data!$G$96,IF(Q37=Data!$E$17,Data!$G$97,IF(Q37=Data!$E$18,Data!$G$98,0))))))))*K37*IF(R37&lt;AV37,R37,$AV$3)</f>
        <v>0</v>
      </c>
      <c r="AA37" s="23">
        <f>IF(R37&lt;=1,0,IF(Q37=Data!$E$12,Data!$H$92,IF(Q37=Data!$E$13,Data!$H$93,IF(Q37=Data!$E$14,Data!$H$94,IF(Q37=Data!$E$15,Data!$H$95,IF(Q37=Data!$E$16,Data!$H$96,IF(Q37=Data!$E$17,Data!$H$97,IF(Q37=Data!$E$18,Data!$H$98,0))))))))*K37*IF(R37&lt;AV37,R37,$AV$3)</f>
        <v>0</v>
      </c>
      <c r="AB37" s="22">
        <f t="shared" si="4"/>
        <v>0</v>
      </c>
      <c r="AC37" s="50">
        <f t="shared" si="5"/>
        <v>0</v>
      </c>
      <c r="AD37" s="46"/>
      <c r="AE37" s="21">
        <f t="shared" si="0"/>
        <v>0</v>
      </c>
      <c r="AF37" s="22">
        <f t="shared" si="1"/>
        <v>0</v>
      </c>
      <c r="AG37" s="50">
        <f t="shared" si="2"/>
        <v>0</v>
      </c>
      <c r="AH37" s="46"/>
      <c r="AI37" s="21">
        <f>IF(AZ37="No",0,IF(O37="NA",0,IF(Q37=O37,0,IF(O37=Data!$E$2,Data!$J$82,IF(O37=Data!$E$3,Data!$J$83,IF(O37=Data!$E$4,Data!$J$84,IF(O37=Data!$E$5,Data!$J$85,IF(O37=Data!$E$6,Data!$J$86,IF(O37=Data!$E$7,Data!$J$87,IF(O37=Data!$E$8,Data!$J$88,IF(O37=Data!$E$9,Data!$J$89,IF(O37=Data!$E$10,Data!$I$90,IF(O37=Data!$E$11,Data!$J$91,IF(O37=Data!$E$12,Data!$J$92,IF(O37=Data!$E$13,Data!$J$93,IF(O37=Data!$E$14,Data!$J$94,IF(O37=Data!$E$15,Data!$J$95,IF(O37=Data!$E$16,Data!$J$96,IF(O37=Data!$E$17,Data!$J$97,IF(O37=Data!$E$18,Data!J$98,0))))))))))))))))))))*$AV$3</f>
        <v>0</v>
      </c>
      <c r="AJ37" s="23">
        <f>IF(AZ37="No",0,IF(O37="NA",0,IF(O37=Data!$E$2,Data!$K$82,IF(O37=Data!$E$3,Data!$K$83,IF(O37=Data!$E$4,Data!$K$84,IF(O37=Data!$E$5,Data!$K$85,IF(O37=Data!$E$6,Data!$K$86,IF(O37=Data!$E$7,Data!$K$87,IF(O37=Data!$E$8,Data!$K$88,IF(O37=Data!$E$9,Data!$K$89,IF(O37=Data!$E$10,Data!$K$90,IF(O37=Data!$E$11,Data!$K$91,IF(O37=Data!$E$12,Data!$K$92,IF(O37=Data!$E$13,Data!$K$93,IF(O37=Data!$E$14,Data!$K$94,IF(O37=Data!$E$15,Data!$K$95,IF(O37=Data!$E$16,Data!$K$96,IF(O37=Data!$E$17,Data!$K$97,IF(O37=Data!$E$18,Data!K$98,0)))))))))))))))))))*$AV$3</f>
        <v>0</v>
      </c>
      <c r="AK37" s="23">
        <f t="shared" si="6"/>
        <v>0</v>
      </c>
      <c r="AL37" s="22">
        <f t="shared" si="7"/>
        <v>0</v>
      </c>
      <c r="AM37" s="22">
        <f t="shared" si="8"/>
        <v>0</v>
      </c>
      <c r="AN37" s="23"/>
      <c r="AO37" s="120"/>
      <c r="AP37" s="25"/>
      <c r="AQ37" s="25"/>
      <c r="AR37" s="9"/>
      <c r="AS37" s="9"/>
      <c r="AT37" s="5"/>
      <c r="AX37" s="168"/>
      <c r="AY37" s="143" t="str">
        <f t="shared" si="9"/>
        <v>No</v>
      </c>
      <c r="AZ37" s="144" t="str">
        <f t="shared" si="3"/>
        <v>No</v>
      </c>
      <c r="BA37" s="150"/>
      <c r="BB37" s="146">
        <f>IF(Q37="NA",0,IF(N37="No",0,IF(O37=Data!$E$2,Data!$L$82,IF(O37=Data!$E$3,Data!$L$83,IF(O37=Data!$E$4,Data!$L$84,IF(O37=Data!$E$5,Data!$L$85,IF(O37=Data!$E$6,Data!$L$86,IF(O37=Data!$E$7,Data!$L$87,IF(O37=Data!$E$8,Data!$L$88,IF(O37=Data!$E$9,Data!$L$89,IF(O37=Data!$E$10,Data!$L$90,IF(O37=Data!$E$11,Data!$L$91,IF(O37=Data!$E$12,Data!$L$92,IF(O37=Data!$E$13,Data!$L$93,IF(O37=Data!$E$14,Data!$L$94,IF(O37=Data!$E$15,Data!$L$95,IF(O37=Data!$E$16,Data!$L$96,IF(O37=Data!$E$17,Data!$L$97,IF(O37=Data!$E$18,Data!L$98,0)))))))))))))))))))</f>
        <v>0</v>
      </c>
      <c r="BC37" s="147">
        <f>IF(Q37="NA",0,IF(AY37="No",0,IF(N37="Yes",0,IF(P37=Data!$E$2,Data!$L$82,IF(P37=Data!$E$3,Data!$L$83,IF(P37=Data!$E$4,Data!$L$84,IF(P37=Data!$E$5,Data!$L$85,IF(P37=Data!$E$6,Data!$L$86,IF(P37=Data!$E$7,Data!$L$87,IF(P37=Data!$E$8,Data!$L$88,IF(P37=Data!$E$9,Data!$L$89,IF(P37=Data!$E$10,Data!$L$90,IF(P37=Data!$E$11,Data!$L$91,IF(P37=Data!$E$12,Data!$L$92*(EXP(-29.6/R37)),IF(P37=Data!$E$13,Data!$L$93,IF(P37=Data!$E$14,Data!$L$94*(EXP(-29.6/R37)),IF(P37=Data!$E$15,Data!$L$95,IF(P37=Data!$E$16,Data!$L$96,IF(P37=Data!$E$17,Data!$L$97,IF(P37=Data!$E$18,Data!L$98,0))))))))))))))))))))</f>
        <v>0</v>
      </c>
      <c r="BD37" s="148"/>
      <c r="BE37" s="146"/>
      <c r="BF37" s="148">
        <f t="shared" si="10"/>
        <v>0</v>
      </c>
      <c r="BG37" s="148">
        <f t="shared" si="11"/>
        <v>1</v>
      </c>
      <c r="BH37" s="148">
        <f t="shared" si="12"/>
        <v>1</v>
      </c>
      <c r="BI37" s="148">
        <f>IF(S37=0,0,IF(AND(Q37=Data!$E$12,S37-$AV$3&gt;0),(((Data!$M$92*(EXP(-29.6/S37)))-(Data!$M$92*(EXP(-29.6/(S37-$AV$3)))))),IF(AND(Q37=Data!$E$12,S37-$AV$3&lt;0.5),(Data!$M$92*(EXP(-29.6/S37))),IF(AND(Q37=Data!$E$12,S37&lt;=1),((Data!$M$92*(EXP(-29.6/S37)))),IF(Q37=Data!$E$13,(Data!$M$93),IF(AND(Q37=Data!$E$14,S37-$AV$3&gt;0),(((Data!$M$94*(EXP(-29.6/S37)))-(Data!$M$94*(EXP(-29.6/(S37-$AV$3)))))),IF(AND(Q37=Data!$E$14,S37-$AV$3&lt;1),(Data!$M$94*(EXP(-29.6/S37))),IF(AND(Q37=Data!$E$14,S37&lt;=1),((Data!$M$94*(EXP(-29.6/S37)))),IF(Q37=Data!$E$15,Data!$M$95,IF(Q37=Data!$E$16,Data!$M$96,IF(Q37=Data!$E$17,Data!$M$97,IF(Q37=Data!$E$18,Data!$M$98,0))))))))))))</f>
        <v>0</v>
      </c>
      <c r="BJ37" s="148">
        <f>IF(Q37=Data!$E$12,BI37*0.32,IF(Q37=Data!$E$13,0,IF(Q37=Data!$E$14,BI37*0.32,IF(Q37=Data!$E$15,0,IF(Q37=Data!$E$16,0,IF(Q37=Data!$E$17,0,IF(Q37=Data!$E$18,0,0)))))))</f>
        <v>0</v>
      </c>
      <c r="BK37" s="148">
        <f>IF(Q37=Data!$E$12,Data!$P$92*$AV$3,IF(Q37=Data!$E$13,Data!$P$93*$AV$3,IF(Q37=Data!$E$14,Data!$P$94*$AV$3,IF(Q37=Data!$E$15,Data!$P$95*$AV$3,IF(Q37=Data!$E$16,Data!$P$96*$AV$3,IF(Q37=Data!$E$17,Data!$P$97*$AV$3,IF(Q37=Data!$E$18,Data!$P$98*$AV$3,0)))))))</f>
        <v>0</v>
      </c>
      <c r="BL37" s="147">
        <f>IF(O37=Data!$E$2,Data!$O$82,IF(O37=Data!$E$3,Data!$O$83,IF(O37=Data!$E$4,Data!$O$84,IF(O37=Data!$E$5,Data!$O$85,IF(O37=Data!$E$6,Data!$O$86,IF(O37=Data!$E$7,Data!$O$87,IF(O37=Data!$E$8,Data!$O$88,IF(O37=Data!$E$9,Data!$O$89,IF(O37=Data!$E$10,Data!$O$90,IF(O37=Data!$E$11,Data!$O$91,IF(O37=Data!$E$12,Data!$O$92,IF(O37=Data!$E$13,Data!$O$93,IF(O37=Data!$E$14,Data!$O$94,IF(O37=Data!$E$15,Data!$O$95,IF(O37=Data!$E$16,Data!$O$96,IF(O37=Data!$E$17,Data!$O$97,IF(O37=Data!$E$18,Data!$O$98,0)))))))))))))))))</f>
        <v>0</v>
      </c>
      <c r="BM37" s="169"/>
      <c r="BN37" s="169"/>
      <c r="BO37" s="169"/>
      <c r="BP37" s="169"/>
    </row>
    <row r="38" spans="10:68" x14ac:dyDescent="0.3">
      <c r="J38" s="36" t="s">
        <v>49</v>
      </c>
      <c r="K38" s="108"/>
      <c r="L38" s="108"/>
      <c r="M38" s="108" t="s">
        <v>3</v>
      </c>
      <c r="N38" s="108" t="s">
        <v>1</v>
      </c>
      <c r="O38" s="109" t="s">
        <v>124</v>
      </c>
      <c r="P38" s="109" t="s">
        <v>124</v>
      </c>
      <c r="Q38" s="110" t="s">
        <v>124</v>
      </c>
      <c r="R38" s="111"/>
      <c r="S38" s="111"/>
      <c r="T38" s="112"/>
      <c r="U38" s="20"/>
      <c r="V38" s="21">
        <f>IF(AZ38="No",0,IF(O38="NA",0,IF(O38=Data!$E$2,Data!$F$82,IF(O38=Data!$E$3,Data!$F$83,IF(O38=Data!$E$4,Data!$F$84,IF(O38=Data!$E$5,Data!$F$85,IF(O38=Data!$E$6,Data!$F$86,IF(O38=Data!$E$7,Data!$F$87,IF(O38=Data!$E$8,Data!$F$88,IF(O38=Data!$E$9,Data!$F$89,IF(O38=Data!$E$10,Data!$F$90,IF(O38=Data!$E$11,Data!$F$91,IF(O38=Data!E47,Data!$F$92,IF(O38=Data!E48,Data!$F$93,IF(O38=Data!E49,Data!$F$94,IF(O38=Data!E50,Data!$F$95,IF(O38=Data!E51,Data!$F$96,IF(O38=Data!E52,Data!$F$97,IF(O38=Data!E53,Data!F$98,0)))))))))))))))))))*K38*$AV$3</f>
        <v>0</v>
      </c>
      <c r="W38" s="23">
        <f>IF(AZ38="No",0,IF(O38="NA",0,IF(O38=Data!$E$2,Data!$G$82,IF(O38=Data!$E$3,Data!$G$83,IF(O38=Data!$E$4,Data!$G$84,IF(O38=Data!$E$5,Data!$G$85,IF(O38=Data!$E$6,Data!$G$86,IF(O38=Data!$E$7,Data!$G$87,IF(O38=Data!$E$8,Data!$G$88,IF(O38=Data!$E$9,Data!$G$89,IF(O38=Data!$E$10,Data!$G$90,IF(O38=Data!$E$11,Data!$G$91,IF(O38=Data!$E$12,Data!$G$92,IF(O38=Data!$E$13,Data!$G$93,IF(O38=Data!$E$14,Data!$G$94,IF(O38=Data!$E$15,Data!$G$95,IF(O38=Data!$E$16,Data!$G$96,IF(O38=Data!$E$17,Data!$G$97,IF(O38=Data!$E$18,Data!G$98,0)))))))))))))))))))*K38*$AV$3</f>
        <v>0</v>
      </c>
      <c r="X38" s="23">
        <f>IF(AZ38="No",0,IF(O38="NA",0,IF(O38=Data!$E$2,Data!$H$82,IF(O38=Data!$E$3,Data!$H$83,IF(O38=Data!$E$4,Data!$H$84,IF(O38=Data!$E$5,Data!$H$85,IF(O38=Data!$E$6,Data!$H$86,IF(O38=Data!$E$7,Data!$H$87,IF(O38=Data!$E$8,Data!$H$88,IF(O38=Data!$E$9,Data!$H$89,IF(O38=Data!$E$10,Data!$H$90,IF(O38=Data!$E$11,Data!$H$91,IF(O38=Data!$E$12,Data!$H$92,IF(O38=Data!$E$13,Data!$H$93,IF(O38=Data!$E$14,Data!$H$94,IF(O38=Data!$E$15,Data!$H$95,IF(O38=Data!$E$16,Data!$H$96,IF(O38=Data!$E$17,Data!$H$97,IF(O38=Data!$E$18,Data!H$98,0)))))))))))))))))))*K38*$AV$3</f>
        <v>0</v>
      </c>
      <c r="Y38" s="23">
        <f>IF(R38&lt;=1,0,IF(Q38=Data!$E$12,Data!$F$92,IF(Q38=Data!$E$13,Data!$F$93,IF(Q38=Data!$E$14,Data!$F$94,IF(Q38=Data!$E$15,Data!$F$95,IF(Q38=Data!$E$16,Data!$F$96,IF(Q38=Data!$E$17,Data!$F$97,IF(Q38=Data!$E$18,Data!$F$98,0))))))))*K38*IF(R38&lt;AV38,R38,$AV$3)</f>
        <v>0</v>
      </c>
      <c r="Z38" s="23">
        <f>IF(R38&lt;=1,0,IF(Q38=Data!$E$12,Data!$G$92,IF(Q38=Data!$E$13,Data!$G$93,IF(Q38=Data!$E$14,Data!$G$94,IF(Q38=Data!$E$15,Data!$G$95,IF(Q38=Data!$E$16,Data!$G$96,IF(Q38=Data!$E$17,Data!$G$97,IF(Q38=Data!$E$18,Data!$G$98,0))))))))*K38*IF(R38&lt;AV38,R38,$AV$3)</f>
        <v>0</v>
      </c>
      <c r="AA38" s="23">
        <f>IF(R38&lt;=1,0,IF(Q38=Data!$E$12,Data!$H$92,IF(Q38=Data!$E$13,Data!$H$93,IF(Q38=Data!$E$14,Data!$H$94,IF(Q38=Data!$E$15,Data!$H$95,IF(Q38=Data!$E$16,Data!$H$96,IF(Q38=Data!$E$17,Data!$H$97,IF(Q38=Data!$E$18,Data!$H$98,0))))))))*K38*IF(R38&lt;AV38,R38,$AV$3)</f>
        <v>0</v>
      </c>
      <c r="AB38" s="22">
        <f t="shared" si="4"/>
        <v>0</v>
      </c>
      <c r="AC38" s="50">
        <f t="shared" si="5"/>
        <v>0</v>
      </c>
      <c r="AD38" s="46"/>
      <c r="AE38" s="21">
        <f t="shared" si="0"/>
        <v>0</v>
      </c>
      <c r="AF38" s="22">
        <f t="shared" si="1"/>
        <v>0</v>
      </c>
      <c r="AG38" s="50">
        <f t="shared" si="2"/>
        <v>0</v>
      </c>
      <c r="AH38" s="46"/>
      <c r="AI38" s="21">
        <f>IF(AZ38="No",0,IF(O38="NA",0,IF(Q38=O38,0,IF(O38=Data!$E$2,Data!$J$82,IF(O38=Data!$E$3,Data!$J$83,IF(O38=Data!$E$4,Data!$J$84,IF(O38=Data!$E$5,Data!$J$85,IF(O38=Data!$E$6,Data!$J$86,IF(O38=Data!$E$7,Data!$J$87,IF(O38=Data!$E$8,Data!$J$88,IF(O38=Data!$E$9,Data!$J$89,IF(O38=Data!$E$10,Data!$I$90,IF(O38=Data!$E$11,Data!$J$91,IF(O38=Data!$E$12,Data!$J$92,IF(O38=Data!$E$13,Data!$J$93,IF(O38=Data!$E$14,Data!$J$94,IF(O38=Data!$E$15,Data!$J$95,IF(O38=Data!$E$16,Data!$J$96,IF(O38=Data!$E$17,Data!$J$97,IF(O38=Data!$E$18,Data!J$98,0))))))))))))))))))))*$AV$3</f>
        <v>0</v>
      </c>
      <c r="AJ38" s="23">
        <f>IF(AZ38="No",0,IF(O38="NA",0,IF(O38=Data!$E$2,Data!$K$82,IF(O38=Data!$E$3,Data!$K$83,IF(O38=Data!$E$4,Data!$K$84,IF(O38=Data!$E$5,Data!$K$85,IF(O38=Data!$E$6,Data!$K$86,IF(O38=Data!$E$7,Data!$K$87,IF(O38=Data!$E$8,Data!$K$88,IF(O38=Data!$E$9,Data!$K$89,IF(O38=Data!$E$10,Data!$K$90,IF(O38=Data!$E$11,Data!$K$91,IF(O38=Data!$E$12,Data!$K$92,IF(O38=Data!$E$13,Data!$K$93,IF(O38=Data!$E$14,Data!$K$94,IF(O38=Data!$E$15,Data!$K$95,IF(O38=Data!$E$16,Data!$K$96,IF(O38=Data!$E$17,Data!$K$97,IF(O38=Data!$E$18,Data!K$98,0)))))))))))))))))))*$AV$3</f>
        <v>0</v>
      </c>
      <c r="AK38" s="23">
        <f t="shared" si="6"/>
        <v>0</v>
      </c>
      <c r="AL38" s="22">
        <f t="shared" si="7"/>
        <v>0</v>
      </c>
      <c r="AM38" s="22">
        <f t="shared" si="8"/>
        <v>0</v>
      </c>
      <c r="AN38" s="23"/>
      <c r="AO38" s="120"/>
      <c r="AP38" s="25"/>
      <c r="AQ38" s="25"/>
      <c r="AR38" s="9"/>
      <c r="AS38" s="9"/>
      <c r="AT38" s="5"/>
      <c r="AX38" s="168"/>
      <c r="AY38" s="143" t="str">
        <f t="shared" si="9"/>
        <v>No</v>
      </c>
      <c r="AZ38" s="144" t="str">
        <f t="shared" si="3"/>
        <v>No</v>
      </c>
      <c r="BA38" s="150"/>
      <c r="BB38" s="146">
        <f>IF(Q38="NA",0,IF(N38="No",0,IF(O38=Data!$E$2,Data!$L$82,IF(O38=Data!$E$3,Data!$L$83,IF(O38=Data!$E$4,Data!$L$84,IF(O38=Data!$E$5,Data!$L$85,IF(O38=Data!$E$6,Data!$L$86,IF(O38=Data!$E$7,Data!$L$87,IF(O38=Data!$E$8,Data!$L$88,IF(O38=Data!$E$9,Data!$L$89,IF(O38=Data!$E$10,Data!$L$90,IF(O38=Data!$E$11,Data!$L$91,IF(O38=Data!$E$12,Data!$L$92,IF(O38=Data!$E$13,Data!$L$93,IF(O38=Data!$E$14,Data!$L$94,IF(O38=Data!$E$15,Data!$L$95,IF(O38=Data!$E$16,Data!$L$96,IF(O38=Data!$E$17,Data!$L$97,IF(O38=Data!$E$18,Data!L$98,0)))))))))))))))))))</f>
        <v>0</v>
      </c>
      <c r="BC38" s="147">
        <f>IF(Q38="NA",0,IF(AY38="No",0,IF(N38="Yes",0,IF(P38=Data!$E$2,Data!$L$82,IF(P38=Data!$E$3,Data!$L$83,IF(P38=Data!$E$4,Data!$L$84,IF(P38=Data!$E$5,Data!$L$85,IF(P38=Data!$E$6,Data!$L$86,IF(P38=Data!$E$7,Data!$L$87,IF(P38=Data!$E$8,Data!$L$88,IF(P38=Data!$E$9,Data!$L$89,IF(P38=Data!$E$10,Data!$L$90,IF(P38=Data!$E$11,Data!$L$91,IF(P38=Data!$E$12,Data!$L$92*(EXP(-29.6/R38)),IF(P38=Data!$E$13,Data!$L$93,IF(P38=Data!$E$14,Data!$L$94*(EXP(-29.6/R38)),IF(P38=Data!$E$15,Data!$L$95,IF(P38=Data!$E$16,Data!$L$96,IF(P38=Data!$E$17,Data!$L$97,IF(P38=Data!$E$18,Data!L$98,0))))))))))))))))))))</f>
        <v>0</v>
      </c>
      <c r="BD38" s="148"/>
      <c r="BE38" s="146"/>
      <c r="BF38" s="148">
        <f t="shared" si="10"/>
        <v>0</v>
      </c>
      <c r="BG38" s="148">
        <f t="shared" si="11"/>
        <v>1</v>
      </c>
      <c r="BH38" s="148">
        <f t="shared" si="12"/>
        <v>1</v>
      </c>
      <c r="BI38" s="148">
        <f>IF(S38=0,0,IF(AND(Q38=Data!$E$12,S38-$AV$3&gt;0),(((Data!$M$92*(EXP(-29.6/S38)))-(Data!$M$92*(EXP(-29.6/(S38-$AV$3)))))),IF(AND(Q38=Data!$E$12,S38-$AV$3&lt;0.5),(Data!$M$92*(EXP(-29.6/S38))),IF(AND(Q38=Data!$E$12,S38&lt;=1),((Data!$M$92*(EXP(-29.6/S38)))),IF(Q38=Data!$E$13,(Data!$M$93),IF(AND(Q38=Data!$E$14,S38-$AV$3&gt;0),(((Data!$M$94*(EXP(-29.6/S38)))-(Data!$M$94*(EXP(-29.6/(S38-$AV$3)))))),IF(AND(Q38=Data!$E$14,S38-$AV$3&lt;1),(Data!$M$94*(EXP(-29.6/S38))),IF(AND(Q38=Data!$E$14,S38&lt;=1),((Data!$M$94*(EXP(-29.6/S38)))),IF(Q38=Data!$E$15,Data!$M$95,IF(Q38=Data!$E$16,Data!$M$96,IF(Q38=Data!$E$17,Data!$M$97,IF(Q38=Data!$E$18,Data!$M$98,0))))))))))))</f>
        <v>0</v>
      </c>
      <c r="BJ38" s="148">
        <f>IF(Q38=Data!$E$12,BI38*0.32,IF(Q38=Data!$E$13,0,IF(Q38=Data!$E$14,BI38*0.32,IF(Q38=Data!$E$15,0,IF(Q38=Data!$E$16,0,IF(Q38=Data!$E$17,0,IF(Q38=Data!$E$18,0,0)))))))</f>
        <v>0</v>
      </c>
      <c r="BK38" s="148">
        <f>IF(Q38=Data!$E$12,Data!$P$92*$AV$3,IF(Q38=Data!$E$13,Data!$P$93*$AV$3,IF(Q38=Data!$E$14,Data!$P$94*$AV$3,IF(Q38=Data!$E$15,Data!$P$95*$AV$3,IF(Q38=Data!$E$16,Data!$P$96*$AV$3,IF(Q38=Data!$E$17,Data!$P$97*$AV$3,IF(Q38=Data!$E$18,Data!$P$98*$AV$3,0)))))))</f>
        <v>0</v>
      </c>
      <c r="BL38" s="147">
        <f>IF(O38=Data!$E$2,Data!$O$82,IF(O38=Data!$E$3,Data!$O$83,IF(O38=Data!$E$4,Data!$O$84,IF(O38=Data!$E$5,Data!$O$85,IF(O38=Data!$E$6,Data!$O$86,IF(O38=Data!$E$7,Data!$O$87,IF(O38=Data!$E$8,Data!$O$88,IF(O38=Data!$E$9,Data!$O$89,IF(O38=Data!$E$10,Data!$O$90,IF(O38=Data!$E$11,Data!$O$91,IF(O38=Data!$E$12,Data!$O$92,IF(O38=Data!$E$13,Data!$O$93,IF(O38=Data!$E$14,Data!$O$94,IF(O38=Data!$E$15,Data!$O$95,IF(O38=Data!$E$16,Data!$O$96,IF(O38=Data!$E$17,Data!$O$97,IF(O38=Data!$E$18,Data!$O$98,0)))))))))))))))))</f>
        <v>0</v>
      </c>
      <c r="BM38" s="169"/>
      <c r="BN38" s="169"/>
      <c r="BO38" s="169"/>
      <c r="BP38" s="169"/>
    </row>
    <row r="39" spans="10:68" x14ac:dyDescent="0.3">
      <c r="J39" s="36" t="s">
        <v>50</v>
      </c>
      <c r="K39" s="108"/>
      <c r="L39" s="108"/>
      <c r="M39" s="108" t="s">
        <v>3</v>
      </c>
      <c r="N39" s="108" t="s">
        <v>1</v>
      </c>
      <c r="O39" s="109" t="s">
        <v>124</v>
      </c>
      <c r="P39" s="109" t="s">
        <v>124</v>
      </c>
      <c r="Q39" s="110" t="s">
        <v>124</v>
      </c>
      <c r="R39" s="111"/>
      <c r="S39" s="111"/>
      <c r="T39" s="112"/>
      <c r="U39" s="20"/>
      <c r="V39" s="21">
        <f>IF(AZ39="No",0,IF(O39="NA",0,IF(O39=Data!$E$2,Data!$F$82,IF(O39=Data!$E$3,Data!$F$83,IF(O39=Data!$E$4,Data!$F$84,IF(O39=Data!$E$5,Data!$F$85,IF(O39=Data!$E$6,Data!$F$86,IF(O39=Data!$E$7,Data!$F$87,IF(O39=Data!$E$8,Data!$F$88,IF(O39=Data!$E$9,Data!$F$89,IF(O39=Data!$E$10,Data!$F$90,IF(O39=Data!$E$11,Data!$F$91,IF(O39=Data!E48,Data!$F$92,IF(O39=Data!E49,Data!$F$93,IF(O39=Data!E50,Data!$F$94,IF(O39=Data!E51,Data!$F$95,IF(O39=Data!E52,Data!$F$96,IF(O39=Data!E53,Data!$F$97,IF(O39=Data!E54,Data!F$98,0)))))))))))))))))))*K39*$AV$3</f>
        <v>0</v>
      </c>
      <c r="W39" s="23">
        <f>IF(AZ39="No",0,IF(O39="NA",0,IF(O39=Data!$E$2,Data!$G$82,IF(O39=Data!$E$3,Data!$G$83,IF(O39=Data!$E$4,Data!$G$84,IF(O39=Data!$E$5,Data!$G$85,IF(O39=Data!$E$6,Data!$G$86,IF(O39=Data!$E$7,Data!$G$87,IF(O39=Data!$E$8,Data!$G$88,IF(O39=Data!$E$9,Data!$G$89,IF(O39=Data!$E$10,Data!$G$90,IF(O39=Data!$E$11,Data!$G$91,IF(O39=Data!$E$12,Data!$G$92,IF(O39=Data!$E$13,Data!$G$93,IF(O39=Data!$E$14,Data!$G$94,IF(O39=Data!$E$15,Data!$G$95,IF(O39=Data!$E$16,Data!$G$96,IF(O39=Data!$E$17,Data!$G$97,IF(O39=Data!$E$18,Data!G$98,0)))))))))))))))))))*K39*$AV$3</f>
        <v>0</v>
      </c>
      <c r="X39" s="23">
        <f>IF(AZ39="No",0,IF(O39="NA",0,IF(O39=Data!$E$2,Data!$H$82,IF(O39=Data!$E$3,Data!$H$83,IF(O39=Data!$E$4,Data!$H$84,IF(O39=Data!$E$5,Data!$H$85,IF(O39=Data!$E$6,Data!$H$86,IF(O39=Data!$E$7,Data!$H$87,IF(O39=Data!$E$8,Data!$H$88,IF(O39=Data!$E$9,Data!$H$89,IF(O39=Data!$E$10,Data!$H$90,IF(O39=Data!$E$11,Data!$H$91,IF(O39=Data!$E$12,Data!$H$92,IF(O39=Data!$E$13,Data!$H$93,IF(O39=Data!$E$14,Data!$H$94,IF(O39=Data!$E$15,Data!$H$95,IF(O39=Data!$E$16,Data!$H$96,IF(O39=Data!$E$17,Data!$H$97,IF(O39=Data!$E$18,Data!H$98,0)))))))))))))))))))*K39*$AV$3</f>
        <v>0</v>
      </c>
      <c r="Y39" s="23">
        <f>IF(R39&lt;=1,0,IF(Q39=Data!$E$12,Data!$F$92,IF(Q39=Data!$E$13,Data!$F$93,IF(Q39=Data!$E$14,Data!$F$94,IF(Q39=Data!$E$15,Data!$F$95,IF(Q39=Data!$E$16,Data!$F$96,IF(Q39=Data!$E$17,Data!$F$97,IF(Q39=Data!$E$18,Data!$F$98,0))))))))*K39*IF(R39&lt;AV39,R39,$AV$3)</f>
        <v>0</v>
      </c>
      <c r="Z39" s="23">
        <f>IF(R39&lt;=1,0,IF(Q39=Data!$E$12,Data!$G$92,IF(Q39=Data!$E$13,Data!$G$93,IF(Q39=Data!$E$14,Data!$G$94,IF(Q39=Data!$E$15,Data!$G$95,IF(Q39=Data!$E$16,Data!$G$96,IF(Q39=Data!$E$17,Data!$G$97,IF(Q39=Data!$E$18,Data!$G$98,0))))))))*K39*IF(R39&lt;AV39,R39,$AV$3)</f>
        <v>0</v>
      </c>
      <c r="AA39" s="23">
        <f>IF(R39&lt;=1,0,IF(Q39=Data!$E$12,Data!$H$92,IF(Q39=Data!$E$13,Data!$H$93,IF(Q39=Data!$E$14,Data!$H$94,IF(Q39=Data!$E$15,Data!$H$95,IF(Q39=Data!$E$16,Data!$H$96,IF(Q39=Data!$E$17,Data!$H$97,IF(Q39=Data!$E$18,Data!$H$98,0))))))))*K39*IF(R39&lt;AV39,R39,$AV$3)</f>
        <v>0</v>
      </c>
      <c r="AB39" s="22">
        <f t="shared" si="4"/>
        <v>0</v>
      </c>
      <c r="AC39" s="50">
        <f t="shared" si="5"/>
        <v>0</v>
      </c>
      <c r="AD39" s="46"/>
      <c r="AE39" s="21">
        <f t="shared" si="0"/>
        <v>0</v>
      </c>
      <c r="AF39" s="22">
        <f t="shared" si="1"/>
        <v>0</v>
      </c>
      <c r="AG39" s="50">
        <f t="shared" si="2"/>
        <v>0</v>
      </c>
      <c r="AH39" s="46"/>
      <c r="AI39" s="21">
        <f>IF(AZ39="No",0,IF(O39="NA",0,IF(Q39=O39,0,IF(O39=Data!$E$2,Data!$J$82,IF(O39=Data!$E$3,Data!$J$83,IF(O39=Data!$E$4,Data!$J$84,IF(O39=Data!$E$5,Data!$J$85,IF(O39=Data!$E$6,Data!$J$86,IF(O39=Data!$E$7,Data!$J$87,IF(O39=Data!$E$8,Data!$J$88,IF(O39=Data!$E$9,Data!$J$89,IF(O39=Data!$E$10,Data!$I$90,IF(O39=Data!$E$11,Data!$J$91,IF(O39=Data!$E$12,Data!$J$92,IF(O39=Data!$E$13,Data!$J$93,IF(O39=Data!$E$14,Data!$J$94,IF(O39=Data!$E$15,Data!$J$95,IF(O39=Data!$E$16,Data!$J$96,IF(O39=Data!$E$17,Data!$J$97,IF(O39=Data!$E$18,Data!J$98,0))))))))))))))))))))*$AV$3</f>
        <v>0</v>
      </c>
      <c r="AJ39" s="23">
        <f>IF(AZ39="No",0,IF(O39="NA",0,IF(O39=Data!$E$2,Data!$K$82,IF(O39=Data!$E$3,Data!$K$83,IF(O39=Data!$E$4,Data!$K$84,IF(O39=Data!$E$5,Data!$K$85,IF(O39=Data!$E$6,Data!$K$86,IF(O39=Data!$E$7,Data!$K$87,IF(O39=Data!$E$8,Data!$K$88,IF(O39=Data!$E$9,Data!$K$89,IF(O39=Data!$E$10,Data!$K$90,IF(O39=Data!$E$11,Data!$K$91,IF(O39=Data!$E$12,Data!$K$92,IF(O39=Data!$E$13,Data!$K$93,IF(O39=Data!$E$14,Data!$K$94,IF(O39=Data!$E$15,Data!$K$95,IF(O39=Data!$E$16,Data!$K$96,IF(O39=Data!$E$17,Data!$K$97,IF(O39=Data!$E$18,Data!K$98,0)))))))))))))))))))*$AV$3</f>
        <v>0</v>
      </c>
      <c r="AK39" s="23">
        <f t="shared" si="6"/>
        <v>0</v>
      </c>
      <c r="AL39" s="22">
        <f t="shared" si="7"/>
        <v>0</v>
      </c>
      <c r="AM39" s="22">
        <f t="shared" si="8"/>
        <v>0</v>
      </c>
      <c r="AN39" s="23"/>
      <c r="AO39" s="120"/>
      <c r="AP39" s="25"/>
      <c r="AQ39" s="25"/>
      <c r="AR39" s="9"/>
      <c r="AS39" s="9"/>
      <c r="AT39" s="5"/>
      <c r="AX39" s="168"/>
      <c r="AY39" s="143" t="str">
        <f t="shared" si="9"/>
        <v>No</v>
      </c>
      <c r="AZ39" s="144" t="str">
        <f t="shared" si="3"/>
        <v>No</v>
      </c>
      <c r="BA39" s="150"/>
      <c r="BB39" s="146">
        <f>IF(Q39="NA",0,IF(N39="No",0,IF(O39=Data!$E$2,Data!$L$82,IF(O39=Data!$E$3,Data!$L$83,IF(O39=Data!$E$4,Data!$L$84,IF(O39=Data!$E$5,Data!$L$85,IF(O39=Data!$E$6,Data!$L$86,IF(O39=Data!$E$7,Data!$L$87,IF(O39=Data!$E$8,Data!$L$88,IF(O39=Data!$E$9,Data!$L$89,IF(O39=Data!$E$10,Data!$L$90,IF(O39=Data!$E$11,Data!$L$91,IF(O39=Data!$E$12,Data!$L$92,IF(O39=Data!$E$13,Data!$L$93,IF(O39=Data!$E$14,Data!$L$94,IF(O39=Data!$E$15,Data!$L$95,IF(O39=Data!$E$16,Data!$L$96,IF(O39=Data!$E$17,Data!$L$97,IF(O39=Data!$E$18,Data!L$98,0)))))))))))))))))))</f>
        <v>0</v>
      </c>
      <c r="BC39" s="147">
        <f>IF(Q39="NA",0,IF(AY39="No",0,IF(N39="Yes",0,IF(P39=Data!$E$2,Data!$L$82,IF(P39=Data!$E$3,Data!$L$83,IF(P39=Data!$E$4,Data!$L$84,IF(P39=Data!$E$5,Data!$L$85,IF(P39=Data!$E$6,Data!$L$86,IF(P39=Data!$E$7,Data!$L$87,IF(P39=Data!$E$8,Data!$L$88,IF(P39=Data!$E$9,Data!$L$89,IF(P39=Data!$E$10,Data!$L$90,IF(P39=Data!$E$11,Data!$L$91,IF(P39=Data!$E$12,Data!$L$92*(EXP(-29.6/R39)),IF(P39=Data!$E$13,Data!$L$93,IF(P39=Data!$E$14,Data!$L$94*(EXP(-29.6/R39)),IF(P39=Data!$E$15,Data!$L$95,IF(P39=Data!$E$16,Data!$L$96,IF(P39=Data!$E$17,Data!$L$97,IF(P39=Data!$E$18,Data!L$98,0))))))))))))))))))))</f>
        <v>0</v>
      </c>
      <c r="BD39" s="148"/>
      <c r="BE39" s="146"/>
      <c r="BF39" s="148">
        <f t="shared" si="10"/>
        <v>0</v>
      </c>
      <c r="BG39" s="148">
        <f t="shared" si="11"/>
        <v>1</v>
      </c>
      <c r="BH39" s="148">
        <f t="shared" si="12"/>
        <v>1</v>
      </c>
      <c r="BI39" s="148">
        <f>IF(S39=0,0,IF(AND(Q39=Data!$E$12,S39-$AV$3&gt;0),(((Data!$M$92*(EXP(-29.6/S39)))-(Data!$M$92*(EXP(-29.6/(S39-$AV$3)))))),IF(AND(Q39=Data!$E$12,S39-$AV$3&lt;0.5),(Data!$M$92*(EXP(-29.6/S39))),IF(AND(Q39=Data!$E$12,S39&lt;=1),((Data!$M$92*(EXP(-29.6/S39)))),IF(Q39=Data!$E$13,(Data!$M$93),IF(AND(Q39=Data!$E$14,S39-$AV$3&gt;0),(((Data!$M$94*(EXP(-29.6/S39)))-(Data!$M$94*(EXP(-29.6/(S39-$AV$3)))))),IF(AND(Q39=Data!$E$14,S39-$AV$3&lt;1),(Data!$M$94*(EXP(-29.6/S39))),IF(AND(Q39=Data!$E$14,S39&lt;=1),((Data!$M$94*(EXP(-29.6/S39)))),IF(Q39=Data!$E$15,Data!$M$95,IF(Q39=Data!$E$16,Data!$M$96,IF(Q39=Data!$E$17,Data!$M$97,IF(Q39=Data!$E$18,Data!$M$98,0))))))))))))</f>
        <v>0</v>
      </c>
      <c r="BJ39" s="148">
        <f>IF(Q39=Data!$E$12,BI39*0.32,IF(Q39=Data!$E$13,0,IF(Q39=Data!$E$14,BI39*0.32,IF(Q39=Data!$E$15,0,IF(Q39=Data!$E$16,0,IF(Q39=Data!$E$17,0,IF(Q39=Data!$E$18,0,0)))))))</f>
        <v>0</v>
      </c>
      <c r="BK39" s="148">
        <f>IF(Q39=Data!$E$12,Data!$P$92*$AV$3,IF(Q39=Data!$E$13,Data!$P$93*$AV$3,IF(Q39=Data!$E$14,Data!$P$94*$AV$3,IF(Q39=Data!$E$15,Data!$P$95*$AV$3,IF(Q39=Data!$E$16,Data!$P$96*$AV$3,IF(Q39=Data!$E$17,Data!$P$97*$AV$3,IF(Q39=Data!$E$18,Data!$P$98*$AV$3,0)))))))</f>
        <v>0</v>
      </c>
      <c r="BL39" s="147">
        <f>IF(O39=Data!$E$2,Data!$O$82,IF(O39=Data!$E$3,Data!$O$83,IF(O39=Data!$E$4,Data!$O$84,IF(O39=Data!$E$5,Data!$O$85,IF(O39=Data!$E$6,Data!$O$86,IF(O39=Data!$E$7,Data!$O$87,IF(O39=Data!$E$8,Data!$O$88,IF(O39=Data!$E$9,Data!$O$89,IF(O39=Data!$E$10,Data!$O$90,IF(O39=Data!$E$11,Data!$O$91,IF(O39=Data!$E$12,Data!$O$92,IF(O39=Data!$E$13,Data!$O$93,IF(O39=Data!$E$14,Data!$O$94,IF(O39=Data!$E$15,Data!$O$95,IF(O39=Data!$E$16,Data!$O$96,IF(O39=Data!$E$17,Data!$O$97,IF(O39=Data!$E$18,Data!$O$98,0)))))))))))))))))</f>
        <v>0</v>
      </c>
      <c r="BM39" s="169"/>
      <c r="BN39" s="169"/>
      <c r="BO39" s="169"/>
      <c r="BP39" s="169"/>
    </row>
    <row r="40" spans="10:68" x14ac:dyDescent="0.3">
      <c r="J40" s="36" t="s">
        <v>51</v>
      </c>
      <c r="K40" s="108"/>
      <c r="L40" s="108"/>
      <c r="M40" s="108" t="s">
        <v>3</v>
      </c>
      <c r="N40" s="108" t="s">
        <v>1</v>
      </c>
      <c r="O40" s="109" t="s">
        <v>124</v>
      </c>
      <c r="P40" s="109" t="s">
        <v>124</v>
      </c>
      <c r="Q40" s="110" t="s">
        <v>124</v>
      </c>
      <c r="R40" s="111"/>
      <c r="S40" s="111"/>
      <c r="T40" s="112"/>
      <c r="U40" s="20"/>
      <c r="V40" s="21">
        <f>IF(AZ40="No",0,IF(O40="NA",0,IF(O40=Data!$E$2,Data!$F$82,IF(O40=Data!$E$3,Data!$F$83,IF(O40=Data!$E$4,Data!$F$84,IF(O40=Data!$E$5,Data!$F$85,IF(O40=Data!$E$6,Data!$F$86,IF(O40=Data!$E$7,Data!$F$87,IF(O40=Data!$E$8,Data!$F$88,IF(O40=Data!$E$9,Data!$F$89,IF(O40=Data!$E$10,Data!$F$90,IF(O40=Data!$E$11,Data!$F$91,IF(O40=Data!E49,Data!$F$92,IF(O40=Data!E50,Data!$F$93,IF(O40=Data!E51,Data!$F$94,IF(O40=Data!E52,Data!$F$95,IF(O40=Data!E53,Data!$F$96,IF(O40=Data!E54,Data!$F$97,IF(O40=Data!E55,Data!F$98,0)))))))))))))))))))*K40*$AV$3</f>
        <v>0</v>
      </c>
      <c r="W40" s="23">
        <f>IF(AZ40="No",0,IF(O40="NA",0,IF(O40=Data!$E$2,Data!$G$82,IF(O40=Data!$E$3,Data!$G$83,IF(O40=Data!$E$4,Data!$G$84,IF(O40=Data!$E$5,Data!$G$85,IF(O40=Data!$E$6,Data!$G$86,IF(O40=Data!$E$7,Data!$G$87,IF(O40=Data!$E$8,Data!$G$88,IF(O40=Data!$E$9,Data!$G$89,IF(O40=Data!$E$10,Data!$G$90,IF(O40=Data!$E$11,Data!$G$91,IF(O40=Data!$E$12,Data!$G$92,IF(O40=Data!$E$13,Data!$G$93,IF(O40=Data!$E$14,Data!$G$94,IF(O40=Data!$E$15,Data!$G$95,IF(O40=Data!$E$16,Data!$G$96,IF(O40=Data!$E$17,Data!$G$97,IF(O40=Data!$E$18,Data!G$98,0)))))))))))))))))))*K40*$AV$3</f>
        <v>0</v>
      </c>
      <c r="X40" s="23">
        <f>IF(AZ40="No",0,IF(O40="NA",0,IF(O40=Data!$E$2,Data!$H$82,IF(O40=Data!$E$3,Data!$H$83,IF(O40=Data!$E$4,Data!$H$84,IF(O40=Data!$E$5,Data!$H$85,IF(O40=Data!$E$6,Data!$H$86,IF(O40=Data!$E$7,Data!$H$87,IF(O40=Data!$E$8,Data!$H$88,IF(O40=Data!$E$9,Data!$H$89,IF(O40=Data!$E$10,Data!$H$90,IF(O40=Data!$E$11,Data!$H$91,IF(O40=Data!$E$12,Data!$H$92,IF(O40=Data!$E$13,Data!$H$93,IF(O40=Data!$E$14,Data!$H$94,IF(O40=Data!$E$15,Data!$H$95,IF(O40=Data!$E$16,Data!$H$96,IF(O40=Data!$E$17,Data!$H$97,IF(O40=Data!$E$18,Data!H$98,0)))))))))))))))))))*K40*$AV$3</f>
        <v>0</v>
      </c>
      <c r="Y40" s="23">
        <f>IF(R40&lt;=1,0,IF(Q40=Data!$E$12,Data!$F$92,IF(Q40=Data!$E$13,Data!$F$93,IF(Q40=Data!$E$14,Data!$F$94,IF(Q40=Data!$E$15,Data!$F$95,IF(Q40=Data!$E$16,Data!$F$96,IF(Q40=Data!$E$17,Data!$F$97,IF(Q40=Data!$E$18,Data!$F$98,0))))))))*K40*IF(R40&lt;AV40,R40,$AV$3)</f>
        <v>0</v>
      </c>
      <c r="Z40" s="23">
        <f>IF(R40&lt;=1,0,IF(Q40=Data!$E$12,Data!$G$92,IF(Q40=Data!$E$13,Data!$G$93,IF(Q40=Data!$E$14,Data!$G$94,IF(Q40=Data!$E$15,Data!$G$95,IF(Q40=Data!$E$16,Data!$G$96,IF(Q40=Data!$E$17,Data!$G$97,IF(Q40=Data!$E$18,Data!$G$98,0))))))))*K40*IF(R40&lt;AV40,R40,$AV$3)</f>
        <v>0</v>
      </c>
      <c r="AA40" s="23">
        <f>IF(R40&lt;=1,0,IF(Q40=Data!$E$12,Data!$H$92,IF(Q40=Data!$E$13,Data!$H$93,IF(Q40=Data!$E$14,Data!$H$94,IF(Q40=Data!$E$15,Data!$H$95,IF(Q40=Data!$E$16,Data!$H$96,IF(Q40=Data!$E$17,Data!$H$97,IF(Q40=Data!$E$18,Data!$H$98,0))))))))*K40*IF(R40&lt;AV40,R40,$AV$3)</f>
        <v>0</v>
      </c>
      <c r="AB40" s="22">
        <f t="shared" si="4"/>
        <v>0</v>
      </c>
      <c r="AC40" s="50">
        <f t="shared" si="5"/>
        <v>0</v>
      </c>
      <c r="AD40" s="46"/>
      <c r="AE40" s="21">
        <f t="shared" si="0"/>
        <v>0</v>
      </c>
      <c r="AF40" s="22">
        <f t="shared" si="1"/>
        <v>0</v>
      </c>
      <c r="AG40" s="50">
        <f t="shared" si="2"/>
        <v>0</v>
      </c>
      <c r="AH40" s="46"/>
      <c r="AI40" s="21">
        <f>IF(AZ40="No",0,IF(O40="NA",0,IF(Q40=O40,0,IF(O40=Data!$E$2,Data!$J$82,IF(O40=Data!$E$3,Data!$J$83,IF(O40=Data!$E$4,Data!$J$84,IF(O40=Data!$E$5,Data!$J$85,IF(O40=Data!$E$6,Data!$J$86,IF(O40=Data!$E$7,Data!$J$87,IF(O40=Data!$E$8,Data!$J$88,IF(O40=Data!$E$9,Data!$J$89,IF(O40=Data!$E$10,Data!$I$90,IF(O40=Data!$E$11,Data!$J$91,IF(O40=Data!$E$12,Data!$J$92,IF(O40=Data!$E$13,Data!$J$93,IF(O40=Data!$E$14,Data!$J$94,IF(O40=Data!$E$15,Data!$J$95,IF(O40=Data!$E$16,Data!$J$96,IF(O40=Data!$E$17,Data!$J$97,IF(O40=Data!$E$18,Data!J$98,0))))))))))))))))))))*$AV$3</f>
        <v>0</v>
      </c>
      <c r="AJ40" s="23">
        <f>IF(AZ40="No",0,IF(O40="NA",0,IF(O40=Data!$E$2,Data!$K$82,IF(O40=Data!$E$3,Data!$K$83,IF(O40=Data!$E$4,Data!$K$84,IF(O40=Data!$E$5,Data!$K$85,IF(O40=Data!$E$6,Data!$K$86,IF(O40=Data!$E$7,Data!$K$87,IF(O40=Data!$E$8,Data!$K$88,IF(O40=Data!$E$9,Data!$K$89,IF(O40=Data!$E$10,Data!$K$90,IF(O40=Data!$E$11,Data!$K$91,IF(O40=Data!$E$12,Data!$K$92,IF(O40=Data!$E$13,Data!$K$93,IF(O40=Data!$E$14,Data!$K$94,IF(O40=Data!$E$15,Data!$K$95,IF(O40=Data!$E$16,Data!$K$96,IF(O40=Data!$E$17,Data!$K$97,IF(O40=Data!$E$18,Data!K$98,0)))))))))))))))))))*$AV$3</f>
        <v>0</v>
      </c>
      <c r="AK40" s="23">
        <f t="shared" si="6"/>
        <v>0</v>
      </c>
      <c r="AL40" s="22">
        <f t="shared" si="7"/>
        <v>0</v>
      </c>
      <c r="AM40" s="22">
        <f t="shared" si="8"/>
        <v>0</v>
      </c>
      <c r="AN40" s="23"/>
      <c r="AO40" s="120"/>
      <c r="AP40" s="25"/>
      <c r="AQ40" s="25"/>
      <c r="AR40" s="9"/>
      <c r="AS40" s="9"/>
      <c r="AT40" s="5"/>
      <c r="AX40" s="168"/>
      <c r="AY40" s="143" t="str">
        <f t="shared" si="9"/>
        <v>No</v>
      </c>
      <c r="AZ40" s="144" t="str">
        <f t="shared" si="3"/>
        <v>No</v>
      </c>
      <c r="BA40" s="150"/>
      <c r="BB40" s="146">
        <f>IF(Q40="NA",0,IF(N40="No",0,IF(O40=Data!$E$2,Data!$L$82,IF(O40=Data!$E$3,Data!$L$83,IF(O40=Data!$E$4,Data!$L$84,IF(O40=Data!$E$5,Data!$L$85,IF(O40=Data!$E$6,Data!$L$86,IF(O40=Data!$E$7,Data!$L$87,IF(O40=Data!$E$8,Data!$L$88,IF(O40=Data!$E$9,Data!$L$89,IF(O40=Data!$E$10,Data!$L$90,IF(O40=Data!$E$11,Data!$L$91,IF(O40=Data!$E$12,Data!$L$92,IF(O40=Data!$E$13,Data!$L$93,IF(O40=Data!$E$14,Data!$L$94,IF(O40=Data!$E$15,Data!$L$95,IF(O40=Data!$E$16,Data!$L$96,IF(O40=Data!$E$17,Data!$L$97,IF(O40=Data!$E$18,Data!L$98,0)))))))))))))))))))</f>
        <v>0</v>
      </c>
      <c r="BC40" s="147">
        <f>IF(Q40="NA",0,IF(AY40="No",0,IF(N40="Yes",0,IF(P40=Data!$E$2,Data!$L$82,IF(P40=Data!$E$3,Data!$L$83,IF(P40=Data!$E$4,Data!$L$84,IF(P40=Data!$E$5,Data!$L$85,IF(P40=Data!$E$6,Data!$L$86,IF(P40=Data!$E$7,Data!$L$87,IF(P40=Data!$E$8,Data!$L$88,IF(P40=Data!$E$9,Data!$L$89,IF(P40=Data!$E$10,Data!$L$90,IF(P40=Data!$E$11,Data!$L$91,IF(P40=Data!$E$12,Data!$L$92*(EXP(-29.6/R40)),IF(P40=Data!$E$13,Data!$L$93,IF(P40=Data!$E$14,Data!$L$94*(EXP(-29.6/R40)),IF(P40=Data!$E$15,Data!$L$95,IF(P40=Data!$E$16,Data!$L$96,IF(P40=Data!$E$17,Data!$L$97,IF(P40=Data!$E$18,Data!L$98,0))))))))))))))))))))</f>
        <v>0</v>
      </c>
      <c r="BD40" s="148"/>
      <c r="BE40" s="146"/>
      <c r="BF40" s="148">
        <f t="shared" si="10"/>
        <v>0</v>
      </c>
      <c r="BG40" s="148">
        <f t="shared" si="11"/>
        <v>1</v>
      </c>
      <c r="BH40" s="148">
        <f t="shared" si="12"/>
        <v>1</v>
      </c>
      <c r="BI40" s="148">
        <f>IF(S40=0,0,IF(AND(Q40=Data!$E$12,S40-$AV$3&gt;0),(((Data!$M$92*(EXP(-29.6/S40)))-(Data!$M$92*(EXP(-29.6/(S40-$AV$3)))))),IF(AND(Q40=Data!$E$12,S40-$AV$3&lt;0.5),(Data!$M$92*(EXP(-29.6/S40))),IF(AND(Q40=Data!$E$12,S40&lt;=1),((Data!$M$92*(EXP(-29.6/S40)))),IF(Q40=Data!$E$13,(Data!$M$93),IF(AND(Q40=Data!$E$14,S40-$AV$3&gt;0),(((Data!$M$94*(EXP(-29.6/S40)))-(Data!$M$94*(EXP(-29.6/(S40-$AV$3)))))),IF(AND(Q40=Data!$E$14,S40-$AV$3&lt;1),(Data!$M$94*(EXP(-29.6/S40))),IF(AND(Q40=Data!$E$14,S40&lt;=1),((Data!$M$94*(EXP(-29.6/S40)))),IF(Q40=Data!$E$15,Data!$M$95,IF(Q40=Data!$E$16,Data!$M$96,IF(Q40=Data!$E$17,Data!$M$97,IF(Q40=Data!$E$18,Data!$M$98,0))))))))))))</f>
        <v>0</v>
      </c>
      <c r="BJ40" s="148">
        <f>IF(Q40=Data!$E$12,BI40*0.32,IF(Q40=Data!$E$13,0,IF(Q40=Data!$E$14,BI40*0.32,IF(Q40=Data!$E$15,0,IF(Q40=Data!$E$16,0,IF(Q40=Data!$E$17,0,IF(Q40=Data!$E$18,0,0)))))))</f>
        <v>0</v>
      </c>
      <c r="BK40" s="148">
        <f>IF(Q40=Data!$E$12,Data!$P$92*$AV$3,IF(Q40=Data!$E$13,Data!$P$93*$AV$3,IF(Q40=Data!$E$14,Data!$P$94*$AV$3,IF(Q40=Data!$E$15,Data!$P$95*$AV$3,IF(Q40=Data!$E$16,Data!$P$96*$AV$3,IF(Q40=Data!$E$17,Data!$P$97*$AV$3,IF(Q40=Data!$E$18,Data!$P$98*$AV$3,0)))))))</f>
        <v>0</v>
      </c>
      <c r="BL40" s="147">
        <f>IF(O40=Data!$E$2,Data!$O$82,IF(O40=Data!$E$3,Data!$O$83,IF(O40=Data!$E$4,Data!$O$84,IF(O40=Data!$E$5,Data!$O$85,IF(O40=Data!$E$6,Data!$O$86,IF(O40=Data!$E$7,Data!$O$87,IF(O40=Data!$E$8,Data!$O$88,IF(O40=Data!$E$9,Data!$O$89,IF(O40=Data!$E$10,Data!$O$90,IF(O40=Data!$E$11,Data!$O$91,IF(O40=Data!$E$12,Data!$O$92,IF(O40=Data!$E$13,Data!$O$93,IF(O40=Data!$E$14,Data!$O$94,IF(O40=Data!$E$15,Data!$O$95,IF(O40=Data!$E$16,Data!$O$96,IF(O40=Data!$E$17,Data!$O$97,IF(O40=Data!$E$18,Data!$O$98,0)))))))))))))))))</f>
        <v>0</v>
      </c>
      <c r="BM40" s="169"/>
      <c r="BN40" s="169"/>
      <c r="BO40" s="169"/>
      <c r="BP40" s="169"/>
    </row>
    <row r="41" spans="10:68" x14ac:dyDescent="0.3">
      <c r="J41" s="36" t="s">
        <v>52</v>
      </c>
      <c r="K41" s="108"/>
      <c r="L41" s="108"/>
      <c r="M41" s="108" t="s">
        <v>3</v>
      </c>
      <c r="N41" s="108" t="s">
        <v>1</v>
      </c>
      <c r="O41" s="109" t="s">
        <v>124</v>
      </c>
      <c r="P41" s="109" t="s">
        <v>124</v>
      </c>
      <c r="Q41" s="110" t="s">
        <v>124</v>
      </c>
      <c r="R41" s="111"/>
      <c r="S41" s="111"/>
      <c r="T41" s="112"/>
      <c r="U41" s="20"/>
      <c r="V41" s="21">
        <f>IF(AZ41="No",0,IF(O41="NA",0,IF(O41=Data!$E$2,Data!$F$82,IF(O41=Data!$E$3,Data!$F$83,IF(O41=Data!$E$4,Data!$F$84,IF(O41=Data!$E$5,Data!$F$85,IF(O41=Data!$E$6,Data!$F$86,IF(O41=Data!$E$7,Data!$F$87,IF(O41=Data!$E$8,Data!$F$88,IF(O41=Data!$E$9,Data!$F$89,IF(O41=Data!$E$10,Data!$F$90,IF(O41=Data!$E$11,Data!$F$91,IF(O41=Data!E50,Data!$F$92,IF(O41=Data!E51,Data!$F$93,IF(O41=Data!E52,Data!$F$94,IF(O41=Data!E53,Data!$F$95,IF(O41=Data!E54,Data!$F$96,IF(O41=Data!E55,Data!$F$97,IF(O41=Data!E56,Data!F$98,0)))))))))))))))))))*K41*$AV$3</f>
        <v>0</v>
      </c>
      <c r="W41" s="23">
        <f>IF(AZ41="No",0,IF(O41="NA",0,IF(O41=Data!$E$2,Data!$G$82,IF(O41=Data!$E$3,Data!$G$83,IF(O41=Data!$E$4,Data!$G$84,IF(O41=Data!$E$5,Data!$G$85,IF(O41=Data!$E$6,Data!$G$86,IF(O41=Data!$E$7,Data!$G$87,IF(O41=Data!$E$8,Data!$G$88,IF(O41=Data!$E$9,Data!$G$89,IF(O41=Data!$E$10,Data!$G$90,IF(O41=Data!$E$11,Data!$G$91,IF(O41=Data!$E$12,Data!$G$92,IF(O41=Data!$E$13,Data!$G$93,IF(O41=Data!$E$14,Data!$G$94,IF(O41=Data!$E$15,Data!$G$95,IF(O41=Data!$E$16,Data!$G$96,IF(O41=Data!$E$17,Data!$G$97,IF(O41=Data!$E$18,Data!G$98,0)))))))))))))))))))*K41*$AV$3</f>
        <v>0</v>
      </c>
      <c r="X41" s="23">
        <f>IF(AZ41="No",0,IF(O41="NA",0,IF(O41=Data!$E$2,Data!$H$82,IF(O41=Data!$E$3,Data!$H$83,IF(O41=Data!$E$4,Data!$H$84,IF(O41=Data!$E$5,Data!$H$85,IF(O41=Data!$E$6,Data!$H$86,IF(O41=Data!$E$7,Data!$H$87,IF(O41=Data!$E$8,Data!$H$88,IF(O41=Data!$E$9,Data!$H$89,IF(O41=Data!$E$10,Data!$H$90,IF(O41=Data!$E$11,Data!$H$91,IF(O41=Data!$E$12,Data!$H$92,IF(O41=Data!$E$13,Data!$H$93,IF(O41=Data!$E$14,Data!$H$94,IF(O41=Data!$E$15,Data!$H$95,IF(O41=Data!$E$16,Data!$H$96,IF(O41=Data!$E$17,Data!$H$97,IF(O41=Data!$E$18,Data!H$98,0)))))))))))))))))))*K41*$AV$3</f>
        <v>0</v>
      </c>
      <c r="Y41" s="23">
        <f>IF(R41&lt;=1,0,IF(Q41=Data!$E$12,Data!$F$92,IF(Q41=Data!$E$13,Data!$F$93,IF(Q41=Data!$E$14,Data!$F$94,IF(Q41=Data!$E$15,Data!$F$95,IF(Q41=Data!$E$16,Data!$F$96,IF(Q41=Data!$E$17,Data!$F$97,IF(Q41=Data!$E$18,Data!$F$98,0))))))))*K41*IF(R41&lt;AV41,R41,$AV$3)</f>
        <v>0</v>
      </c>
      <c r="Z41" s="23">
        <f>IF(R41&lt;=1,0,IF(Q41=Data!$E$12,Data!$G$92,IF(Q41=Data!$E$13,Data!$G$93,IF(Q41=Data!$E$14,Data!$G$94,IF(Q41=Data!$E$15,Data!$G$95,IF(Q41=Data!$E$16,Data!$G$96,IF(Q41=Data!$E$17,Data!$G$97,IF(Q41=Data!$E$18,Data!$G$98,0))))))))*K41*IF(R41&lt;AV41,R41,$AV$3)</f>
        <v>0</v>
      </c>
      <c r="AA41" s="23">
        <f>IF(R41&lt;=1,0,IF(Q41=Data!$E$12,Data!$H$92,IF(Q41=Data!$E$13,Data!$H$93,IF(Q41=Data!$E$14,Data!$H$94,IF(Q41=Data!$E$15,Data!$H$95,IF(Q41=Data!$E$16,Data!$H$96,IF(Q41=Data!$E$17,Data!$H$97,IF(Q41=Data!$E$18,Data!$H$98,0))))))))*K41*IF(R41&lt;AV41,R41,$AV$3)</f>
        <v>0</v>
      </c>
      <c r="AB41" s="22">
        <f t="shared" si="4"/>
        <v>0</v>
      </c>
      <c r="AC41" s="50">
        <f t="shared" si="5"/>
        <v>0</v>
      </c>
      <c r="AD41" s="46"/>
      <c r="AE41" s="21">
        <f t="shared" si="0"/>
        <v>0</v>
      </c>
      <c r="AF41" s="22">
        <f t="shared" si="1"/>
        <v>0</v>
      </c>
      <c r="AG41" s="50">
        <f t="shared" si="2"/>
        <v>0</v>
      </c>
      <c r="AH41" s="46"/>
      <c r="AI41" s="21">
        <f>IF(AZ41="No",0,IF(O41="NA",0,IF(Q41=O41,0,IF(O41=Data!$E$2,Data!$J$82,IF(O41=Data!$E$3,Data!$J$83,IF(O41=Data!$E$4,Data!$J$84,IF(O41=Data!$E$5,Data!$J$85,IF(O41=Data!$E$6,Data!$J$86,IF(O41=Data!$E$7,Data!$J$87,IF(O41=Data!$E$8,Data!$J$88,IF(O41=Data!$E$9,Data!$J$89,IF(O41=Data!$E$10,Data!$I$90,IF(O41=Data!$E$11,Data!$J$91,IF(O41=Data!$E$12,Data!$J$92,IF(O41=Data!$E$13,Data!$J$93,IF(O41=Data!$E$14,Data!$J$94,IF(O41=Data!$E$15,Data!$J$95,IF(O41=Data!$E$16,Data!$J$96,IF(O41=Data!$E$17,Data!$J$97,IF(O41=Data!$E$18,Data!J$98,0))))))))))))))))))))*$AV$3</f>
        <v>0</v>
      </c>
      <c r="AJ41" s="23">
        <f>IF(AZ41="No",0,IF(O41="NA",0,IF(O41=Data!$E$2,Data!$K$82,IF(O41=Data!$E$3,Data!$K$83,IF(O41=Data!$E$4,Data!$K$84,IF(O41=Data!$E$5,Data!$K$85,IF(O41=Data!$E$6,Data!$K$86,IF(O41=Data!$E$7,Data!$K$87,IF(O41=Data!$E$8,Data!$K$88,IF(O41=Data!$E$9,Data!$K$89,IF(O41=Data!$E$10,Data!$K$90,IF(O41=Data!$E$11,Data!$K$91,IF(O41=Data!$E$12,Data!$K$92,IF(O41=Data!$E$13,Data!$K$93,IF(O41=Data!$E$14,Data!$K$94,IF(O41=Data!$E$15,Data!$K$95,IF(O41=Data!$E$16,Data!$K$96,IF(O41=Data!$E$17,Data!$K$97,IF(O41=Data!$E$18,Data!K$98,0)))))))))))))))))))*$AV$3</f>
        <v>0</v>
      </c>
      <c r="AK41" s="23">
        <f t="shared" si="6"/>
        <v>0</v>
      </c>
      <c r="AL41" s="22">
        <f t="shared" si="7"/>
        <v>0</v>
      </c>
      <c r="AM41" s="22">
        <f t="shared" si="8"/>
        <v>0</v>
      </c>
      <c r="AN41" s="23"/>
      <c r="AO41" s="120"/>
      <c r="AP41" s="25"/>
      <c r="AQ41" s="25"/>
      <c r="AR41" s="9"/>
      <c r="AS41" s="9"/>
      <c r="AT41" s="5"/>
      <c r="AX41" s="168"/>
      <c r="AY41" s="143" t="str">
        <f t="shared" si="9"/>
        <v>No</v>
      </c>
      <c r="AZ41" s="144" t="str">
        <f t="shared" si="3"/>
        <v>No</v>
      </c>
      <c r="BA41" s="150"/>
      <c r="BB41" s="146">
        <f>IF(Q41="NA",0,IF(N41="No",0,IF(O41=Data!$E$2,Data!$L$82,IF(O41=Data!$E$3,Data!$L$83,IF(O41=Data!$E$4,Data!$L$84,IF(O41=Data!$E$5,Data!$L$85,IF(O41=Data!$E$6,Data!$L$86,IF(O41=Data!$E$7,Data!$L$87,IF(O41=Data!$E$8,Data!$L$88,IF(O41=Data!$E$9,Data!$L$89,IF(O41=Data!$E$10,Data!$L$90,IF(O41=Data!$E$11,Data!$L$91,IF(O41=Data!$E$12,Data!$L$92,IF(O41=Data!$E$13,Data!$L$93,IF(O41=Data!$E$14,Data!$L$94,IF(O41=Data!$E$15,Data!$L$95,IF(O41=Data!$E$16,Data!$L$96,IF(O41=Data!$E$17,Data!$L$97,IF(O41=Data!$E$18,Data!L$98,0)))))))))))))))))))</f>
        <v>0</v>
      </c>
      <c r="BC41" s="147">
        <f>IF(Q41="NA",0,IF(AY41="No",0,IF(N41="Yes",0,IF(P41=Data!$E$2,Data!$L$82,IF(P41=Data!$E$3,Data!$L$83,IF(P41=Data!$E$4,Data!$L$84,IF(P41=Data!$E$5,Data!$L$85,IF(P41=Data!$E$6,Data!$L$86,IF(P41=Data!$E$7,Data!$L$87,IF(P41=Data!$E$8,Data!$L$88,IF(P41=Data!$E$9,Data!$L$89,IF(P41=Data!$E$10,Data!$L$90,IF(P41=Data!$E$11,Data!$L$91,IF(P41=Data!$E$12,Data!$L$92*(EXP(-29.6/R41)),IF(P41=Data!$E$13,Data!$L$93,IF(P41=Data!$E$14,Data!$L$94*(EXP(-29.6/R41)),IF(P41=Data!$E$15,Data!$L$95,IF(P41=Data!$E$16,Data!$L$96,IF(P41=Data!$E$17,Data!$L$97,IF(P41=Data!$E$18,Data!L$98,0))))))))))))))))))))</f>
        <v>0</v>
      </c>
      <c r="BD41" s="148"/>
      <c r="BE41" s="146"/>
      <c r="BF41" s="148">
        <f t="shared" si="10"/>
        <v>0</v>
      </c>
      <c r="BG41" s="148">
        <f t="shared" si="11"/>
        <v>1</v>
      </c>
      <c r="BH41" s="148">
        <f t="shared" si="12"/>
        <v>1</v>
      </c>
      <c r="BI41" s="148">
        <f>IF(S41=0,0,IF(AND(Q41=Data!$E$12,S41-$AV$3&gt;0),(((Data!$M$92*(EXP(-29.6/S41)))-(Data!$M$92*(EXP(-29.6/(S41-$AV$3)))))),IF(AND(Q41=Data!$E$12,S41-$AV$3&lt;0.5),(Data!$M$92*(EXP(-29.6/S41))),IF(AND(Q41=Data!$E$12,S41&lt;=1),((Data!$M$92*(EXP(-29.6/S41)))),IF(Q41=Data!$E$13,(Data!$M$93),IF(AND(Q41=Data!$E$14,S41-$AV$3&gt;0),(((Data!$M$94*(EXP(-29.6/S41)))-(Data!$M$94*(EXP(-29.6/(S41-$AV$3)))))),IF(AND(Q41=Data!$E$14,S41-$AV$3&lt;1),(Data!$M$94*(EXP(-29.6/S41))),IF(AND(Q41=Data!$E$14,S41&lt;=1),((Data!$M$94*(EXP(-29.6/S41)))),IF(Q41=Data!$E$15,Data!$M$95,IF(Q41=Data!$E$16,Data!$M$96,IF(Q41=Data!$E$17,Data!$M$97,IF(Q41=Data!$E$18,Data!$M$98,0))))))))))))</f>
        <v>0</v>
      </c>
      <c r="BJ41" s="148">
        <f>IF(Q41=Data!$E$12,BI41*0.32,IF(Q41=Data!$E$13,0,IF(Q41=Data!$E$14,BI41*0.32,IF(Q41=Data!$E$15,0,IF(Q41=Data!$E$16,0,IF(Q41=Data!$E$17,0,IF(Q41=Data!$E$18,0,0)))))))</f>
        <v>0</v>
      </c>
      <c r="BK41" s="148">
        <f>IF(Q41=Data!$E$12,Data!$P$92*$AV$3,IF(Q41=Data!$E$13,Data!$P$93*$AV$3,IF(Q41=Data!$E$14,Data!$P$94*$AV$3,IF(Q41=Data!$E$15,Data!$P$95*$AV$3,IF(Q41=Data!$E$16,Data!$P$96*$AV$3,IF(Q41=Data!$E$17,Data!$P$97*$AV$3,IF(Q41=Data!$E$18,Data!$P$98*$AV$3,0)))))))</f>
        <v>0</v>
      </c>
      <c r="BL41" s="147">
        <f>IF(O41=Data!$E$2,Data!$O$82,IF(O41=Data!$E$3,Data!$O$83,IF(O41=Data!$E$4,Data!$O$84,IF(O41=Data!$E$5,Data!$O$85,IF(O41=Data!$E$6,Data!$O$86,IF(O41=Data!$E$7,Data!$O$87,IF(O41=Data!$E$8,Data!$O$88,IF(O41=Data!$E$9,Data!$O$89,IF(O41=Data!$E$10,Data!$O$90,IF(O41=Data!$E$11,Data!$O$91,IF(O41=Data!$E$12,Data!$O$92,IF(O41=Data!$E$13,Data!$O$93,IF(O41=Data!$E$14,Data!$O$94,IF(O41=Data!$E$15,Data!$O$95,IF(O41=Data!$E$16,Data!$O$96,IF(O41=Data!$E$17,Data!$O$97,IF(O41=Data!$E$18,Data!$O$98,0)))))))))))))))))</f>
        <v>0</v>
      </c>
      <c r="BM41" s="169"/>
      <c r="BN41" s="169"/>
      <c r="BO41" s="169"/>
      <c r="BP41" s="169"/>
    </row>
    <row r="42" spans="10:68" x14ac:dyDescent="0.3">
      <c r="J42" s="36" t="s">
        <v>53</v>
      </c>
      <c r="K42" s="108"/>
      <c r="L42" s="108"/>
      <c r="M42" s="108" t="s">
        <v>3</v>
      </c>
      <c r="N42" s="108" t="s">
        <v>1</v>
      </c>
      <c r="O42" s="109" t="s">
        <v>124</v>
      </c>
      <c r="P42" s="109" t="s">
        <v>124</v>
      </c>
      <c r="Q42" s="110" t="s">
        <v>124</v>
      </c>
      <c r="R42" s="111"/>
      <c r="S42" s="111"/>
      <c r="T42" s="112"/>
      <c r="U42" s="20"/>
      <c r="V42" s="21">
        <f>IF(AZ42="No",0,IF(O42="NA",0,IF(O42=Data!$E$2,Data!$F$82,IF(O42=Data!$E$3,Data!$F$83,IF(O42=Data!$E$4,Data!$F$84,IF(O42=Data!$E$5,Data!$F$85,IF(O42=Data!$E$6,Data!$F$86,IF(O42=Data!$E$7,Data!$F$87,IF(O42=Data!$E$8,Data!$F$88,IF(O42=Data!$E$9,Data!$F$89,IF(O42=Data!$E$10,Data!$F$90,IF(O42=Data!$E$11,Data!$F$91,IF(O42=Data!E51,Data!$F$92,IF(O42=Data!E52,Data!$F$93,IF(O42=Data!E53,Data!$F$94,IF(O42=Data!E54,Data!$F$95,IF(O42=Data!E55,Data!$F$96,IF(O42=Data!E56,Data!$F$97,IF(O42=Data!E57,Data!F$98,0)))))))))))))))))))*K42*$AV$3</f>
        <v>0</v>
      </c>
      <c r="W42" s="23">
        <f>IF(AZ42="No",0,IF(O42="NA",0,IF(O42=Data!$E$2,Data!$G$82,IF(O42=Data!$E$3,Data!$G$83,IF(O42=Data!$E$4,Data!$G$84,IF(O42=Data!$E$5,Data!$G$85,IF(O42=Data!$E$6,Data!$G$86,IF(O42=Data!$E$7,Data!$G$87,IF(O42=Data!$E$8,Data!$G$88,IF(O42=Data!$E$9,Data!$G$89,IF(O42=Data!$E$10,Data!$G$90,IF(O42=Data!$E$11,Data!$G$91,IF(O42=Data!$E$12,Data!$G$92,IF(O42=Data!$E$13,Data!$G$93,IF(O42=Data!$E$14,Data!$G$94,IF(O42=Data!$E$15,Data!$G$95,IF(O42=Data!$E$16,Data!$G$96,IF(O42=Data!$E$17,Data!$G$97,IF(O42=Data!$E$18,Data!G$98,0)))))))))))))))))))*K42*$AV$3</f>
        <v>0</v>
      </c>
      <c r="X42" s="23">
        <f>IF(AZ42="No",0,IF(O42="NA",0,IF(O42=Data!$E$2,Data!$H$82,IF(O42=Data!$E$3,Data!$H$83,IF(O42=Data!$E$4,Data!$H$84,IF(O42=Data!$E$5,Data!$H$85,IF(O42=Data!$E$6,Data!$H$86,IF(O42=Data!$E$7,Data!$H$87,IF(O42=Data!$E$8,Data!$H$88,IF(O42=Data!$E$9,Data!$H$89,IF(O42=Data!$E$10,Data!$H$90,IF(O42=Data!$E$11,Data!$H$91,IF(O42=Data!$E$12,Data!$H$92,IF(O42=Data!$E$13,Data!$H$93,IF(O42=Data!$E$14,Data!$H$94,IF(O42=Data!$E$15,Data!$H$95,IF(O42=Data!$E$16,Data!$H$96,IF(O42=Data!$E$17,Data!$H$97,IF(O42=Data!$E$18,Data!H$98,0)))))))))))))))))))*K42*$AV$3</f>
        <v>0</v>
      </c>
      <c r="Y42" s="23">
        <f>IF(R42&lt;=1,0,IF(Q42=Data!$E$12,Data!$F$92,IF(Q42=Data!$E$13,Data!$F$93,IF(Q42=Data!$E$14,Data!$F$94,IF(Q42=Data!$E$15,Data!$F$95,IF(Q42=Data!$E$16,Data!$F$96,IF(Q42=Data!$E$17,Data!$F$97,IF(Q42=Data!$E$18,Data!$F$98,0))))))))*K42*IF(R42&lt;AV42,R42,$AV$3)</f>
        <v>0</v>
      </c>
      <c r="Z42" s="23">
        <f>IF(R42&lt;=1,0,IF(Q42=Data!$E$12,Data!$G$92,IF(Q42=Data!$E$13,Data!$G$93,IF(Q42=Data!$E$14,Data!$G$94,IF(Q42=Data!$E$15,Data!$G$95,IF(Q42=Data!$E$16,Data!$G$96,IF(Q42=Data!$E$17,Data!$G$97,IF(Q42=Data!$E$18,Data!$G$98,0))))))))*K42*IF(R42&lt;AV42,R42,$AV$3)</f>
        <v>0</v>
      </c>
      <c r="AA42" s="23">
        <f>IF(R42&lt;=1,0,IF(Q42=Data!$E$12,Data!$H$92,IF(Q42=Data!$E$13,Data!$H$93,IF(Q42=Data!$E$14,Data!$H$94,IF(Q42=Data!$E$15,Data!$H$95,IF(Q42=Data!$E$16,Data!$H$96,IF(Q42=Data!$E$17,Data!$H$97,IF(Q42=Data!$E$18,Data!$H$98,0))))))))*K42*IF(R42&lt;AV42,R42,$AV$3)</f>
        <v>0</v>
      </c>
      <c r="AB42" s="22">
        <f t="shared" si="4"/>
        <v>0</v>
      </c>
      <c r="AC42" s="50">
        <f t="shared" si="5"/>
        <v>0</v>
      </c>
      <c r="AD42" s="46"/>
      <c r="AE42" s="21">
        <f t="shared" si="0"/>
        <v>0</v>
      </c>
      <c r="AF42" s="22">
        <f t="shared" si="1"/>
        <v>0</v>
      </c>
      <c r="AG42" s="50">
        <f t="shared" si="2"/>
        <v>0</v>
      </c>
      <c r="AH42" s="46"/>
      <c r="AI42" s="21">
        <f>IF(AZ42="No",0,IF(O42="NA",0,IF(Q42=O42,0,IF(O42=Data!$E$2,Data!$J$82,IF(O42=Data!$E$3,Data!$J$83,IF(O42=Data!$E$4,Data!$J$84,IF(O42=Data!$E$5,Data!$J$85,IF(O42=Data!$E$6,Data!$J$86,IF(O42=Data!$E$7,Data!$J$87,IF(O42=Data!$E$8,Data!$J$88,IF(O42=Data!$E$9,Data!$J$89,IF(O42=Data!$E$10,Data!$I$90,IF(O42=Data!$E$11,Data!$J$91,IF(O42=Data!$E$12,Data!$J$92,IF(O42=Data!$E$13,Data!$J$93,IF(O42=Data!$E$14,Data!$J$94,IF(O42=Data!$E$15,Data!$J$95,IF(O42=Data!$E$16,Data!$J$96,IF(O42=Data!$E$17,Data!$J$97,IF(O42=Data!$E$18,Data!J$98,0))))))))))))))))))))*$AV$3</f>
        <v>0</v>
      </c>
      <c r="AJ42" s="23">
        <f>IF(AZ42="No",0,IF(O42="NA",0,IF(O42=Data!$E$2,Data!$K$82,IF(O42=Data!$E$3,Data!$K$83,IF(O42=Data!$E$4,Data!$K$84,IF(O42=Data!$E$5,Data!$K$85,IF(O42=Data!$E$6,Data!$K$86,IF(O42=Data!$E$7,Data!$K$87,IF(O42=Data!$E$8,Data!$K$88,IF(O42=Data!$E$9,Data!$K$89,IF(O42=Data!$E$10,Data!$K$90,IF(O42=Data!$E$11,Data!$K$91,IF(O42=Data!$E$12,Data!$K$92,IF(O42=Data!$E$13,Data!$K$93,IF(O42=Data!$E$14,Data!$K$94,IF(O42=Data!$E$15,Data!$K$95,IF(O42=Data!$E$16,Data!$K$96,IF(O42=Data!$E$17,Data!$K$97,IF(O42=Data!$E$18,Data!K$98,0)))))))))))))))))))*$AV$3</f>
        <v>0</v>
      </c>
      <c r="AK42" s="23">
        <f t="shared" si="6"/>
        <v>0</v>
      </c>
      <c r="AL42" s="22">
        <f t="shared" si="7"/>
        <v>0</v>
      </c>
      <c r="AM42" s="22">
        <f t="shared" si="8"/>
        <v>0</v>
      </c>
      <c r="AN42" s="23"/>
      <c r="AO42" s="120"/>
      <c r="AP42" s="25"/>
      <c r="AQ42" s="25"/>
      <c r="AR42" s="9"/>
      <c r="AS42" s="9"/>
      <c r="AT42" s="5"/>
      <c r="AX42" s="168"/>
      <c r="AY42" s="143" t="str">
        <f t="shared" si="9"/>
        <v>No</v>
      </c>
      <c r="AZ42" s="144" t="str">
        <f t="shared" si="3"/>
        <v>No</v>
      </c>
      <c r="BA42" s="150"/>
      <c r="BB42" s="146">
        <f>IF(Q42="NA",0,IF(N42="No",0,IF(O42=Data!$E$2,Data!$L$82,IF(O42=Data!$E$3,Data!$L$83,IF(O42=Data!$E$4,Data!$L$84,IF(O42=Data!$E$5,Data!$L$85,IF(O42=Data!$E$6,Data!$L$86,IF(O42=Data!$E$7,Data!$L$87,IF(O42=Data!$E$8,Data!$L$88,IF(O42=Data!$E$9,Data!$L$89,IF(O42=Data!$E$10,Data!$L$90,IF(O42=Data!$E$11,Data!$L$91,IF(O42=Data!$E$12,Data!$L$92,IF(O42=Data!$E$13,Data!$L$93,IF(O42=Data!$E$14,Data!$L$94,IF(O42=Data!$E$15,Data!$L$95,IF(O42=Data!$E$16,Data!$L$96,IF(O42=Data!$E$17,Data!$L$97,IF(O42=Data!$E$18,Data!L$98,0)))))))))))))))))))</f>
        <v>0</v>
      </c>
      <c r="BC42" s="147">
        <f>IF(Q42="NA",0,IF(AY42="No",0,IF(N42="Yes",0,IF(P42=Data!$E$2,Data!$L$82,IF(P42=Data!$E$3,Data!$L$83,IF(P42=Data!$E$4,Data!$L$84,IF(P42=Data!$E$5,Data!$L$85,IF(P42=Data!$E$6,Data!$L$86,IF(P42=Data!$E$7,Data!$L$87,IF(P42=Data!$E$8,Data!$L$88,IF(P42=Data!$E$9,Data!$L$89,IF(P42=Data!$E$10,Data!$L$90,IF(P42=Data!$E$11,Data!$L$91,IF(P42=Data!$E$12,Data!$L$92*(EXP(-29.6/R42)),IF(P42=Data!$E$13,Data!$L$93,IF(P42=Data!$E$14,Data!$L$94*(EXP(-29.6/R42)),IF(P42=Data!$E$15,Data!$L$95,IF(P42=Data!$E$16,Data!$L$96,IF(P42=Data!$E$17,Data!$L$97,IF(P42=Data!$E$18,Data!L$98,0))))))))))))))))))))</f>
        <v>0</v>
      </c>
      <c r="BD42" s="148"/>
      <c r="BE42" s="146"/>
      <c r="BF42" s="148">
        <f t="shared" si="10"/>
        <v>0</v>
      </c>
      <c r="BG42" s="148">
        <f t="shared" si="11"/>
        <v>1</v>
      </c>
      <c r="BH42" s="148">
        <f t="shared" si="12"/>
        <v>1</v>
      </c>
      <c r="BI42" s="148">
        <f>IF(S42=0,0,IF(AND(Q42=Data!$E$12,S42-$AV$3&gt;0),(((Data!$M$92*(EXP(-29.6/S42)))-(Data!$M$92*(EXP(-29.6/(S42-$AV$3)))))),IF(AND(Q42=Data!$E$12,S42-$AV$3&lt;0.5),(Data!$M$92*(EXP(-29.6/S42))),IF(AND(Q42=Data!$E$12,S42&lt;=1),((Data!$M$92*(EXP(-29.6/S42)))),IF(Q42=Data!$E$13,(Data!$M$93),IF(AND(Q42=Data!$E$14,S42-$AV$3&gt;0),(((Data!$M$94*(EXP(-29.6/S42)))-(Data!$M$94*(EXP(-29.6/(S42-$AV$3)))))),IF(AND(Q42=Data!$E$14,S42-$AV$3&lt;1),(Data!$M$94*(EXP(-29.6/S42))),IF(AND(Q42=Data!$E$14,S42&lt;=1),((Data!$M$94*(EXP(-29.6/S42)))),IF(Q42=Data!$E$15,Data!$M$95,IF(Q42=Data!$E$16,Data!$M$96,IF(Q42=Data!$E$17,Data!$M$97,IF(Q42=Data!$E$18,Data!$M$98,0))))))))))))</f>
        <v>0</v>
      </c>
      <c r="BJ42" s="148">
        <f>IF(Q42=Data!$E$12,BI42*0.32,IF(Q42=Data!$E$13,0,IF(Q42=Data!$E$14,BI42*0.32,IF(Q42=Data!$E$15,0,IF(Q42=Data!$E$16,0,IF(Q42=Data!$E$17,0,IF(Q42=Data!$E$18,0,0)))))))</f>
        <v>0</v>
      </c>
      <c r="BK42" s="148">
        <f>IF(Q42=Data!$E$12,Data!$P$92*$AV$3,IF(Q42=Data!$E$13,Data!$P$93*$AV$3,IF(Q42=Data!$E$14,Data!$P$94*$AV$3,IF(Q42=Data!$E$15,Data!$P$95*$AV$3,IF(Q42=Data!$E$16,Data!$P$96*$AV$3,IF(Q42=Data!$E$17,Data!$P$97*$AV$3,IF(Q42=Data!$E$18,Data!$P$98*$AV$3,0)))))))</f>
        <v>0</v>
      </c>
      <c r="BL42" s="147">
        <f>IF(O42=Data!$E$2,Data!$O$82,IF(O42=Data!$E$3,Data!$O$83,IF(O42=Data!$E$4,Data!$O$84,IF(O42=Data!$E$5,Data!$O$85,IF(O42=Data!$E$6,Data!$O$86,IF(O42=Data!$E$7,Data!$O$87,IF(O42=Data!$E$8,Data!$O$88,IF(O42=Data!$E$9,Data!$O$89,IF(O42=Data!$E$10,Data!$O$90,IF(O42=Data!$E$11,Data!$O$91,IF(O42=Data!$E$12,Data!$O$92,IF(O42=Data!$E$13,Data!$O$93,IF(O42=Data!$E$14,Data!$O$94,IF(O42=Data!$E$15,Data!$O$95,IF(O42=Data!$E$16,Data!$O$96,IF(O42=Data!$E$17,Data!$O$97,IF(O42=Data!$E$18,Data!$O$98,0)))))))))))))))))</f>
        <v>0</v>
      </c>
      <c r="BM42" s="169"/>
      <c r="BN42" s="169"/>
      <c r="BO42" s="169"/>
      <c r="BP42" s="169"/>
    </row>
    <row r="43" spans="10:68" x14ac:dyDescent="0.3">
      <c r="J43" s="36" t="s">
        <v>54</v>
      </c>
      <c r="K43" s="108"/>
      <c r="L43" s="108"/>
      <c r="M43" s="108" t="s">
        <v>3</v>
      </c>
      <c r="N43" s="108" t="s">
        <v>1</v>
      </c>
      <c r="O43" s="109" t="s">
        <v>124</v>
      </c>
      <c r="P43" s="109" t="s">
        <v>124</v>
      </c>
      <c r="Q43" s="110" t="s">
        <v>124</v>
      </c>
      <c r="R43" s="111"/>
      <c r="S43" s="111"/>
      <c r="T43" s="112"/>
      <c r="U43" s="20"/>
      <c r="V43" s="21">
        <f>IF(AZ43="No",0,IF(O43="NA",0,IF(O43=Data!$E$2,Data!$F$82,IF(O43=Data!$E$3,Data!$F$83,IF(O43=Data!$E$4,Data!$F$84,IF(O43=Data!$E$5,Data!$F$85,IF(O43=Data!$E$6,Data!$F$86,IF(O43=Data!$E$7,Data!$F$87,IF(O43=Data!$E$8,Data!$F$88,IF(O43=Data!$E$9,Data!$F$89,IF(O43=Data!$E$10,Data!$F$90,IF(O43=Data!$E$11,Data!$F$91,IF(O43=Data!E52,Data!$F$92,IF(O43=Data!E53,Data!$F$93,IF(O43=Data!E54,Data!$F$94,IF(O43=Data!E55,Data!$F$95,IF(O43=Data!E56,Data!$F$96,IF(O43=Data!E57,Data!$F$97,IF(O43=Data!E58,Data!F$98,0)))))))))))))))))))*K43*$AV$3</f>
        <v>0</v>
      </c>
      <c r="W43" s="23">
        <f>IF(AZ43="No",0,IF(O43="NA",0,IF(O43=Data!$E$2,Data!$G$82,IF(O43=Data!$E$3,Data!$G$83,IF(O43=Data!$E$4,Data!$G$84,IF(O43=Data!$E$5,Data!$G$85,IF(O43=Data!$E$6,Data!$G$86,IF(O43=Data!$E$7,Data!$G$87,IF(O43=Data!$E$8,Data!$G$88,IF(O43=Data!$E$9,Data!$G$89,IF(O43=Data!$E$10,Data!$G$90,IF(O43=Data!$E$11,Data!$G$91,IF(O43=Data!$E$12,Data!$G$92,IF(O43=Data!$E$13,Data!$G$93,IF(O43=Data!$E$14,Data!$G$94,IF(O43=Data!$E$15,Data!$G$95,IF(O43=Data!$E$16,Data!$G$96,IF(O43=Data!$E$17,Data!$G$97,IF(O43=Data!$E$18,Data!G$98,0)))))))))))))))))))*K43*$AV$3</f>
        <v>0</v>
      </c>
      <c r="X43" s="23">
        <f>IF(AZ43="No",0,IF(O43="NA",0,IF(O43=Data!$E$2,Data!$H$82,IF(O43=Data!$E$3,Data!$H$83,IF(O43=Data!$E$4,Data!$H$84,IF(O43=Data!$E$5,Data!$H$85,IF(O43=Data!$E$6,Data!$H$86,IF(O43=Data!$E$7,Data!$H$87,IF(O43=Data!$E$8,Data!$H$88,IF(O43=Data!$E$9,Data!$H$89,IF(O43=Data!$E$10,Data!$H$90,IF(O43=Data!$E$11,Data!$H$91,IF(O43=Data!$E$12,Data!$H$92,IF(O43=Data!$E$13,Data!$H$93,IF(O43=Data!$E$14,Data!$H$94,IF(O43=Data!$E$15,Data!$H$95,IF(O43=Data!$E$16,Data!$H$96,IF(O43=Data!$E$17,Data!$H$97,IF(O43=Data!$E$18,Data!H$98,0)))))))))))))))))))*K43*$AV$3</f>
        <v>0</v>
      </c>
      <c r="Y43" s="23">
        <f>IF(R43&lt;=1,0,IF(Q43=Data!$E$12,Data!$F$92,IF(Q43=Data!$E$13,Data!$F$93,IF(Q43=Data!$E$14,Data!$F$94,IF(Q43=Data!$E$15,Data!$F$95,IF(Q43=Data!$E$16,Data!$F$96,IF(Q43=Data!$E$17,Data!$F$97,IF(Q43=Data!$E$18,Data!$F$98,0))))))))*K43*IF(R43&lt;AV43,R43,$AV$3)</f>
        <v>0</v>
      </c>
      <c r="Z43" s="23">
        <f>IF(R43&lt;=1,0,IF(Q43=Data!$E$12,Data!$G$92,IF(Q43=Data!$E$13,Data!$G$93,IF(Q43=Data!$E$14,Data!$G$94,IF(Q43=Data!$E$15,Data!$G$95,IF(Q43=Data!$E$16,Data!$G$96,IF(Q43=Data!$E$17,Data!$G$97,IF(Q43=Data!$E$18,Data!$G$98,0))))))))*K43*IF(R43&lt;AV43,R43,$AV$3)</f>
        <v>0</v>
      </c>
      <c r="AA43" s="23">
        <f>IF(R43&lt;=1,0,IF(Q43=Data!$E$12,Data!$H$92,IF(Q43=Data!$E$13,Data!$H$93,IF(Q43=Data!$E$14,Data!$H$94,IF(Q43=Data!$E$15,Data!$H$95,IF(Q43=Data!$E$16,Data!$H$96,IF(Q43=Data!$E$17,Data!$H$97,IF(Q43=Data!$E$18,Data!$H$98,0))))))))*K43*IF(R43&lt;AV43,R43,$AV$3)</f>
        <v>0</v>
      </c>
      <c r="AB43" s="22">
        <f t="shared" si="4"/>
        <v>0</v>
      </c>
      <c r="AC43" s="50">
        <f t="shared" si="5"/>
        <v>0</v>
      </c>
      <c r="AD43" s="46"/>
      <c r="AE43" s="21">
        <f t="shared" si="0"/>
        <v>0</v>
      </c>
      <c r="AF43" s="22">
        <f t="shared" si="1"/>
        <v>0</v>
      </c>
      <c r="AG43" s="50">
        <f t="shared" si="2"/>
        <v>0</v>
      </c>
      <c r="AH43" s="46"/>
      <c r="AI43" s="21">
        <f>IF(AZ43="No",0,IF(O43="NA",0,IF(Q43=O43,0,IF(O43=Data!$E$2,Data!$J$82,IF(O43=Data!$E$3,Data!$J$83,IF(O43=Data!$E$4,Data!$J$84,IF(O43=Data!$E$5,Data!$J$85,IF(O43=Data!$E$6,Data!$J$86,IF(O43=Data!$E$7,Data!$J$87,IF(O43=Data!$E$8,Data!$J$88,IF(O43=Data!$E$9,Data!$J$89,IF(O43=Data!$E$10,Data!$I$90,IF(O43=Data!$E$11,Data!$J$91,IF(O43=Data!$E$12,Data!$J$92,IF(O43=Data!$E$13,Data!$J$93,IF(O43=Data!$E$14,Data!$J$94,IF(O43=Data!$E$15,Data!$J$95,IF(O43=Data!$E$16,Data!$J$96,IF(O43=Data!$E$17,Data!$J$97,IF(O43=Data!$E$18,Data!J$98,0))))))))))))))))))))*$AV$3</f>
        <v>0</v>
      </c>
      <c r="AJ43" s="23">
        <f>IF(AZ43="No",0,IF(O43="NA",0,IF(O43=Data!$E$2,Data!$K$82,IF(O43=Data!$E$3,Data!$K$83,IF(O43=Data!$E$4,Data!$K$84,IF(O43=Data!$E$5,Data!$K$85,IF(O43=Data!$E$6,Data!$K$86,IF(O43=Data!$E$7,Data!$K$87,IF(O43=Data!$E$8,Data!$K$88,IF(O43=Data!$E$9,Data!$K$89,IF(O43=Data!$E$10,Data!$K$90,IF(O43=Data!$E$11,Data!$K$91,IF(O43=Data!$E$12,Data!$K$92,IF(O43=Data!$E$13,Data!$K$93,IF(O43=Data!$E$14,Data!$K$94,IF(O43=Data!$E$15,Data!$K$95,IF(O43=Data!$E$16,Data!$K$96,IF(O43=Data!$E$17,Data!$K$97,IF(O43=Data!$E$18,Data!K$98,0)))))))))))))))))))*$AV$3</f>
        <v>0</v>
      </c>
      <c r="AK43" s="23">
        <f t="shared" si="6"/>
        <v>0</v>
      </c>
      <c r="AL43" s="22">
        <f t="shared" si="7"/>
        <v>0</v>
      </c>
      <c r="AM43" s="22">
        <f t="shared" si="8"/>
        <v>0</v>
      </c>
      <c r="AN43" s="23"/>
      <c r="AO43" s="120"/>
      <c r="AP43" s="25"/>
      <c r="AQ43" s="25"/>
      <c r="AR43" s="9"/>
      <c r="AS43" s="9"/>
      <c r="AT43" s="5"/>
      <c r="AX43" s="168"/>
      <c r="AY43" s="143" t="str">
        <f t="shared" si="9"/>
        <v>No</v>
      </c>
      <c r="AZ43" s="144" t="str">
        <f t="shared" si="3"/>
        <v>No</v>
      </c>
      <c r="BA43" s="150"/>
      <c r="BB43" s="146">
        <f>IF(Q43="NA",0,IF(N43="No",0,IF(O43=Data!$E$2,Data!$L$82,IF(O43=Data!$E$3,Data!$L$83,IF(O43=Data!$E$4,Data!$L$84,IF(O43=Data!$E$5,Data!$L$85,IF(O43=Data!$E$6,Data!$L$86,IF(O43=Data!$E$7,Data!$L$87,IF(O43=Data!$E$8,Data!$L$88,IF(O43=Data!$E$9,Data!$L$89,IF(O43=Data!$E$10,Data!$L$90,IF(O43=Data!$E$11,Data!$L$91,IF(O43=Data!$E$12,Data!$L$92,IF(O43=Data!$E$13,Data!$L$93,IF(O43=Data!$E$14,Data!$L$94,IF(O43=Data!$E$15,Data!$L$95,IF(O43=Data!$E$16,Data!$L$96,IF(O43=Data!$E$17,Data!$L$97,IF(O43=Data!$E$18,Data!L$98,0)))))))))))))))))))</f>
        <v>0</v>
      </c>
      <c r="BC43" s="147">
        <f>IF(Q43="NA",0,IF(AY43="No",0,IF(N43="Yes",0,IF(P43=Data!$E$2,Data!$L$82,IF(P43=Data!$E$3,Data!$L$83,IF(P43=Data!$E$4,Data!$L$84,IF(P43=Data!$E$5,Data!$L$85,IF(P43=Data!$E$6,Data!$L$86,IF(P43=Data!$E$7,Data!$L$87,IF(P43=Data!$E$8,Data!$L$88,IF(P43=Data!$E$9,Data!$L$89,IF(P43=Data!$E$10,Data!$L$90,IF(P43=Data!$E$11,Data!$L$91,IF(P43=Data!$E$12,Data!$L$92*(EXP(-29.6/R43)),IF(P43=Data!$E$13,Data!$L$93,IF(P43=Data!$E$14,Data!$L$94*(EXP(-29.6/R43)),IF(P43=Data!$E$15,Data!$L$95,IF(P43=Data!$E$16,Data!$L$96,IF(P43=Data!$E$17,Data!$L$97,IF(P43=Data!$E$18,Data!L$98,0))))))))))))))))))))</f>
        <v>0</v>
      </c>
      <c r="BD43" s="148"/>
      <c r="BE43" s="146"/>
      <c r="BF43" s="148">
        <f t="shared" si="10"/>
        <v>0</v>
      </c>
      <c r="BG43" s="148">
        <f t="shared" si="11"/>
        <v>1</v>
      </c>
      <c r="BH43" s="148">
        <f t="shared" si="12"/>
        <v>1</v>
      </c>
      <c r="BI43" s="148">
        <f>IF(S43=0,0,IF(AND(Q43=Data!$E$12,S43-$AV$3&gt;0),(((Data!$M$92*(EXP(-29.6/S43)))-(Data!$M$92*(EXP(-29.6/(S43-$AV$3)))))),IF(AND(Q43=Data!$E$12,S43-$AV$3&lt;0.5),(Data!$M$92*(EXP(-29.6/S43))),IF(AND(Q43=Data!$E$12,S43&lt;=1),((Data!$M$92*(EXP(-29.6/S43)))),IF(Q43=Data!$E$13,(Data!$M$93),IF(AND(Q43=Data!$E$14,S43-$AV$3&gt;0),(((Data!$M$94*(EXP(-29.6/S43)))-(Data!$M$94*(EXP(-29.6/(S43-$AV$3)))))),IF(AND(Q43=Data!$E$14,S43-$AV$3&lt;1),(Data!$M$94*(EXP(-29.6/S43))),IF(AND(Q43=Data!$E$14,S43&lt;=1),((Data!$M$94*(EXP(-29.6/S43)))),IF(Q43=Data!$E$15,Data!$M$95,IF(Q43=Data!$E$16,Data!$M$96,IF(Q43=Data!$E$17,Data!$M$97,IF(Q43=Data!$E$18,Data!$M$98,0))))))))))))</f>
        <v>0</v>
      </c>
      <c r="BJ43" s="148">
        <f>IF(Q43=Data!$E$12,BI43*0.32,IF(Q43=Data!$E$13,0,IF(Q43=Data!$E$14,BI43*0.32,IF(Q43=Data!$E$15,0,IF(Q43=Data!$E$16,0,IF(Q43=Data!$E$17,0,IF(Q43=Data!$E$18,0,0)))))))</f>
        <v>0</v>
      </c>
      <c r="BK43" s="148">
        <f>IF(Q43=Data!$E$12,Data!$P$92*$AV$3,IF(Q43=Data!$E$13,Data!$P$93*$AV$3,IF(Q43=Data!$E$14,Data!$P$94*$AV$3,IF(Q43=Data!$E$15,Data!$P$95*$AV$3,IF(Q43=Data!$E$16,Data!$P$96*$AV$3,IF(Q43=Data!$E$17,Data!$P$97*$AV$3,IF(Q43=Data!$E$18,Data!$P$98*$AV$3,0)))))))</f>
        <v>0</v>
      </c>
      <c r="BL43" s="147">
        <f>IF(O43=Data!$E$2,Data!$O$82,IF(O43=Data!$E$3,Data!$O$83,IF(O43=Data!$E$4,Data!$O$84,IF(O43=Data!$E$5,Data!$O$85,IF(O43=Data!$E$6,Data!$O$86,IF(O43=Data!$E$7,Data!$O$87,IF(O43=Data!$E$8,Data!$O$88,IF(O43=Data!$E$9,Data!$O$89,IF(O43=Data!$E$10,Data!$O$90,IF(O43=Data!$E$11,Data!$O$91,IF(O43=Data!$E$12,Data!$O$92,IF(O43=Data!$E$13,Data!$O$93,IF(O43=Data!$E$14,Data!$O$94,IF(O43=Data!$E$15,Data!$O$95,IF(O43=Data!$E$16,Data!$O$96,IF(O43=Data!$E$17,Data!$O$97,IF(O43=Data!$E$18,Data!$O$98,0)))))))))))))))))</f>
        <v>0</v>
      </c>
      <c r="BM43" s="169"/>
      <c r="BN43" s="169"/>
      <c r="BO43" s="169"/>
      <c r="BP43" s="169"/>
    </row>
    <row r="44" spans="10:68" x14ac:dyDescent="0.3">
      <c r="J44" s="36" t="s">
        <v>55</v>
      </c>
      <c r="K44" s="108"/>
      <c r="L44" s="108"/>
      <c r="M44" s="108" t="s">
        <v>3</v>
      </c>
      <c r="N44" s="108" t="s">
        <v>1</v>
      </c>
      <c r="O44" s="109" t="s">
        <v>124</v>
      </c>
      <c r="P44" s="109" t="s">
        <v>124</v>
      </c>
      <c r="Q44" s="110" t="s">
        <v>124</v>
      </c>
      <c r="R44" s="111"/>
      <c r="S44" s="111"/>
      <c r="T44" s="112"/>
      <c r="U44" s="20"/>
      <c r="V44" s="21">
        <f>IF(AZ44="No",0,IF(O44="NA",0,IF(O44=Data!$E$2,Data!$F$82,IF(O44=Data!$E$3,Data!$F$83,IF(O44=Data!$E$4,Data!$F$84,IF(O44=Data!$E$5,Data!$F$85,IF(O44=Data!$E$6,Data!$F$86,IF(O44=Data!$E$7,Data!$F$87,IF(O44=Data!$E$8,Data!$F$88,IF(O44=Data!$E$9,Data!$F$89,IF(O44=Data!$E$10,Data!$F$90,IF(O44=Data!$E$11,Data!$F$91,IF(O44=Data!E53,Data!$F$92,IF(O44=Data!E54,Data!$F$93,IF(O44=Data!E55,Data!$F$94,IF(O44=Data!E56,Data!$F$95,IF(O44=Data!E57,Data!$F$96,IF(O44=Data!E58,Data!$F$97,IF(O44=Data!E59,Data!F$98,0)))))))))))))))))))*K44*$AV$3</f>
        <v>0</v>
      </c>
      <c r="W44" s="23">
        <f>IF(AZ44="No",0,IF(O44="NA",0,IF(O44=Data!$E$2,Data!$G$82,IF(O44=Data!$E$3,Data!$G$83,IF(O44=Data!$E$4,Data!$G$84,IF(O44=Data!$E$5,Data!$G$85,IF(O44=Data!$E$6,Data!$G$86,IF(O44=Data!$E$7,Data!$G$87,IF(O44=Data!$E$8,Data!$G$88,IF(O44=Data!$E$9,Data!$G$89,IF(O44=Data!$E$10,Data!$G$90,IF(O44=Data!$E$11,Data!$G$91,IF(O44=Data!$E$12,Data!$G$92,IF(O44=Data!$E$13,Data!$G$93,IF(O44=Data!$E$14,Data!$G$94,IF(O44=Data!$E$15,Data!$G$95,IF(O44=Data!$E$16,Data!$G$96,IF(O44=Data!$E$17,Data!$G$97,IF(O44=Data!$E$18,Data!G$98,0)))))))))))))))))))*K44*$AV$3</f>
        <v>0</v>
      </c>
      <c r="X44" s="23">
        <f>IF(AZ44="No",0,IF(O44="NA",0,IF(O44=Data!$E$2,Data!$H$82,IF(O44=Data!$E$3,Data!$H$83,IF(O44=Data!$E$4,Data!$H$84,IF(O44=Data!$E$5,Data!$H$85,IF(O44=Data!$E$6,Data!$H$86,IF(O44=Data!$E$7,Data!$H$87,IF(O44=Data!$E$8,Data!$H$88,IF(O44=Data!$E$9,Data!$H$89,IF(O44=Data!$E$10,Data!$H$90,IF(O44=Data!$E$11,Data!$H$91,IF(O44=Data!$E$12,Data!$H$92,IF(O44=Data!$E$13,Data!$H$93,IF(O44=Data!$E$14,Data!$H$94,IF(O44=Data!$E$15,Data!$H$95,IF(O44=Data!$E$16,Data!$H$96,IF(O44=Data!$E$17,Data!$H$97,IF(O44=Data!$E$18,Data!H$98,0)))))))))))))))))))*K44*$AV$3</f>
        <v>0</v>
      </c>
      <c r="Y44" s="23">
        <f>IF(R44&lt;=1,0,IF(Q44=Data!$E$12,Data!$F$92,IF(Q44=Data!$E$13,Data!$F$93,IF(Q44=Data!$E$14,Data!$F$94,IF(Q44=Data!$E$15,Data!$F$95,IF(Q44=Data!$E$16,Data!$F$96,IF(Q44=Data!$E$17,Data!$F$97,IF(Q44=Data!$E$18,Data!$F$98,0))))))))*K44*IF(R44&lt;AV44,R44,$AV$3)</f>
        <v>0</v>
      </c>
      <c r="Z44" s="23">
        <f>IF(R44&lt;=1,0,IF(Q44=Data!$E$12,Data!$G$92,IF(Q44=Data!$E$13,Data!$G$93,IF(Q44=Data!$E$14,Data!$G$94,IF(Q44=Data!$E$15,Data!$G$95,IF(Q44=Data!$E$16,Data!$G$96,IF(Q44=Data!$E$17,Data!$G$97,IF(Q44=Data!$E$18,Data!$G$98,0))))))))*K44*IF(R44&lt;AV44,R44,$AV$3)</f>
        <v>0</v>
      </c>
      <c r="AA44" s="23">
        <f>IF(R44&lt;=1,0,IF(Q44=Data!$E$12,Data!$H$92,IF(Q44=Data!$E$13,Data!$H$93,IF(Q44=Data!$E$14,Data!$H$94,IF(Q44=Data!$E$15,Data!$H$95,IF(Q44=Data!$E$16,Data!$H$96,IF(Q44=Data!$E$17,Data!$H$97,IF(Q44=Data!$E$18,Data!$H$98,0))))))))*K44*IF(R44&lt;AV44,R44,$AV$3)</f>
        <v>0</v>
      </c>
      <c r="AB44" s="22">
        <f t="shared" si="4"/>
        <v>0</v>
      </c>
      <c r="AC44" s="50">
        <f t="shared" si="5"/>
        <v>0</v>
      </c>
      <c r="AD44" s="46"/>
      <c r="AE44" s="21">
        <f t="shared" si="0"/>
        <v>0</v>
      </c>
      <c r="AF44" s="22">
        <f t="shared" si="1"/>
        <v>0</v>
      </c>
      <c r="AG44" s="50">
        <f t="shared" si="2"/>
        <v>0</v>
      </c>
      <c r="AH44" s="46"/>
      <c r="AI44" s="21">
        <f>IF(AZ44="No",0,IF(O44="NA",0,IF(Q44=O44,0,IF(O44=Data!$E$2,Data!$J$82,IF(O44=Data!$E$3,Data!$J$83,IF(O44=Data!$E$4,Data!$J$84,IF(O44=Data!$E$5,Data!$J$85,IF(O44=Data!$E$6,Data!$J$86,IF(O44=Data!$E$7,Data!$J$87,IF(O44=Data!$E$8,Data!$J$88,IF(O44=Data!$E$9,Data!$J$89,IF(O44=Data!$E$10,Data!$I$90,IF(O44=Data!$E$11,Data!$J$91,IF(O44=Data!$E$12,Data!$J$92,IF(O44=Data!$E$13,Data!$J$93,IF(O44=Data!$E$14,Data!$J$94,IF(O44=Data!$E$15,Data!$J$95,IF(O44=Data!$E$16,Data!$J$96,IF(O44=Data!$E$17,Data!$J$97,IF(O44=Data!$E$18,Data!J$98,0))))))))))))))))))))*$AV$3</f>
        <v>0</v>
      </c>
      <c r="AJ44" s="23">
        <f>IF(AZ44="No",0,IF(O44="NA",0,IF(O44=Data!$E$2,Data!$K$82,IF(O44=Data!$E$3,Data!$K$83,IF(O44=Data!$E$4,Data!$K$84,IF(O44=Data!$E$5,Data!$K$85,IF(O44=Data!$E$6,Data!$K$86,IF(O44=Data!$E$7,Data!$K$87,IF(O44=Data!$E$8,Data!$K$88,IF(O44=Data!$E$9,Data!$K$89,IF(O44=Data!$E$10,Data!$K$90,IF(O44=Data!$E$11,Data!$K$91,IF(O44=Data!$E$12,Data!$K$92,IF(O44=Data!$E$13,Data!$K$93,IF(O44=Data!$E$14,Data!$K$94,IF(O44=Data!$E$15,Data!$K$95,IF(O44=Data!$E$16,Data!$K$96,IF(O44=Data!$E$17,Data!$K$97,IF(O44=Data!$E$18,Data!K$98,0)))))))))))))))))))*$AV$3</f>
        <v>0</v>
      </c>
      <c r="AK44" s="23">
        <f t="shared" si="6"/>
        <v>0</v>
      </c>
      <c r="AL44" s="22">
        <f t="shared" si="7"/>
        <v>0</v>
      </c>
      <c r="AM44" s="22">
        <f t="shared" si="8"/>
        <v>0</v>
      </c>
      <c r="AN44" s="23"/>
      <c r="AO44" s="120"/>
      <c r="AP44" s="25"/>
      <c r="AQ44" s="25"/>
      <c r="AR44" s="9"/>
      <c r="AS44" s="9"/>
      <c r="AT44" s="5"/>
      <c r="AX44" s="168"/>
      <c r="AY44" s="143" t="str">
        <f t="shared" si="9"/>
        <v>No</v>
      </c>
      <c r="AZ44" s="144" t="str">
        <f t="shared" si="3"/>
        <v>No</v>
      </c>
      <c r="BA44" s="150"/>
      <c r="BB44" s="146">
        <f>IF(Q44="NA",0,IF(N44="No",0,IF(O44=Data!$E$2,Data!$L$82,IF(O44=Data!$E$3,Data!$L$83,IF(O44=Data!$E$4,Data!$L$84,IF(O44=Data!$E$5,Data!$L$85,IF(O44=Data!$E$6,Data!$L$86,IF(O44=Data!$E$7,Data!$L$87,IF(O44=Data!$E$8,Data!$L$88,IF(O44=Data!$E$9,Data!$L$89,IF(O44=Data!$E$10,Data!$L$90,IF(O44=Data!$E$11,Data!$L$91,IF(O44=Data!$E$12,Data!$L$92,IF(O44=Data!$E$13,Data!$L$93,IF(O44=Data!$E$14,Data!$L$94,IF(O44=Data!$E$15,Data!$L$95,IF(O44=Data!$E$16,Data!$L$96,IF(O44=Data!$E$17,Data!$L$97,IF(O44=Data!$E$18,Data!L$98,0)))))))))))))))))))</f>
        <v>0</v>
      </c>
      <c r="BC44" s="147">
        <f>IF(Q44="NA",0,IF(AY44="No",0,IF(N44="Yes",0,IF(P44=Data!$E$2,Data!$L$82,IF(P44=Data!$E$3,Data!$L$83,IF(P44=Data!$E$4,Data!$L$84,IF(P44=Data!$E$5,Data!$L$85,IF(P44=Data!$E$6,Data!$L$86,IF(P44=Data!$E$7,Data!$L$87,IF(P44=Data!$E$8,Data!$L$88,IF(P44=Data!$E$9,Data!$L$89,IF(P44=Data!$E$10,Data!$L$90,IF(P44=Data!$E$11,Data!$L$91,IF(P44=Data!$E$12,Data!$L$92*(EXP(-29.6/R44)),IF(P44=Data!$E$13,Data!$L$93,IF(P44=Data!$E$14,Data!$L$94*(EXP(-29.6/R44)),IF(P44=Data!$E$15,Data!$L$95,IF(P44=Data!$E$16,Data!$L$96,IF(P44=Data!$E$17,Data!$L$97,IF(P44=Data!$E$18,Data!L$98,0))))))))))))))))))))</f>
        <v>0</v>
      </c>
      <c r="BD44" s="148"/>
      <c r="BE44" s="146"/>
      <c r="BF44" s="148">
        <f t="shared" si="10"/>
        <v>0</v>
      </c>
      <c r="BG44" s="148">
        <f t="shared" si="11"/>
        <v>1</v>
      </c>
      <c r="BH44" s="148">
        <f t="shared" si="12"/>
        <v>1</v>
      </c>
      <c r="BI44" s="148">
        <f>IF(S44=0,0,IF(AND(Q44=Data!$E$12,S44-$AV$3&gt;0),(((Data!$M$92*(EXP(-29.6/S44)))-(Data!$M$92*(EXP(-29.6/(S44-$AV$3)))))),IF(AND(Q44=Data!$E$12,S44-$AV$3&lt;0.5),(Data!$M$92*(EXP(-29.6/S44))),IF(AND(Q44=Data!$E$12,S44&lt;=1),((Data!$M$92*(EXP(-29.6/S44)))),IF(Q44=Data!$E$13,(Data!$M$93),IF(AND(Q44=Data!$E$14,S44-$AV$3&gt;0),(((Data!$M$94*(EXP(-29.6/S44)))-(Data!$M$94*(EXP(-29.6/(S44-$AV$3)))))),IF(AND(Q44=Data!$E$14,S44-$AV$3&lt;1),(Data!$M$94*(EXP(-29.6/S44))),IF(AND(Q44=Data!$E$14,S44&lt;=1),((Data!$M$94*(EXP(-29.6/S44)))),IF(Q44=Data!$E$15,Data!$M$95,IF(Q44=Data!$E$16,Data!$M$96,IF(Q44=Data!$E$17,Data!$M$97,IF(Q44=Data!$E$18,Data!$M$98,0))))))))))))</f>
        <v>0</v>
      </c>
      <c r="BJ44" s="148">
        <f>IF(Q44=Data!$E$12,BI44*0.32,IF(Q44=Data!$E$13,0,IF(Q44=Data!$E$14,BI44*0.32,IF(Q44=Data!$E$15,0,IF(Q44=Data!$E$16,0,IF(Q44=Data!$E$17,0,IF(Q44=Data!$E$18,0,0)))))))</f>
        <v>0</v>
      </c>
      <c r="BK44" s="148">
        <f>IF(Q44=Data!$E$12,Data!$P$92*$AV$3,IF(Q44=Data!$E$13,Data!$P$93*$AV$3,IF(Q44=Data!$E$14,Data!$P$94*$AV$3,IF(Q44=Data!$E$15,Data!$P$95*$AV$3,IF(Q44=Data!$E$16,Data!$P$96*$AV$3,IF(Q44=Data!$E$17,Data!$P$97*$AV$3,IF(Q44=Data!$E$18,Data!$P$98*$AV$3,0)))))))</f>
        <v>0</v>
      </c>
      <c r="BL44" s="147">
        <f>IF(O44=Data!$E$2,Data!$O$82,IF(O44=Data!$E$3,Data!$O$83,IF(O44=Data!$E$4,Data!$O$84,IF(O44=Data!$E$5,Data!$O$85,IF(O44=Data!$E$6,Data!$O$86,IF(O44=Data!$E$7,Data!$O$87,IF(O44=Data!$E$8,Data!$O$88,IF(O44=Data!$E$9,Data!$O$89,IF(O44=Data!$E$10,Data!$O$90,IF(O44=Data!$E$11,Data!$O$91,IF(O44=Data!$E$12,Data!$O$92,IF(O44=Data!$E$13,Data!$O$93,IF(O44=Data!$E$14,Data!$O$94,IF(O44=Data!$E$15,Data!$O$95,IF(O44=Data!$E$16,Data!$O$96,IF(O44=Data!$E$17,Data!$O$97,IF(O44=Data!$E$18,Data!$O$98,0)))))))))))))))))</f>
        <v>0</v>
      </c>
      <c r="BM44" s="169"/>
      <c r="BN44" s="169"/>
      <c r="BO44" s="169"/>
      <c r="BP44" s="169"/>
    </row>
    <row r="45" spans="10:68" x14ac:dyDescent="0.3">
      <c r="J45" s="36" t="s">
        <v>56</v>
      </c>
      <c r="K45" s="108"/>
      <c r="L45" s="108"/>
      <c r="M45" s="108" t="s">
        <v>3</v>
      </c>
      <c r="N45" s="108" t="s">
        <v>1</v>
      </c>
      <c r="O45" s="109" t="s">
        <v>124</v>
      </c>
      <c r="P45" s="109" t="s">
        <v>124</v>
      </c>
      <c r="Q45" s="110" t="s">
        <v>124</v>
      </c>
      <c r="R45" s="111"/>
      <c r="S45" s="111"/>
      <c r="T45" s="112"/>
      <c r="U45" s="20"/>
      <c r="V45" s="21">
        <f>IF(AZ45="No",0,IF(O45="NA",0,IF(O45=Data!$E$2,Data!$F$82,IF(O45=Data!$E$3,Data!$F$83,IF(O45=Data!$E$4,Data!$F$84,IF(O45=Data!$E$5,Data!$F$85,IF(O45=Data!$E$6,Data!$F$86,IF(O45=Data!$E$7,Data!$F$87,IF(O45=Data!$E$8,Data!$F$88,IF(O45=Data!$E$9,Data!$F$89,IF(O45=Data!$E$10,Data!$F$90,IF(O45=Data!$E$11,Data!$F$91,IF(O45=Data!E54,Data!$F$92,IF(O45=Data!E55,Data!$F$93,IF(O45=Data!E56,Data!$F$94,IF(O45=Data!E57,Data!$F$95,IF(O45=Data!E58,Data!$F$96,IF(O45=Data!E59,Data!$F$97,IF(O45=Data!E60,Data!F$98,0)))))))))))))))))))*K45*$AV$3</f>
        <v>0</v>
      </c>
      <c r="W45" s="23">
        <f>IF(AZ45="No",0,IF(O45="NA",0,IF(O45=Data!$E$2,Data!$G$82,IF(O45=Data!$E$3,Data!$G$83,IF(O45=Data!$E$4,Data!$G$84,IF(O45=Data!$E$5,Data!$G$85,IF(O45=Data!$E$6,Data!$G$86,IF(O45=Data!$E$7,Data!$G$87,IF(O45=Data!$E$8,Data!$G$88,IF(O45=Data!$E$9,Data!$G$89,IF(O45=Data!$E$10,Data!$G$90,IF(O45=Data!$E$11,Data!$G$91,IF(O45=Data!$E$12,Data!$G$92,IF(O45=Data!$E$13,Data!$G$93,IF(O45=Data!$E$14,Data!$G$94,IF(O45=Data!$E$15,Data!$G$95,IF(O45=Data!$E$16,Data!$G$96,IF(O45=Data!$E$17,Data!$G$97,IF(O45=Data!$E$18,Data!G$98,0)))))))))))))))))))*K45*$AV$3</f>
        <v>0</v>
      </c>
      <c r="X45" s="23">
        <f>IF(AZ45="No",0,IF(O45="NA",0,IF(O45=Data!$E$2,Data!$H$82,IF(O45=Data!$E$3,Data!$H$83,IF(O45=Data!$E$4,Data!$H$84,IF(O45=Data!$E$5,Data!$H$85,IF(O45=Data!$E$6,Data!$H$86,IF(O45=Data!$E$7,Data!$H$87,IF(O45=Data!$E$8,Data!$H$88,IF(O45=Data!$E$9,Data!$H$89,IF(O45=Data!$E$10,Data!$H$90,IF(O45=Data!$E$11,Data!$H$91,IF(O45=Data!$E$12,Data!$H$92,IF(O45=Data!$E$13,Data!$H$93,IF(O45=Data!$E$14,Data!$H$94,IF(O45=Data!$E$15,Data!$H$95,IF(O45=Data!$E$16,Data!$H$96,IF(O45=Data!$E$17,Data!$H$97,IF(O45=Data!$E$18,Data!H$98,0)))))))))))))))))))*K45*$AV$3</f>
        <v>0</v>
      </c>
      <c r="Y45" s="23">
        <f>IF(R45&lt;=1,0,IF(Q45=Data!$E$12,Data!$F$92,IF(Q45=Data!$E$13,Data!$F$93,IF(Q45=Data!$E$14,Data!$F$94,IF(Q45=Data!$E$15,Data!$F$95,IF(Q45=Data!$E$16,Data!$F$96,IF(Q45=Data!$E$17,Data!$F$97,IF(Q45=Data!$E$18,Data!$F$98,0))))))))*K45*IF(R45&lt;AV45,R45,$AV$3)</f>
        <v>0</v>
      </c>
      <c r="Z45" s="23">
        <f>IF(R45&lt;=1,0,IF(Q45=Data!$E$12,Data!$G$92,IF(Q45=Data!$E$13,Data!$G$93,IF(Q45=Data!$E$14,Data!$G$94,IF(Q45=Data!$E$15,Data!$G$95,IF(Q45=Data!$E$16,Data!$G$96,IF(Q45=Data!$E$17,Data!$G$97,IF(Q45=Data!$E$18,Data!$G$98,0))))))))*K45*IF(R45&lt;AV45,R45,$AV$3)</f>
        <v>0</v>
      </c>
      <c r="AA45" s="23">
        <f>IF(R45&lt;=1,0,IF(Q45=Data!$E$12,Data!$H$92,IF(Q45=Data!$E$13,Data!$H$93,IF(Q45=Data!$E$14,Data!$H$94,IF(Q45=Data!$E$15,Data!$H$95,IF(Q45=Data!$E$16,Data!$H$96,IF(Q45=Data!$E$17,Data!$H$97,IF(Q45=Data!$E$18,Data!$H$98,0))))))))*K45*IF(R45&lt;AV45,R45,$AV$3)</f>
        <v>0</v>
      </c>
      <c r="AB45" s="22">
        <f t="shared" si="4"/>
        <v>0</v>
      </c>
      <c r="AC45" s="50">
        <f t="shared" si="5"/>
        <v>0</v>
      </c>
      <c r="AD45" s="46"/>
      <c r="AE45" s="21">
        <f t="shared" si="0"/>
        <v>0</v>
      </c>
      <c r="AF45" s="22">
        <f t="shared" si="1"/>
        <v>0</v>
      </c>
      <c r="AG45" s="50">
        <f t="shared" si="2"/>
        <v>0</v>
      </c>
      <c r="AH45" s="46"/>
      <c r="AI45" s="21">
        <f>IF(AZ45="No",0,IF(O45="NA",0,IF(Q45=O45,0,IF(O45=Data!$E$2,Data!$J$82,IF(O45=Data!$E$3,Data!$J$83,IF(O45=Data!$E$4,Data!$J$84,IF(O45=Data!$E$5,Data!$J$85,IF(O45=Data!$E$6,Data!$J$86,IF(O45=Data!$E$7,Data!$J$87,IF(O45=Data!$E$8,Data!$J$88,IF(O45=Data!$E$9,Data!$J$89,IF(O45=Data!$E$10,Data!$I$90,IF(O45=Data!$E$11,Data!$J$91,IF(O45=Data!$E$12,Data!$J$92,IF(O45=Data!$E$13,Data!$J$93,IF(O45=Data!$E$14,Data!$J$94,IF(O45=Data!$E$15,Data!$J$95,IF(O45=Data!$E$16,Data!$J$96,IF(O45=Data!$E$17,Data!$J$97,IF(O45=Data!$E$18,Data!J$98,0))))))))))))))))))))*$AV$3</f>
        <v>0</v>
      </c>
      <c r="AJ45" s="23">
        <f>IF(AZ45="No",0,IF(O45="NA",0,IF(O45=Data!$E$2,Data!$K$82,IF(O45=Data!$E$3,Data!$K$83,IF(O45=Data!$E$4,Data!$K$84,IF(O45=Data!$E$5,Data!$K$85,IF(O45=Data!$E$6,Data!$K$86,IF(O45=Data!$E$7,Data!$K$87,IF(O45=Data!$E$8,Data!$K$88,IF(O45=Data!$E$9,Data!$K$89,IF(O45=Data!$E$10,Data!$K$90,IF(O45=Data!$E$11,Data!$K$91,IF(O45=Data!$E$12,Data!$K$92,IF(O45=Data!$E$13,Data!$K$93,IF(O45=Data!$E$14,Data!$K$94,IF(O45=Data!$E$15,Data!$K$95,IF(O45=Data!$E$16,Data!$K$96,IF(O45=Data!$E$17,Data!$K$97,IF(O45=Data!$E$18,Data!K$98,0)))))))))))))))))))*$AV$3</f>
        <v>0</v>
      </c>
      <c r="AK45" s="23">
        <f t="shared" si="6"/>
        <v>0</v>
      </c>
      <c r="AL45" s="22">
        <f t="shared" si="7"/>
        <v>0</v>
      </c>
      <c r="AM45" s="22">
        <f t="shared" si="8"/>
        <v>0</v>
      </c>
      <c r="AN45" s="23"/>
      <c r="AO45" s="120"/>
      <c r="AP45" s="25"/>
      <c r="AQ45" s="25"/>
      <c r="AR45" s="9"/>
      <c r="AS45" s="9"/>
      <c r="AT45" s="5"/>
      <c r="AX45" s="168"/>
      <c r="AY45" s="143" t="str">
        <f t="shared" si="9"/>
        <v>No</v>
      </c>
      <c r="AZ45" s="144" t="str">
        <f t="shared" si="3"/>
        <v>No</v>
      </c>
      <c r="BA45" s="150"/>
      <c r="BB45" s="146">
        <f>IF(Q45="NA",0,IF(N45="No",0,IF(O45=Data!$E$2,Data!$L$82,IF(O45=Data!$E$3,Data!$L$83,IF(O45=Data!$E$4,Data!$L$84,IF(O45=Data!$E$5,Data!$L$85,IF(O45=Data!$E$6,Data!$L$86,IF(O45=Data!$E$7,Data!$L$87,IF(O45=Data!$E$8,Data!$L$88,IF(O45=Data!$E$9,Data!$L$89,IF(O45=Data!$E$10,Data!$L$90,IF(O45=Data!$E$11,Data!$L$91,IF(O45=Data!$E$12,Data!$L$92,IF(O45=Data!$E$13,Data!$L$93,IF(O45=Data!$E$14,Data!$L$94,IF(O45=Data!$E$15,Data!$L$95,IF(O45=Data!$E$16,Data!$L$96,IF(O45=Data!$E$17,Data!$L$97,IF(O45=Data!$E$18,Data!L$98,0)))))))))))))))))))</f>
        <v>0</v>
      </c>
      <c r="BC45" s="147">
        <f>IF(Q45="NA",0,IF(AY45="No",0,IF(N45="Yes",0,IF(P45=Data!$E$2,Data!$L$82,IF(P45=Data!$E$3,Data!$L$83,IF(P45=Data!$E$4,Data!$L$84,IF(P45=Data!$E$5,Data!$L$85,IF(P45=Data!$E$6,Data!$L$86,IF(P45=Data!$E$7,Data!$L$87,IF(P45=Data!$E$8,Data!$L$88,IF(P45=Data!$E$9,Data!$L$89,IF(P45=Data!$E$10,Data!$L$90,IF(P45=Data!$E$11,Data!$L$91,IF(P45=Data!$E$12,Data!$L$92*(EXP(-29.6/R45)),IF(P45=Data!$E$13,Data!$L$93,IF(P45=Data!$E$14,Data!$L$94*(EXP(-29.6/R45)),IF(P45=Data!$E$15,Data!$L$95,IF(P45=Data!$E$16,Data!$L$96,IF(P45=Data!$E$17,Data!$L$97,IF(P45=Data!$E$18,Data!L$98,0))))))))))))))))))))</f>
        <v>0</v>
      </c>
      <c r="BD45" s="148"/>
      <c r="BE45" s="146"/>
      <c r="BF45" s="148">
        <f t="shared" si="10"/>
        <v>0</v>
      </c>
      <c r="BG45" s="148">
        <f t="shared" si="11"/>
        <v>1</v>
      </c>
      <c r="BH45" s="148">
        <f t="shared" si="12"/>
        <v>1</v>
      </c>
      <c r="BI45" s="148">
        <f>IF(S45=0,0,IF(AND(Q45=Data!$E$12,S45-$AV$3&gt;0),(((Data!$M$92*(EXP(-29.6/S45)))-(Data!$M$92*(EXP(-29.6/(S45-$AV$3)))))),IF(AND(Q45=Data!$E$12,S45-$AV$3&lt;0.5),(Data!$M$92*(EXP(-29.6/S45))),IF(AND(Q45=Data!$E$12,S45&lt;=1),((Data!$M$92*(EXP(-29.6/S45)))),IF(Q45=Data!$E$13,(Data!$M$93),IF(AND(Q45=Data!$E$14,S45-$AV$3&gt;0),(((Data!$M$94*(EXP(-29.6/S45)))-(Data!$M$94*(EXP(-29.6/(S45-$AV$3)))))),IF(AND(Q45=Data!$E$14,S45-$AV$3&lt;1),(Data!$M$94*(EXP(-29.6/S45))),IF(AND(Q45=Data!$E$14,S45&lt;=1),((Data!$M$94*(EXP(-29.6/S45)))),IF(Q45=Data!$E$15,Data!$M$95,IF(Q45=Data!$E$16,Data!$M$96,IF(Q45=Data!$E$17,Data!$M$97,IF(Q45=Data!$E$18,Data!$M$98,0))))))))))))</f>
        <v>0</v>
      </c>
      <c r="BJ45" s="148">
        <f>IF(Q45=Data!$E$12,BI45*0.32,IF(Q45=Data!$E$13,0,IF(Q45=Data!$E$14,BI45*0.32,IF(Q45=Data!$E$15,0,IF(Q45=Data!$E$16,0,IF(Q45=Data!$E$17,0,IF(Q45=Data!$E$18,0,0)))))))</f>
        <v>0</v>
      </c>
      <c r="BK45" s="148">
        <f>IF(Q45=Data!$E$12,Data!$P$92*$AV$3,IF(Q45=Data!$E$13,Data!$P$93*$AV$3,IF(Q45=Data!$E$14,Data!$P$94*$AV$3,IF(Q45=Data!$E$15,Data!$P$95*$AV$3,IF(Q45=Data!$E$16,Data!$P$96*$AV$3,IF(Q45=Data!$E$17,Data!$P$97*$AV$3,IF(Q45=Data!$E$18,Data!$P$98*$AV$3,0)))))))</f>
        <v>0</v>
      </c>
      <c r="BL45" s="147">
        <f>IF(O45=Data!$E$2,Data!$O$82,IF(O45=Data!$E$3,Data!$O$83,IF(O45=Data!$E$4,Data!$O$84,IF(O45=Data!$E$5,Data!$O$85,IF(O45=Data!$E$6,Data!$O$86,IF(O45=Data!$E$7,Data!$O$87,IF(O45=Data!$E$8,Data!$O$88,IF(O45=Data!$E$9,Data!$O$89,IF(O45=Data!$E$10,Data!$O$90,IF(O45=Data!$E$11,Data!$O$91,IF(O45=Data!$E$12,Data!$O$92,IF(O45=Data!$E$13,Data!$O$93,IF(O45=Data!$E$14,Data!$O$94,IF(O45=Data!$E$15,Data!$O$95,IF(O45=Data!$E$16,Data!$O$96,IF(O45=Data!$E$17,Data!$O$97,IF(O45=Data!$E$18,Data!$O$98,0)))))))))))))))))</f>
        <v>0</v>
      </c>
      <c r="BM45" s="169"/>
      <c r="BN45" s="169"/>
      <c r="BO45" s="169"/>
      <c r="BP45" s="169"/>
    </row>
    <row r="46" spans="10:68" x14ac:dyDescent="0.3">
      <c r="J46" s="36" t="s">
        <v>57</v>
      </c>
      <c r="K46" s="108"/>
      <c r="L46" s="108"/>
      <c r="M46" s="108" t="s">
        <v>3</v>
      </c>
      <c r="N46" s="108" t="s">
        <v>1</v>
      </c>
      <c r="O46" s="109" t="s">
        <v>124</v>
      </c>
      <c r="P46" s="109" t="s">
        <v>124</v>
      </c>
      <c r="Q46" s="110" t="s">
        <v>124</v>
      </c>
      <c r="R46" s="111"/>
      <c r="S46" s="111"/>
      <c r="T46" s="112"/>
      <c r="U46" s="20"/>
      <c r="V46" s="21">
        <f>IF(AZ46="No",0,IF(O46="NA",0,IF(O46=Data!$E$2,Data!$F$82,IF(O46=Data!$E$3,Data!$F$83,IF(O46=Data!$E$4,Data!$F$84,IF(O46=Data!$E$5,Data!$F$85,IF(O46=Data!$E$6,Data!$F$86,IF(O46=Data!$E$7,Data!$F$87,IF(O46=Data!$E$8,Data!$F$88,IF(O46=Data!$E$9,Data!$F$89,IF(O46=Data!$E$10,Data!$F$90,IF(O46=Data!$E$11,Data!$F$91,IF(O46=Data!E55,Data!$F$92,IF(O46=Data!E56,Data!$F$93,IF(O46=Data!E57,Data!$F$94,IF(O46=Data!E58,Data!$F$95,IF(O46=Data!E59,Data!$F$96,IF(O46=Data!E60,Data!$F$97,IF(O46=Data!E61,Data!F$98,0)))))))))))))))))))*K46*$AV$3</f>
        <v>0</v>
      </c>
      <c r="W46" s="23">
        <f>IF(AZ46="No",0,IF(O46="NA",0,IF(O46=Data!$E$2,Data!$G$82,IF(O46=Data!$E$3,Data!$G$83,IF(O46=Data!$E$4,Data!$G$84,IF(O46=Data!$E$5,Data!$G$85,IF(O46=Data!$E$6,Data!$G$86,IF(O46=Data!$E$7,Data!$G$87,IF(O46=Data!$E$8,Data!$G$88,IF(O46=Data!$E$9,Data!$G$89,IF(O46=Data!$E$10,Data!$G$90,IF(O46=Data!$E$11,Data!$G$91,IF(O46=Data!$E$12,Data!$G$92,IF(O46=Data!$E$13,Data!$G$93,IF(O46=Data!$E$14,Data!$G$94,IF(O46=Data!$E$15,Data!$G$95,IF(O46=Data!$E$16,Data!$G$96,IF(O46=Data!$E$17,Data!$G$97,IF(O46=Data!$E$18,Data!G$98,0)))))))))))))))))))*K46*$AV$3</f>
        <v>0</v>
      </c>
      <c r="X46" s="23">
        <f>IF(AZ46="No",0,IF(O46="NA",0,IF(O46=Data!$E$2,Data!$H$82,IF(O46=Data!$E$3,Data!$H$83,IF(O46=Data!$E$4,Data!$H$84,IF(O46=Data!$E$5,Data!$H$85,IF(O46=Data!$E$6,Data!$H$86,IF(O46=Data!$E$7,Data!$H$87,IF(O46=Data!$E$8,Data!$H$88,IF(O46=Data!$E$9,Data!$H$89,IF(O46=Data!$E$10,Data!$H$90,IF(O46=Data!$E$11,Data!$H$91,IF(O46=Data!$E$12,Data!$H$92,IF(O46=Data!$E$13,Data!$H$93,IF(O46=Data!$E$14,Data!$H$94,IF(O46=Data!$E$15,Data!$H$95,IF(O46=Data!$E$16,Data!$H$96,IF(O46=Data!$E$17,Data!$H$97,IF(O46=Data!$E$18,Data!H$98,0)))))))))))))))))))*K46*$AV$3</f>
        <v>0</v>
      </c>
      <c r="Y46" s="23">
        <f>IF(R46&lt;=1,0,IF(Q46=Data!$E$12,Data!$F$92,IF(Q46=Data!$E$13,Data!$F$93,IF(Q46=Data!$E$14,Data!$F$94,IF(Q46=Data!$E$15,Data!$F$95,IF(Q46=Data!$E$16,Data!$F$96,IF(Q46=Data!$E$17,Data!$F$97,IF(Q46=Data!$E$18,Data!$F$98,0))))))))*K46*IF(R46&lt;AV46,R46,$AV$3)</f>
        <v>0</v>
      </c>
      <c r="Z46" s="23">
        <f>IF(R46&lt;=1,0,IF(Q46=Data!$E$12,Data!$G$92,IF(Q46=Data!$E$13,Data!$G$93,IF(Q46=Data!$E$14,Data!$G$94,IF(Q46=Data!$E$15,Data!$G$95,IF(Q46=Data!$E$16,Data!$G$96,IF(Q46=Data!$E$17,Data!$G$97,IF(Q46=Data!$E$18,Data!$G$98,0))))))))*K46*IF(R46&lt;AV46,R46,$AV$3)</f>
        <v>0</v>
      </c>
      <c r="AA46" s="23">
        <f>IF(R46&lt;=1,0,IF(Q46=Data!$E$12,Data!$H$92,IF(Q46=Data!$E$13,Data!$H$93,IF(Q46=Data!$E$14,Data!$H$94,IF(Q46=Data!$E$15,Data!$H$95,IF(Q46=Data!$E$16,Data!$H$96,IF(Q46=Data!$E$17,Data!$H$97,IF(Q46=Data!$E$18,Data!$H$98,0))))))))*K46*IF(R46&lt;AV46,R46,$AV$3)</f>
        <v>0</v>
      </c>
      <c r="AB46" s="22">
        <f t="shared" si="4"/>
        <v>0</v>
      </c>
      <c r="AC46" s="50">
        <f t="shared" si="5"/>
        <v>0</v>
      </c>
      <c r="AD46" s="46"/>
      <c r="AE46" s="21">
        <f t="shared" si="0"/>
        <v>0</v>
      </c>
      <c r="AF46" s="22">
        <f t="shared" si="1"/>
        <v>0</v>
      </c>
      <c r="AG46" s="50">
        <f t="shared" si="2"/>
        <v>0</v>
      </c>
      <c r="AH46" s="46"/>
      <c r="AI46" s="21">
        <f>IF(AZ46="No",0,IF(O46="NA",0,IF(Q46=O46,0,IF(O46=Data!$E$2,Data!$J$82,IF(O46=Data!$E$3,Data!$J$83,IF(O46=Data!$E$4,Data!$J$84,IF(O46=Data!$E$5,Data!$J$85,IF(O46=Data!$E$6,Data!$J$86,IF(O46=Data!$E$7,Data!$J$87,IF(O46=Data!$E$8,Data!$J$88,IF(O46=Data!$E$9,Data!$J$89,IF(O46=Data!$E$10,Data!$I$90,IF(O46=Data!$E$11,Data!$J$91,IF(O46=Data!$E$12,Data!$J$92,IF(O46=Data!$E$13,Data!$J$93,IF(O46=Data!$E$14,Data!$J$94,IF(O46=Data!$E$15,Data!$J$95,IF(O46=Data!$E$16,Data!$J$96,IF(O46=Data!$E$17,Data!$J$97,IF(O46=Data!$E$18,Data!J$98,0))))))))))))))))))))*$AV$3</f>
        <v>0</v>
      </c>
      <c r="AJ46" s="23">
        <f>IF(AZ46="No",0,IF(O46="NA",0,IF(O46=Data!$E$2,Data!$K$82,IF(O46=Data!$E$3,Data!$K$83,IF(O46=Data!$E$4,Data!$K$84,IF(O46=Data!$E$5,Data!$K$85,IF(O46=Data!$E$6,Data!$K$86,IF(O46=Data!$E$7,Data!$K$87,IF(O46=Data!$E$8,Data!$K$88,IF(O46=Data!$E$9,Data!$K$89,IF(O46=Data!$E$10,Data!$K$90,IF(O46=Data!$E$11,Data!$K$91,IF(O46=Data!$E$12,Data!$K$92,IF(O46=Data!$E$13,Data!$K$93,IF(O46=Data!$E$14,Data!$K$94,IF(O46=Data!$E$15,Data!$K$95,IF(O46=Data!$E$16,Data!$K$96,IF(O46=Data!$E$17,Data!$K$97,IF(O46=Data!$E$18,Data!K$98,0)))))))))))))))))))*$AV$3</f>
        <v>0</v>
      </c>
      <c r="AK46" s="23">
        <f t="shared" si="6"/>
        <v>0</v>
      </c>
      <c r="AL46" s="22">
        <f t="shared" si="7"/>
        <v>0</v>
      </c>
      <c r="AM46" s="22">
        <f t="shared" si="8"/>
        <v>0</v>
      </c>
      <c r="AN46" s="23"/>
      <c r="AO46" s="120"/>
      <c r="AP46" s="25"/>
      <c r="AQ46" s="25"/>
      <c r="AR46" s="9"/>
      <c r="AS46" s="9"/>
      <c r="AT46" s="5"/>
      <c r="AX46" s="168"/>
      <c r="AY46" s="143" t="str">
        <f t="shared" si="9"/>
        <v>No</v>
      </c>
      <c r="AZ46" s="144" t="str">
        <f t="shared" si="3"/>
        <v>No</v>
      </c>
      <c r="BA46" s="150"/>
      <c r="BB46" s="146">
        <f>IF(Q46="NA",0,IF(N46="No",0,IF(O46=Data!$E$2,Data!$L$82,IF(O46=Data!$E$3,Data!$L$83,IF(O46=Data!$E$4,Data!$L$84,IF(O46=Data!$E$5,Data!$L$85,IF(O46=Data!$E$6,Data!$L$86,IF(O46=Data!$E$7,Data!$L$87,IF(O46=Data!$E$8,Data!$L$88,IF(O46=Data!$E$9,Data!$L$89,IF(O46=Data!$E$10,Data!$L$90,IF(O46=Data!$E$11,Data!$L$91,IF(O46=Data!$E$12,Data!$L$92,IF(O46=Data!$E$13,Data!$L$93,IF(O46=Data!$E$14,Data!$L$94,IF(O46=Data!$E$15,Data!$L$95,IF(O46=Data!$E$16,Data!$L$96,IF(O46=Data!$E$17,Data!$L$97,IF(O46=Data!$E$18,Data!L$98,0)))))))))))))))))))</f>
        <v>0</v>
      </c>
      <c r="BC46" s="147">
        <f>IF(Q46="NA",0,IF(AY46="No",0,IF(N46="Yes",0,IF(P46=Data!$E$2,Data!$L$82,IF(P46=Data!$E$3,Data!$L$83,IF(P46=Data!$E$4,Data!$L$84,IF(P46=Data!$E$5,Data!$L$85,IF(P46=Data!$E$6,Data!$L$86,IF(P46=Data!$E$7,Data!$L$87,IF(P46=Data!$E$8,Data!$L$88,IF(P46=Data!$E$9,Data!$L$89,IF(P46=Data!$E$10,Data!$L$90,IF(P46=Data!$E$11,Data!$L$91,IF(P46=Data!$E$12,Data!$L$92*(EXP(-29.6/R46)),IF(P46=Data!$E$13,Data!$L$93,IF(P46=Data!$E$14,Data!$L$94*(EXP(-29.6/R46)),IF(P46=Data!$E$15,Data!$L$95,IF(P46=Data!$E$16,Data!$L$96,IF(P46=Data!$E$17,Data!$L$97,IF(P46=Data!$E$18,Data!L$98,0))))))))))))))))))))</f>
        <v>0</v>
      </c>
      <c r="BD46" s="148"/>
      <c r="BE46" s="146"/>
      <c r="BF46" s="148">
        <f t="shared" si="10"/>
        <v>0</v>
      </c>
      <c r="BG46" s="148">
        <f t="shared" si="11"/>
        <v>1</v>
      </c>
      <c r="BH46" s="148">
        <f t="shared" si="12"/>
        <v>1</v>
      </c>
      <c r="BI46" s="148">
        <f>IF(S46=0,0,IF(AND(Q46=Data!$E$12,S46-$AV$3&gt;0),(((Data!$M$92*(EXP(-29.6/S46)))-(Data!$M$92*(EXP(-29.6/(S46-$AV$3)))))),IF(AND(Q46=Data!$E$12,S46-$AV$3&lt;0.5),(Data!$M$92*(EXP(-29.6/S46))),IF(AND(Q46=Data!$E$12,S46&lt;=1),((Data!$M$92*(EXP(-29.6/S46)))),IF(Q46=Data!$E$13,(Data!$M$93),IF(AND(Q46=Data!$E$14,S46-$AV$3&gt;0),(((Data!$M$94*(EXP(-29.6/S46)))-(Data!$M$94*(EXP(-29.6/(S46-$AV$3)))))),IF(AND(Q46=Data!$E$14,S46-$AV$3&lt;1),(Data!$M$94*(EXP(-29.6/S46))),IF(AND(Q46=Data!$E$14,S46&lt;=1),((Data!$M$94*(EXP(-29.6/S46)))),IF(Q46=Data!$E$15,Data!$M$95,IF(Q46=Data!$E$16,Data!$M$96,IF(Q46=Data!$E$17,Data!$M$97,IF(Q46=Data!$E$18,Data!$M$98,0))))))))))))</f>
        <v>0</v>
      </c>
      <c r="BJ46" s="148">
        <f>IF(Q46=Data!$E$12,BI46*0.32,IF(Q46=Data!$E$13,0,IF(Q46=Data!$E$14,BI46*0.32,IF(Q46=Data!$E$15,0,IF(Q46=Data!$E$16,0,IF(Q46=Data!$E$17,0,IF(Q46=Data!$E$18,0,0)))))))</f>
        <v>0</v>
      </c>
      <c r="BK46" s="148">
        <f>IF(Q46=Data!$E$12,Data!$P$92*$AV$3,IF(Q46=Data!$E$13,Data!$P$93*$AV$3,IF(Q46=Data!$E$14,Data!$P$94*$AV$3,IF(Q46=Data!$E$15,Data!$P$95*$AV$3,IF(Q46=Data!$E$16,Data!$P$96*$AV$3,IF(Q46=Data!$E$17,Data!$P$97*$AV$3,IF(Q46=Data!$E$18,Data!$P$98*$AV$3,0)))))))</f>
        <v>0</v>
      </c>
      <c r="BL46" s="147">
        <f>IF(O46=Data!$E$2,Data!$O$82,IF(O46=Data!$E$3,Data!$O$83,IF(O46=Data!$E$4,Data!$O$84,IF(O46=Data!$E$5,Data!$O$85,IF(O46=Data!$E$6,Data!$O$86,IF(O46=Data!$E$7,Data!$O$87,IF(O46=Data!$E$8,Data!$O$88,IF(O46=Data!$E$9,Data!$O$89,IF(O46=Data!$E$10,Data!$O$90,IF(O46=Data!$E$11,Data!$O$91,IF(O46=Data!$E$12,Data!$O$92,IF(O46=Data!$E$13,Data!$O$93,IF(O46=Data!$E$14,Data!$O$94,IF(O46=Data!$E$15,Data!$O$95,IF(O46=Data!$E$16,Data!$O$96,IF(O46=Data!$E$17,Data!$O$97,IF(O46=Data!$E$18,Data!$O$98,0)))))))))))))))))</f>
        <v>0</v>
      </c>
      <c r="BM46" s="169"/>
      <c r="BN46" s="169"/>
      <c r="BO46" s="169"/>
      <c r="BP46" s="169"/>
    </row>
    <row r="47" spans="10:68" x14ac:dyDescent="0.3">
      <c r="J47" s="36" t="s">
        <v>58</v>
      </c>
      <c r="K47" s="108"/>
      <c r="L47" s="108"/>
      <c r="M47" s="108" t="s">
        <v>3</v>
      </c>
      <c r="N47" s="108" t="s">
        <v>1</v>
      </c>
      <c r="O47" s="109" t="s">
        <v>124</v>
      </c>
      <c r="P47" s="109" t="s">
        <v>124</v>
      </c>
      <c r="Q47" s="110" t="s">
        <v>124</v>
      </c>
      <c r="R47" s="111"/>
      <c r="S47" s="111"/>
      <c r="T47" s="112"/>
      <c r="U47" s="20"/>
      <c r="V47" s="21">
        <f>IF(AZ47="No",0,IF(O47="NA",0,IF(O47=Data!$E$2,Data!$F$82,IF(O47=Data!$E$3,Data!$F$83,IF(O47=Data!$E$4,Data!$F$84,IF(O47=Data!$E$5,Data!$F$85,IF(O47=Data!$E$6,Data!$F$86,IF(O47=Data!$E$7,Data!$F$87,IF(O47=Data!$E$8,Data!$F$88,IF(O47=Data!$E$9,Data!$F$89,IF(O47=Data!$E$10,Data!$F$90,IF(O47=Data!$E$11,Data!$F$91,IF(O47=Data!E56,Data!$F$92,IF(O47=Data!E57,Data!$F$93,IF(O47=Data!E58,Data!$F$94,IF(O47=Data!E59,Data!$F$95,IF(O47=Data!E60,Data!$F$96,IF(O47=Data!E61,Data!$F$97,IF(O47=Data!E62,Data!F$98,0)))))))))))))))))))*K47*$AV$3</f>
        <v>0</v>
      </c>
      <c r="W47" s="23">
        <f>IF(AZ47="No",0,IF(O47="NA",0,IF(O47=Data!$E$2,Data!$G$82,IF(O47=Data!$E$3,Data!$G$83,IF(O47=Data!$E$4,Data!$G$84,IF(O47=Data!$E$5,Data!$G$85,IF(O47=Data!$E$6,Data!$G$86,IF(O47=Data!$E$7,Data!$G$87,IF(O47=Data!$E$8,Data!$G$88,IF(O47=Data!$E$9,Data!$G$89,IF(O47=Data!$E$10,Data!$G$90,IF(O47=Data!$E$11,Data!$G$91,IF(O47=Data!$E$12,Data!$G$92,IF(O47=Data!$E$13,Data!$G$93,IF(O47=Data!$E$14,Data!$G$94,IF(O47=Data!$E$15,Data!$G$95,IF(O47=Data!$E$16,Data!$G$96,IF(O47=Data!$E$17,Data!$G$97,IF(O47=Data!$E$18,Data!G$98,0)))))))))))))))))))*K47*$AV$3</f>
        <v>0</v>
      </c>
      <c r="X47" s="23">
        <f>IF(AZ47="No",0,IF(O47="NA",0,IF(O47=Data!$E$2,Data!$H$82,IF(O47=Data!$E$3,Data!$H$83,IF(O47=Data!$E$4,Data!$H$84,IF(O47=Data!$E$5,Data!$H$85,IF(O47=Data!$E$6,Data!$H$86,IF(O47=Data!$E$7,Data!$H$87,IF(O47=Data!$E$8,Data!$H$88,IF(O47=Data!$E$9,Data!$H$89,IF(O47=Data!$E$10,Data!$H$90,IF(O47=Data!$E$11,Data!$H$91,IF(O47=Data!$E$12,Data!$H$92,IF(O47=Data!$E$13,Data!$H$93,IF(O47=Data!$E$14,Data!$H$94,IF(O47=Data!$E$15,Data!$H$95,IF(O47=Data!$E$16,Data!$H$96,IF(O47=Data!$E$17,Data!$H$97,IF(O47=Data!$E$18,Data!H$98,0)))))))))))))))))))*K47*$AV$3</f>
        <v>0</v>
      </c>
      <c r="Y47" s="23">
        <f>IF(R47&lt;=1,0,IF(Q47=Data!$E$12,Data!$F$92,IF(Q47=Data!$E$13,Data!$F$93,IF(Q47=Data!$E$14,Data!$F$94,IF(Q47=Data!$E$15,Data!$F$95,IF(Q47=Data!$E$16,Data!$F$96,IF(Q47=Data!$E$17,Data!$F$97,IF(Q47=Data!$E$18,Data!$F$98,0))))))))*K47*IF(R47&lt;AV47,R47,$AV$3)</f>
        <v>0</v>
      </c>
      <c r="Z47" s="23">
        <f>IF(R47&lt;=1,0,IF(Q47=Data!$E$12,Data!$G$92,IF(Q47=Data!$E$13,Data!$G$93,IF(Q47=Data!$E$14,Data!$G$94,IF(Q47=Data!$E$15,Data!$G$95,IF(Q47=Data!$E$16,Data!$G$96,IF(Q47=Data!$E$17,Data!$G$97,IF(Q47=Data!$E$18,Data!$G$98,0))))))))*K47*IF(R47&lt;AV47,R47,$AV$3)</f>
        <v>0</v>
      </c>
      <c r="AA47" s="23">
        <f>IF(R47&lt;=1,0,IF(Q47=Data!$E$12,Data!$H$92,IF(Q47=Data!$E$13,Data!$H$93,IF(Q47=Data!$E$14,Data!$H$94,IF(Q47=Data!$E$15,Data!$H$95,IF(Q47=Data!$E$16,Data!$H$96,IF(Q47=Data!$E$17,Data!$H$97,IF(Q47=Data!$E$18,Data!$H$98,0))))))))*K47*IF(R47&lt;AV47,R47,$AV$3)</f>
        <v>0</v>
      </c>
      <c r="AB47" s="22">
        <f t="shared" si="4"/>
        <v>0</v>
      </c>
      <c r="AC47" s="50">
        <f t="shared" si="5"/>
        <v>0</v>
      </c>
      <c r="AD47" s="46"/>
      <c r="AE47" s="21">
        <f t="shared" si="0"/>
        <v>0</v>
      </c>
      <c r="AF47" s="22">
        <f t="shared" si="1"/>
        <v>0</v>
      </c>
      <c r="AG47" s="50">
        <f t="shared" si="2"/>
        <v>0</v>
      </c>
      <c r="AH47" s="46"/>
      <c r="AI47" s="21">
        <f>IF(AZ47="No",0,IF(O47="NA",0,IF(Q47=O47,0,IF(O47=Data!$E$2,Data!$J$82,IF(O47=Data!$E$3,Data!$J$83,IF(O47=Data!$E$4,Data!$J$84,IF(O47=Data!$E$5,Data!$J$85,IF(O47=Data!$E$6,Data!$J$86,IF(O47=Data!$E$7,Data!$J$87,IF(O47=Data!$E$8,Data!$J$88,IF(O47=Data!$E$9,Data!$J$89,IF(O47=Data!$E$10,Data!$I$90,IF(O47=Data!$E$11,Data!$J$91,IF(O47=Data!$E$12,Data!$J$92,IF(O47=Data!$E$13,Data!$J$93,IF(O47=Data!$E$14,Data!$J$94,IF(O47=Data!$E$15,Data!$J$95,IF(O47=Data!$E$16,Data!$J$96,IF(O47=Data!$E$17,Data!$J$97,IF(O47=Data!$E$18,Data!J$98,0))))))))))))))))))))*$AV$3</f>
        <v>0</v>
      </c>
      <c r="AJ47" s="23">
        <f>IF(AZ47="No",0,IF(O47="NA",0,IF(O47=Data!$E$2,Data!$K$82,IF(O47=Data!$E$3,Data!$K$83,IF(O47=Data!$E$4,Data!$K$84,IF(O47=Data!$E$5,Data!$K$85,IF(O47=Data!$E$6,Data!$K$86,IF(O47=Data!$E$7,Data!$K$87,IF(O47=Data!$E$8,Data!$K$88,IF(O47=Data!$E$9,Data!$K$89,IF(O47=Data!$E$10,Data!$K$90,IF(O47=Data!$E$11,Data!$K$91,IF(O47=Data!$E$12,Data!$K$92,IF(O47=Data!$E$13,Data!$K$93,IF(O47=Data!$E$14,Data!$K$94,IF(O47=Data!$E$15,Data!$K$95,IF(O47=Data!$E$16,Data!$K$96,IF(O47=Data!$E$17,Data!$K$97,IF(O47=Data!$E$18,Data!K$98,0)))))))))))))))))))*$AV$3</f>
        <v>0</v>
      </c>
      <c r="AK47" s="23">
        <f t="shared" si="6"/>
        <v>0</v>
      </c>
      <c r="AL47" s="22">
        <f t="shared" si="7"/>
        <v>0</v>
      </c>
      <c r="AM47" s="22">
        <f t="shared" si="8"/>
        <v>0</v>
      </c>
      <c r="AN47" s="23"/>
      <c r="AO47" s="120"/>
      <c r="AP47" s="25"/>
      <c r="AQ47" s="25"/>
      <c r="AR47" s="9"/>
      <c r="AS47" s="9"/>
      <c r="AT47" s="5"/>
      <c r="AX47" s="168"/>
      <c r="AY47" s="143" t="str">
        <f t="shared" si="9"/>
        <v>No</v>
      </c>
      <c r="AZ47" s="144" t="str">
        <f t="shared" si="3"/>
        <v>No</v>
      </c>
      <c r="BA47" s="150"/>
      <c r="BB47" s="146">
        <f>IF(Q47="NA",0,IF(N47="No",0,IF(O47=Data!$E$2,Data!$L$82,IF(O47=Data!$E$3,Data!$L$83,IF(O47=Data!$E$4,Data!$L$84,IF(O47=Data!$E$5,Data!$L$85,IF(O47=Data!$E$6,Data!$L$86,IF(O47=Data!$E$7,Data!$L$87,IF(O47=Data!$E$8,Data!$L$88,IF(O47=Data!$E$9,Data!$L$89,IF(O47=Data!$E$10,Data!$L$90,IF(O47=Data!$E$11,Data!$L$91,IF(O47=Data!$E$12,Data!$L$92,IF(O47=Data!$E$13,Data!$L$93,IF(O47=Data!$E$14,Data!$L$94,IF(O47=Data!$E$15,Data!$L$95,IF(O47=Data!$E$16,Data!$L$96,IF(O47=Data!$E$17,Data!$L$97,IF(O47=Data!$E$18,Data!L$98,0)))))))))))))))))))</f>
        <v>0</v>
      </c>
      <c r="BC47" s="147">
        <f>IF(Q47="NA",0,IF(AY47="No",0,IF(N47="Yes",0,IF(P47=Data!$E$2,Data!$L$82,IF(P47=Data!$E$3,Data!$L$83,IF(P47=Data!$E$4,Data!$L$84,IF(P47=Data!$E$5,Data!$L$85,IF(P47=Data!$E$6,Data!$L$86,IF(P47=Data!$E$7,Data!$L$87,IF(P47=Data!$E$8,Data!$L$88,IF(P47=Data!$E$9,Data!$L$89,IF(P47=Data!$E$10,Data!$L$90,IF(P47=Data!$E$11,Data!$L$91,IF(P47=Data!$E$12,Data!$L$92*(EXP(-29.6/R47)),IF(P47=Data!$E$13,Data!$L$93,IF(P47=Data!$E$14,Data!$L$94*(EXP(-29.6/R47)),IF(P47=Data!$E$15,Data!$L$95,IF(P47=Data!$E$16,Data!$L$96,IF(P47=Data!$E$17,Data!$L$97,IF(P47=Data!$E$18,Data!L$98,0))))))))))))))))))))</f>
        <v>0</v>
      </c>
      <c r="BD47" s="148"/>
      <c r="BE47" s="146"/>
      <c r="BF47" s="148">
        <f t="shared" si="10"/>
        <v>0</v>
      </c>
      <c r="BG47" s="148">
        <f t="shared" si="11"/>
        <v>1</v>
      </c>
      <c r="BH47" s="148">
        <f t="shared" si="12"/>
        <v>1</v>
      </c>
      <c r="BI47" s="148">
        <f>IF(S47=0,0,IF(AND(Q47=Data!$E$12,S47-$AV$3&gt;0),(((Data!$M$92*(EXP(-29.6/S47)))-(Data!$M$92*(EXP(-29.6/(S47-$AV$3)))))),IF(AND(Q47=Data!$E$12,S47-$AV$3&lt;0.5),(Data!$M$92*(EXP(-29.6/S47))),IF(AND(Q47=Data!$E$12,S47&lt;=1),((Data!$M$92*(EXP(-29.6/S47)))),IF(Q47=Data!$E$13,(Data!$M$93),IF(AND(Q47=Data!$E$14,S47-$AV$3&gt;0),(((Data!$M$94*(EXP(-29.6/S47)))-(Data!$M$94*(EXP(-29.6/(S47-$AV$3)))))),IF(AND(Q47=Data!$E$14,S47-$AV$3&lt;1),(Data!$M$94*(EXP(-29.6/S47))),IF(AND(Q47=Data!$E$14,S47&lt;=1),((Data!$M$94*(EXP(-29.6/S47)))),IF(Q47=Data!$E$15,Data!$M$95,IF(Q47=Data!$E$16,Data!$M$96,IF(Q47=Data!$E$17,Data!$M$97,IF(Q47=Data!$E$18,Data!$M$98,0))))))))))))</f>
        <v>0</v>
      </c>
      <c r="BJ47" s="148">
        <f>IF(Q47=Data!$E$12,BI47*0.32,IF(Q47=Data!$E$13,0,IF(Q47=Data!$E$14,BI47*0.32,IF(Q47=Data!$E$15,0,IF(Q47=Data!$E$16,0,IF(Q47=Data!$E$17,0,IF(Q47=Data!$E$18,0,0)))))))</f>
        <v>0</v>
      </c>
      <c r="BK47" s="148">
        <f>IF(Q47=Data!$E$12,Data!$P$92*$AV$3,IF(Q47=Data!$E$13,Data!$P$93*$AV$3,IF(Q47=Data!$E$14,Data!$P$94*$AV$3,IF(Q47=Data!$E$15,Data!$P$95*$AV$3,IF(Q47=Data!$E$16,Data!$P$96*$AV$3,IF(Q47=Data!$E$17,Data!$P$97*$AV$3,IF(Q47=Data!$E$18,Data!$P$98*$AV$3,0)))))))</f>
        <v>0</v>
      </c>
      <c r="BL47" s="147">
        <f>IF(O47=Data!$E$2,Data!$O$82,IF(O47=Data!$E$3,Data!$O$83,IF(O47=Data!$E$4,Data!$O$84,IF(O47=Data!$E$5,Data!$O$85,IF(O47=Data!$E$6,Data!$O$86,IF(O47=Data!$E$7,Data!$O$87,IF(O47=Data!$E$8,Data!$O$88,IF(O47=Data!$E$9,Data!$O$89,IF(O47=Data!$E$10,Data!$O$90,IF(O47=Data!$E$11,Data!$O$91,IF(O47=Data!$E$12,Data!$O$92,IF(O47=Data!$E$13,Data!$O$93,IF(O47=Data!$E$14,Data!$O$94,IF(O47=Data!$E$15,Data!$O$95,IF(O47=Data!$E$16,Data!$O$96,IF(O47=Data!$E$17,Data!$O$97,IF(O47=Data!$E$18,Data!$O$98,0)))))))))))))))))</f>
        <v>0</v>
      </c>
      <c r="BM47" s="169"/>
      <c r="BN47" s="169"/>
      <c r="BO47" s="169"/>
      <c r="BP47" s="169"/>
    </row>
    <row r="48" spans="10:68" x14ac:dyDescent="0.3">
      <c r="J48" s="36" t="s">
        <v>59</v>
      </c>
      <c r="K48" s="108"/>
      <c r="L48" s="108"/>
      <c r="M48" s="108" t="s">
        <v>3</v>
      </c>
      <c r="N48" s="108" t="s">
        <v>1</v>
      </c>
      <c r="O48" s="109" t="s">
        <v>124</v>
      </c>
      <c r="P48" s="109" t="s">
        <v>124</v>
      </c>
      <c r="Q48" s="110" t="s">
        <v>124</v>
      </c>
      <c r="R48" s="111"/>
      <c r="S48" s="111"/>
      <c r="T48" s="112"/>
      <c r="U48" s="20"/>
      <c r="V48" s="21">
        <f>IF(AZ48="No",0,IF(O48="NA",0,IF(O48=Data!$E$2,Data!$F$82,IF(O48=Data!$E$3,Data!$F$83,IF(O48=Data!$E$4,Data!$F$84,IF(O48=Data!$E$5,Data!$F$85,IF(O48=Data!$E$6,Data!$F$86,IF(O48=Data!$E$7,Data!$F$87,IF(O48=Data!$E$8,Data!$F$88,IF(O48=Data!$E$9,Data!$F$89,IF(O48=Data!$E$10,Data!$F$90,IF(O48=Data!$E$11,Data!$F$91,IF(O48=Data!E57,Data!$F$92,IF(O48=Data!E58,Data!$F$93,IF(O48=Data!E59,Data!$F$94,IF(O48=Data!E60,Data!$F$95,IF(O48=Data!E61,Data!$F$96,IF(O48=Data!E62,Data!$F$97,IF(O48=Data!E63,Data!F$98,0)))))))))))))))))))*K48*$AV$3</f>
        <v>0</v>
      </c>
      <c r="W48" s="23">
        <f>IF(AZ48="No",0,IF(O48="NA",0,IF(O48=Data!$E$2,Data!$G$82,IF(O48=Data!$E$3,Data!$G$83,IF(O48=Data!$E$4,Data!$G$84,IF(O48=Data!$E$5,Data!$G$85,IF(O48=Data!$E$6,Data!$G$86,IF(O48=Data!$E$7,Data!$G$87,IF(O48=Data!$E$8,Data!$G$88,IF(O48=Data!$E$9,Data!$G$89,IF(O48=Data!$E$10,Data!$G$90,IF(O48=Data!$E$11,Data!$G$91,IF(O48=Data!$E$12,Data!$G$92,IF(O48=Data!$E$13,Data!$G$93,IF(O48=Data!$E$14,Data!$G$94,IF(O48=Data!$E$15,Data!$G$95,IF(O48=Data!$E$16,Data!$G$96,IF(O48=Data!$E$17,Data!$G$97,IF(O48=Data!$E$18,Data!G$98,0)))))))))))))))))))*K48*$AV$3</f>
        <v>0</v>
      </c>
      <c r="X48" s="23">
        <f>IF(AZ48="No",0,IF(O48="NA",0,IF(O48=Data!$E$2,Data!$H$82,IF(O48=Data!$E$3,Data!$H$83,IF(O48=Data!$E$4,Data!$H$84,IF(O48=Data!$E$5,Data!$H$85,IF(O48=Data!$E$6,Data!$H$86,IF(O48=Data!$E$7,Data!$H$87,IF(O48=Data!$E$8,Data!$H$88,IF(O48=Data!$E$9,Data!$H$89,IF(O48=Data!$E$10,Data!$H$90,IF(O48=Data!$E$11,Data!$H$91,IF(O48=Data!$E$12,Data!$H$92,IF(O48=Data!$E$13,Data!$H$93,IF(O48=Data!$E$14,Data!$H$94,IF(O48=Data!$E$15,Data!$H$95,IF(O48=Data!$E$16,Data!$H$96,IF(O48=Data!$E$17,Data!$H$97,IF(O48=Data!$E$18,Data!H$98,0)))))))))))))))))))*K48*$AV$3</f>
        <v>0</v>
      </c>
      <c r="Y48" s="23">
        <f>IF(R48&lt;=1,0,IF(Q48=Data!$E$12,Data!$F$92,IF(Q48=Data!$E$13,Data!$F$93,IF(Q48=Data!$E$14,Data!$F$94,IF(Q48=Data!$E$15,Data!$F$95,IF(Q48=Data!$E$16,Data!$F$96,IF(Q48=Data!$E$17,Data!$F$97,IF(Q48=Data!$E$18,Data!$F$98,0))))))))*K48*IF(R48&lt;AV48,R48,$AV$3)</f>
        <v>0</v>
      </c>
      <c r="Z48" s="23">
        <f>IF(R48&lt;=1,0,IF(Q48=Data!$E$12,Data!$G$92,IF(Q48=Data!$E$13,Data!$G$93,IF(Q48=Data!$E$14,Data!$G$94,IF(Q48=Data!$E$15,Data!$G$95,IF(Q48=Data!$E$16,Data!$G$96,IF(Q48=Data!$E$17,Data!$G$97,IF(Q48=Data!$E$18,Data!$G$98,0))))))))*K48*IF(R48&lt;AV48,R48,$AV$3)</f>
        <v>0</v>
      </c>
      <c r="AA48" s="23">
        <f>IF(R48&lt;=1,0,IF(Q48=Data!$E$12,Data!$H$92,IF(Q48=Data!$E$13,Data!$H$93,IF(Q48=Data!$E$14,Data!$H$94,IF(Q48=Data!$E$15,Data!$H$95,IF(Q48=Data!$E$16,Data!$H$96,IF(Q48=Data!$E$17,Data!$H$97,IF(Q48=Data!$E$18,Data!$H$98,0))))))))*K48*IF(R48&lt;AV48,R48,$AV$3)</f>
        <v>0</v>
      </c>
      <c r="AB48" s="22">
        <f t="shared" si="4"/>
        <v>0</v>
      </c>
      <c r="AC48" s="50">
        <f t="shared" si="5"/>
        <v>0</v>
      </c>
      <c r="AD48" s="46"/>
      <c r="AE48" s="21">
        <f t="shared" si="0"/>
        <v>0</v>
      </c>
      <c r="AF48" s="22">
        <f t="shared" si="1"/>
        <v>0</v>
      </c>
      <c r="AG48" s="50">
        <f t="shared" si="2"/>
        <v>0</v>
      </c>
      <c r="AH48" s="46"/>
      <c r="AI48" s="21">
        <f>IF(AZ48="No",0,IF(O48="NA",0,IF(Q48=O48,0,IF(O48=Data!$E$2,Data!$J$82,IF(O48=Data!$E$3,Data!$J$83,IF(O48=Data!$E$4,Data!$J$84,IF(O48=Data!$E$5,Data!$J$85,IF(O48=Data!$E$6,Data!$J$86,IF(O48=Data!$E$7,Data!$J$87,IF(O48=Data!$E$8,Data!$J$88,IF(O48=Data!$E$9,Data!$J$89,IF(O48=Data!$E$10,Data!$I$90,IF(O48=Data!$E$11,Data!$J$91,IF(O48=Data!$E$12,Data!$J$92,IF(O48=Data!$E$13,Data!$J$93,IF(O48=Data!$E$14,Data!$J$94,IF(O48=Data!$E$15,Data!$J$95,IF(O48=Data!$E$16,Data!$J$96,IF(O48=Data!$E$17,Data!$J$97,IF(O48=Data!$E$18,Data!J$98,0))))))))))))))))))))*$AV$3</f>
        <v>0</v>
      </c>
      <c r="AJ48" s="23">
        <f>IF(AZ48="No",0,IF(O48="NA",0,IF(O48=Data!$E$2,Data!$K$82,IF(O48=Data!$E$3,Data!$K$83,IF(O48=Data!$E$4,Data!$K$84,IF(O48=Data!$E$5,Data!$K$85,IF(O48=Data!$E$6,Data!$K$86,IF(O48=Data!$E$7,Data!$K$87,IF(O48=Data!$E$8,Data!$K$88,IF(O48=Data!$E$9,Data!$K$89,IF(O48=Data!$E$10,Data!$K$90,IF(O48=Data!$E$11,Data!$K$91,IF(O48=Data!$E$12,Data!$K$92,IF(O48=Data!$E$13,Data!$K$93,IF(O48=Data!$E$14,Data!$K$94,IF(O48=Data!$E$15,Data!$K$95,IF(O48=Data!$E$16,Data!$K$96,IF(O48=Data!$E$17,Data!$K$97,IF(O48=Data!$E$18,Data!K$98,0)))))))))))))))))))*$AV$3</f>
        <v>0</v>
      </c>
      <c r="AK48" s="23">
        <f t="shared" si="6"/>
        <v>0</v>
      </c>
      <c r="AL48" s="22">
        <f t="shared" si="7"/>
        <v>0</v>
      </c>
      <c r="AM48" s="22">
        <f t="shared" si="8"/>
        <v>0</v>
      </c>
      <c r="AN48" s="23"/>
      <c r="AO48" s="120"/>
      <c r="AP48" s="25"/>
      <c r="AQ48" s="25"/>
      <c r="AR48" s="9"/>
      <c r="AS48" s="9"/>
      <c r="AT48" s="5"/>
      <c r="AX48" s="168"/>
      <c r="AY48" s="143" t="str">
        <f t="shared" si="9"/>
        <v>No</v>
      </c>
      <c r="AZ48" s="144" t="str">
        <f t="shared" si="3"/>
        <v>No</v>
      </c>
      <c r="BA48" s="150"/>
      <c r="BB48" s="146">
        <f>IF(Q48="NA",0,IF(N48="No",0,IF(O48=Data!$E$2,Data!$L$82,IF(O48=Data!$E$3,Data!$L$83,IF(O48=Data!$E$4,Data!$L$84,IF(O48=Data!$E$5,Data!$L$85,IF(O48=Data!$E$6,Data!$L$86,IF(O48=Data!$E$7,Data!$L$87,IF(O48=Data!$E$8,Data!$L$88,IF(O48=Data!$E$9,Data!$L$89,IF(O48=Data!$E$10,Data!$L$90,IF(O48=Data!$E$11,Data!$L$91,IF(O48=Data!$E$12,Data!$L$92,IF(O48=Data!$E$13,Data!$L$93,IF(O48=Data!$E$14,Data!$L$94,IF(O48=Data!$E$15,Data!$L$95,IF(O48=Data!$E$16,Data!$L$96,IF(O48=Data!$E$17,Data!$L$97,IF(O48=Data!$E$18,Data!L$98,0)))))))))))))))))))</f>
        <v>0</v>
      </c>
      <c r="BC48" s="147">
        <f>IF(Q48="NA",0,IF(AY48="No",0,IF(N48="Yes",0,IF(P48=Data!$E$2,Data!$L$82,IF(P48=Data!$E$3,Data!$L$83,IF(P48=Data!$E$4,Data!$L$84,IF(P48=Data!$E$5,Data!$L$85,IF(P48=Data!$E$6,Data!$L$86,IF(P48=Data!$E$7,Data!$L$87,IF(P48=Data!$E$8,Data!$L$88,IF(P48=Data!$E$9,Data!$L$89,IF(P48=Data!$E$10,Data!$L$90,IF(P48=Data!$E$11,Data!$L$91,IF(P48=Data!$E$12,Data!$L$92*(EXP(-29.6/R48)),IF(P48=Data!$E$13,Data!$L$93,IF(P48=Data!$E$14,Data!$L$94*(EXP(-29.6/R48)),IF(P48=Data!$E$15,Data!$L$95,IF(P48=Data!$E$16,Data!$L$96,IF(P48=Data!$E$17,Data!$L$97,IF(P48=Data!$E$18,Data!L$98,0))))))))))))))))))))</f>
        <v>0</v>
      </c>
      <c r="BD48" s="148"/>
      <c r="BE48" s="146"/>
      <c r="BF48" s="148">
        <f t="shared" si="10"/>
        <v>0</v>
      </c>
      <c r="BG48" s="148">
        <f t="shared" si="11"/>
        <v>1</v>
      </c>
      <c r="BH48" s="148">
        <f t="shared" si="12"/>
        <v>1</v>
      </c>
      <c r="BI48" s="148">
        <f>IF(S48=0,0,IF(AND(Q48=Data!$E$12,S48-$AV$3&gt;0),(((Data!$M$92*(EXP(-29.6/S48)))-(Data!$M$92*(EXP(-29.6/(S48-$AV$3)))))),IF(AND(Q48=Data!$E$12,S48-$AV$3&lt;0.5),(Data!$M$92*(EXP(-29.6/S48))),IF(AND(Q48=Data!$E$12,S48&lt;=1),((Data!$M$92*(EXP(-29.6/S48)))),IF(Q48=Data!$E$13,(Data!$M$93),IF(AND(Q48=Data!$E$14,S48-$AV$3&gt;0),(((Data!$M$94*(EXP(-29.6/S48)))-(Data!$M$94*(EXP(-29.6/(S48-$AV$3)))))),IF(AND(Q48=Data!$E$14,S48-$AV$3&lt;1),(Data!$M$94*(EXP(-29.6/S48))),IF(AND(Q48=Data!$E$14,S48&lt;=1),((Data!$M$94*(EXP(-29.6/S48)))),IF(Q48=Data!$E$15,Data!$M$95,IF(Q48=Data!$E$16,Data!$M$96,IF(Q48=Data!$E$17,Data!$M$97,IF(Q48=Data!$E$18,Data!$M$98,0))))))))))))</f>
        <v>0</v>
      </c>
      <c r="BJ48" s="148">
        <f>IF(Q48=Data!$E$12,BI48*0.32,IF(Q48=Data!$E$13,0,IF(Q48=Data!$E$14,BI48*0.32,IF(Q48=Data!$E$15,0,IF(Q48=Data!$E$16,0,IF(Q48=Data!$E$17,0,IF(Q48=Data!$E$18,0,0)))))))</f>
        <v>0</v>
      </c>
      <c r="BK48" s="148">
        <f>IF(Q48=Data!$E$12,Data!$P$92*$AV$3,IF(Q48=Data!$E$13,Data!$P$93*$AV$3,IF(Q48=Data!$E$14,Data!$P$94*$AV$3,IF(Q48=Data!$E$15,Data!$P$95*$AV$3,IF(Q48=Data!$E$16,Data!$P$96*$AV$3,IF(Q48=Data!$E$17,Data!$P$97*$AV$3,IF(Q48=Data!$E$18,Data!$P$98*$AV$3,0)))))))</f>
        <v>0</v>
      </c>
      <c r="BL48" s="147">
        <f>IF(O48=Data!$E$2,Data!$O$82,IF(O48=Data!$E$3,Data!$O$83,IF(O48=Data!$E$4,Data!$O$84,IF(O48=Data!$E$5,Data!$O$85,IF(O48=Data!$E$6,Data!$O$86,IF(O48=Data!$E$7,Data!$O$87,IF(O48=Data!$E$8,Data!$O$88,IF(O48=Data!$E$9,Data!$O$89,IF(O48=Data!$E$10,Data!$O$90,IF(O48=Data!$E$11,Data!$O$91,IF(O48=Data!$E$12,Data!$O$92,IF(O48=Data!$E$13,Data!$O$93,IF(O48=Data!$E$14,Data!$O$94,IF(O48=Data!$E$15,Data!$O$95,IF(O48=Data!$E$16,Data!$O$96,IF(O48=Data!$E$17,Data!$O$97,IF(O48=Data!$E$18,Data!$O$98,0)))))))))))))))))</f>
        <v>0</v>
      </c>
      <c r="BM48" s="169"/>
      <c r="BN48" s="169"/>
      <c r="BO48" s="169"/>
      <c r="BP48" s="169"/>
    </row>
    <row r="49" spans="10:68" x14ac:dyDescent="0.3">
      <c r="J49" s="36" t="s">
        <v>60</v>
      </c>
      <c r="K49" s="108"/>
      <c r="L49" s="108"/>
      <c r="M49" s="108" t="s">
        <v>3</v>
      </c>
      <c r="N49" s="108" t="s">
        <v>1</v>
      </c>
      <c r="O49" s="109" t="s">
        <v>124</v>
      </c>
      <c r="P49" s="109" t="s">
        <v>124</v>
      </c>
      <c r="Q49" s="110" t="s">
        <v>124</v>
      </c>
      <c r="R49" s="111"/>
      <c r="S49" s="111"/>
      <c r="T49" s="112"/>
      <c r="U49" s="20"/>
      <c r="V49" s="21">
        <f>IF(AZ49="No",0,IF(O49="NA",0,IF(O49=Data!$E$2,Data!$F$82,IF(O49=Data!$E$3,Data!$F$83,IF(O49=Data!$E$4,Data!$F$84,IF(O49=Data!$E$5,Data!$F$85,IF(O49=Data!$E$6,Data!$F$86,IF(O49=Data!$E$7,Data!$F$87,IF(O49=Data!$E$8,Data!$F$88,IF(O49=Data!$E$9,Data!$F$89,IF(O49=Data!$E$10,Data!$F$90,IF(O49=Data!$E$11,Data!$F$91,IF(O49=Data!E58,Data!$F$92,IF(O49=Data!E59,Data!$F$93,IF(O49=Data!E60,Data!$F$94,IF(O49=Data!E61,Data!$F$95,IF(O49=Data!E62,Data!$F$96,IF(O49=Data!E63,Data!$F$97,IF(O49=Data!E64,Data!F$98,0)))))))))))))))))))*K49*$AV$3</f>
        <v>0</v>
      </c>
      <c r="W49" s="23">
        <f>IF(AZ49="No",0,IF(O49="NA",0,IF(O49=Data!$E$2,Data!$G$82,IF(O49=Data!$E$3,Data!$G$83,IF(O49=Data!$E$4,Data!$G$84,IF(O49=Data!$E$5,Data!$G$85,IF(O49=Data!$E$6,Data!$G$86,IF(O49=Data!$E$7,Data!$G$87,IF(O49=Data!$E$8,Data!$G$88,IF(O49=Data!$E$9,Data!$G$89,IF(O49=Data!$E$10,Data!$G$90,IF(O49=Data!$E$11,Data!$G$91,IF(O49=Data!$E$12,Data!$G$92,IF(O49=Data!$E$13,Data!$G$93,IF(O49=Data!$E$14,Data!$G$94,IF(O49=Data!$E$15,Data!$G$95,IF(O49=Data!$E$16,Data!$G$96,IF(O49=Data!$E$17,Data!$G$97,IF(O49=Data!$E$18,Data!G$98,0)))))))))))))))))))*K49*$AV$3</f>
        <v>0</v>
      </c>
      <c r="X49" s="23">
        <f>IF(AZ49="No",0,IF(O49="NA",0,IF(O49=Data!$E$2,Data!$H$82,IF(O49=Data!$E$3,Data!$H$83,IF(O49=Data!$E$4,Data!$H$84,IF(O49=Data!$E$5,Data!$H$85,IF(O49=Data!$E$6,Data!$H$86,IF(O49=Data!$E$7,Data!$H$87,IF(O49=Data!$E$8,Data!$H$88,IF(O49=Data!$E$9,Data!$H$89,IF(O49=Data!$E$10,Data!$H$90,IF(O49=Data!$E$11,Data!$H$91,IF(O49=Data!$E$12,Data!$H$92,IF(O49=Data!$E$13,Data!$H$93,IF(O49=Data!$E$14,Data!$H$94,IF(O49=Data!$E$15,Data!$H$95,IF(O49=Data!$E$16,Data!$H$96,IF(O49=Data!$E$17,Data!$H$97,IF(O49=Data!$E$18,Data!H$98,0)))))))))))))))))))*K49*$AV$3</f>
        <v>0</v>
      </c>
      <c r="Y49" s="23">
        <f>IF(R49&lt;=1,0,IF(Q49=Data!$E$12,Data!$F$92,IF(Q49=Data!$E$13,Data!$F$93,IF(Q49=Data!$E$14,Data!$F$94,IF(Q49=Data!$E$15,Data!$F$95,IF(Q49=Data!$E$16,Data!$F$96,IF(Q49=Data!$E$17,Data!$F$97,IF(Q49=Data!$E$18,Data!$F$98,0))))))))*K49*IF(R49&lt;AV49,R49,$AV$3)</f>
        <v>0</v>
      </c>
      <c r="Z49" s="23">
        <f>IF(R49&lt;=1,0,IF(Q49=Data!$E$12,Data!$G$92,IF(Q49=Data!$E$13,Data!$G$93,IF(Q49=Data!$E$14,Data!$G$94,IF(Q49=Data!$E$15,Data!$G$95,IF(Q49=Data!$E$16,Data!$G$96,IF(Q49=Data!$E$17,Data!$G$97,IF(Q49=Data!$E$18,Data!$G$98,0))))))))*K49*IF(R49&lt;AV49,R49,$AV$3)</f>
        <v>0</v>
      </c>
      <c r="AA49" s="23">
        <f>IF(R49&lt;=1,0,IF(Q49=Data!$E$12,Data!$H$92,IF(Q49=Data!$E$13,Data!$H$93,IF(Q49=Data!$E$14,Data!$H$94,IF(Q49=Data!$E$15,Data!$H$95,IF(Q49=Data!$E$16,Data!$H$96,IF(Q49=Data!$E$17,Data!$H$97,IF(Q49=Data!$E$18,Data!$H$98,0))))))))*K49*IF(R49&lt;AV49,R49,$AV$3)</f>
        <v>0</v>
      </c>
      <c r="AB49" s="22">
        <f t="shared" si="4"/>
        <v>0</v>
      </c>
      <c r="AC49" s="50">
        <f t="shared" si="5"/>
        <v>0</v>
      </c>
      <c r="AD49" s="46"/>
      <c r="AE49" s="21">
        <f t="shared" si="0"/>
        <v>0</v>
      </c>
      <c r="AF49" s="22">
        <f t="shared" si="1"/>
        <v>0</v>
      </c>
      <c r="AG49" s="50">
        <f t="shared" si="2"/>
        <v>0</v>
      </c>
      <c r="AH49" s="46"/>
      <c r="AI49" s="21">
        <f>IF(AZ49="No",0,IF(O49="NA",0,IF(Q49=O49,0,IF(O49=Data!$E$2,Data!$J$82,IF(O49=Data!$E$3,Data!$J$83,IF(O49=Data!$E$4,Data!$J$84,IF(O49=Data!$E$5,Data!$J$85,IF(O49=Data!$E$6,Data!$J$86,IF(O49=Data!$E$7,Data!$J$87,IF(O49=Data!$E$8,Data!$J$88,IF(O49=Data!$E$9,Data!$J$89,IF(O49=Data!$E$10,Data!$I$90,IF(O49=Data!$E$11,Data!$J$91,IF(O49=Data!$E$12,Data!$J$92,IF(O49=Data!$E$13,Data!$J$93,IF(O49=Data!$E$14,Data!$J$94,IF(O49=Data!$E$15,Data!$J$95,IF(O49=Data!$E$16,Data!$J$96,IF(O49=Data!$E$17,Data!$J$97,IF(O49=Data!$E$18,Data!J$98,0))))))))))))))))))))*$AV$3</f>
        <v>0</v>
      </c>
      <c r="AJ49" s="23">
        <f>IF(AZ49="No",0,IF(O49="NA",0,IF(O49=Data!$E$2,Data!$K$82,IF(O49=Data!$E$3,Data!$K$83,IF(O49=Data!$E$4,Data!$K$84,IF(O49=Data!$E$5,Data!$K$85,IF(O49=Data!$E$6,Data!$K$86,IF(O49=Data!$E$7,Data!$K$87,IF(O49=Data!$E$8,Data!$K$88,IF(O49=Data!$E$9,Data!$K$89,IF(O49=Data!$E$10,Data!$K$90,IF(O49=Data!$E$11,Data!$K$91,IF(O49=Data!$E$12,Data!$K$92,IF(O49=Data!$E$13,Data!$K$93,IF(O49=Data!$E$14,Data!$K$94,IF(O49=Data!$E$15,Data!$K$95,IF(O49=Data!$E$16,Data!$K$96,IF(O49=Data!$E$17,Data!$K$97,IF(O49=Data!$E$18,Data!K$98,0)))))))))))))))))))*$AV$3</f>
        <v>0</v>
      </c>
      <c r="AK49" s="23">
        <f t="shared" si="6"/>
        <v>0</v>
      </c>
      <c r="AL49" s="22">
        <f t="shared" si="7"/>
        <v>0</v>
      </c>
      <c r="AM49" s="22">
        <f t="shared" si="8"/>
        <v>0</v>
      </c>
      <c r="AN49" s="23"/>
      <c r="AO49" s="120"/>
      <c r="AP49" s="25"/>
      <c r="AQ49" s="25"/>
      <c r="AR49" s="9"/>
      <c r="AS49" s="9"/>
      <c r="AT49" s="5"/>
      <c r="AX49" s="168"/>
      <c r="AY49" s="143" t="str">
        <f t="shared" si="9"/>
        <v>No</v>
      </c>
      <c r="AZ49" s="144" t="str">
        <f t="shared" si="3"/>
        <v>No</v>
      </c>
      <c r="BA49" s="150"/>
      <c r="BB49" s="146">
        <f>IF(Q49="NA",0,IF(N49="No",0,IF(O49=Data!$E$2,Data!$L$82,IF(O49=Data!$E$3,Data!$L$83,IF(O49=Data!$E$4,Data!$L$84,IF(O49=Data!$E$5,Data!$L$85,IF(O49=Data!$E$6,Data!$L$86,IF(O49=Data!$E$7,Data!$L$87,IF(O49=Data!$E$8,Data!$L$88,IF(O49=Data!$E$9,Data!$L$89,IF(O49=Data!$E$10,Data!$L$90,IF(O49=Data!$E$11,Data!$L$91,IF(O49=Data!$E$12,Data!$L$92,IF(O49=Data!$E$13,Data!$L$93,IF(O49=Data!$E$14,Data!$L$94,IF(O49=Data!$E$15,Data!$L$95,IF(O49=Data!$E$16,Data!$L$96,IF(O49=Data!$E$17,Data!$L$97,IF(O49=Data!$E$18,Data!L$98,0)))))))))))))))))))</f>
        <v>0</v>
      </c>
      <c r="BC49" s="147">
        <f>IF(Q49="NA",0,IF(AY49="No",0,IF(N49="Yes",0,IF(P49=Data!$E$2,Data!$L$82,IF(P49=Data!$E$3,Data!$L$83,IF(P49=Data!$E$4,Data!$L$84,IF(P49=Data!$E$5,Data!$L$85,IF(P49=Data!$E$6,Data!$L$86,IF(P49=Data!$E$7,Data!$L$87,IF(P49=Data!$E$8,Data!$L$88,IF(P49=Data!$E$9,Data!$L$89,IF(P49=Data!$E$10,Data!$L$90,IF(P49=Data!$E$11,Data!$L$91,IF(P49=Data!$E$12,Data!$L$92*(EXP(-29.6/R49)),IF(P49=Data!$E$13,Data!$L$93,IF(P49=Data!$E$14,Data!$L$94*(EXP(-29.6/R49)),IF(P49=Data!$E$15,Data!$L$95,IF(P49=Data!$E$16,Data!$L$96,IF(P49=Data!$E$17,Data!$L$97,IF(P49=Data!$E$18,Data!L$98,0))))))))))))))))))))</f>
        <v>0</v>
      </c>
      <c r="BD49" s="148"/>
      <c r="BE49" s="146"/>
      <c r="BF49" s="148">
        <f t="shared" si="10"/>
        <v>0</v>
      </c>
      <c r="BG49" s="148">
        <f t="shared" si="11"/>
        <v>1</v>
      </c>
      <c r="BH49" s="148">
        <f t="shared" si="12"/>
        <v>1</v>
      </c>
      <c r="BI49" s="148">
        <f>IF(S49=0,0,IF(AND(Q49=Data!$E$12,S49-$AV$3&gt;0),(((Data!$M$92*(EXP(-29.6/S49)))-(Data!$M$92*(EXP(-29.6/(S49-$AV$3)))))),IF(AND(Q49=Data!$E$12,S49-$AV$3&lt;0.5),(Data!$M$92*(EXP(-29.6/S49))),IF(AND(Q49=Data!$E$12,S49&lt;=1),((Data!$M$92*(EXP(-29.6/S49)))),IF(Q49=Data!$E$13,(Data!$M$93),IF(AND(Q49=Data!$E$14,S49-$AV$3&gt;0),(((Data!$M$94*(EXP(-29.6/S49)))-(Data!$M$94*(EXP(-29.6/(S49-$AV$3)))))),IF(AND(Q49=Data!$E$14,S49-$AV$3&lt;1),(Data!$M$94*(EXP(-29.6/S49))),IF(AND(Q49=Data!$E$14,S49&lt;=1),((Data!$M$94*(EXP(-29.6/S49)))),IF(Q49=Data!$E$15,Data!$M$95,IF(Q49=Data!$E$16,Data!$M$96,IF(Q49=Data!$E$17,Data!$M$97,IF(Q49=Data!$E$18,Data!$M$98,0))))))))))))</f>
        <v>0</v>
      </c>
      <c r="BJ49" s="148">
        <f>IF(Q49=Data!$E$12,BI49*0.32,IF(Q49=Data!$E$13,0,IF(Q49=Data!$E$14,BI49*0.32,IF(Q49=Data!$E$15,0,IF(Q49=Data!$E$16,0,IF(Q49=Data!$E$17,0,IF(Q49=Data!$E$18,0,0)))))))</f>
        <v>0</v>
      </c>
      <c r="BK49" s="148">
        <f>IF(Q49=Data!$E$12,Data!$P$92*$AV$3,IF(Q49=Data!$E$13,Data!$P$93*$AV$3,IF(Q49=Data!$E$14,Data!$P$94*$AV$3,IF(Q49=Data!$E$15,Data!$P$95*$AV$3,IF(Q49=Data!$E$16,Data!$P$96*$AV$3,IF(Q49=Data!$E$17,Data!$P$97*$AV$3,IF(Q49=Data!$E$18,Data!$P$98*$AV$3,0)))))))</f>
        <v>0</v>
      </c>
      <c r="BL49" s="147">
        <f>IF(O49=Data!$E$2,Data!$O$82,IF(O49=Data!$E$3,Data!$O$83,IF(O49=Data!$E$4,Data!$O$84,IF(O49=Data!$E$5,Data!$O$85,IF(O49=Data!$E$6,Data!$O$86,IF(O49=Data!$E$7,Data!$O$87,IF(O49=Data!$E$8,Data!$O$88,IF(O49=Data!$E$9,Data!$O$89,IF(O49=Data!$E$10,Data!$O$90,IF(O49=Data!$E$11,Data!$O$91,IF(O49=Data!$E$12,Data!$O$92,IF(O49=Data!$E$13,Data!$O$93,IF(O49=Data!$E$14,Data!$O$94,IF(O49=Data!$E$15,Data!$O$95,IF(O49=Data!$E$16,Data!$O$96,IF(O49=Data!$E$17,Data!$O$97,IF(O49=Data!$E$18,Data!$O$98,0)))))))))))))))))</f>
        <v>0</v>
      </c>
      <c r="BM49" s="169"/>
      <c r="BN49" s="169"/>
      <c r="BO49" s="169"/>
      <c r="BP49" s="169"/>
    </row>
    <row r="50" spans="10:68" x14ac:dyDescent="0.3">
      <c r="J50" s="36" t="s">
        <v>61</v>
      </c>
      <c r="K50" s="108"/>
      <c r="L50" s="108"/>
      <c r="M50" s="108" t="s">
        <v>3</v>
      </c>
      <c r="N50" s="108" t="s">
        <v>1</v>
      </c>
      <c r="O50" s="109" t="s">
        <v>124</v>
      </c>
      <c r="P50" s="109" t="s">
        <v>124</v>
      </c>
      <c r="Q50" s="110" t="s">
        <v>124</v>
      </c>
      <c r="R50" s="111"/>
      <c r="S50" s="111"/>
      <c r="T50" s="112"/>
      <c r="U50" s="20"/>
      <c r="V50" s="21">
        <f>IF(AZ50="No",0,IF(O50="NA",0,IF(O50=Data!$E$2,Data!$F$82,IF(O50=Data!$E$3,Data!$F$83,IF(O50=Data!$E$4,Data!$F$84,IF(O50=Data!$E$5,Data!$F$85,IF(O50=Data!$E$6,Data!$F$86,IF(O50=Data!$E$7,Data!$F$87,IF(O50=Data!$E$8,Data!$F$88,IF(O50=Data!$E$9,Data!$F$89,IF(O50=Data!$E$10,Data!$F$90,IF(O50=Data!$E$11,Data!$F$91,IF(O50=Data!E59,Data!$F$92,IF(O50=Data!E60,Data!$F$93,IF(O50=Data!E61,Data!$F$94,IF(O50=Data!E62,Data!$F$95,IF(O50=Data!E63,Data!$F$96,IF(O50=Data!E64,Data!$F$97,IF(O50=Data!E65,Data!F$98,0)))))))))))))))))))*K50*$AV$3</f>
        <v>0</v>
      </c>
      <c r="W50" s="23">
        <f>IF(AZ50="No",0,IF(O50="NA",0,IF(O50=Data!$E$2,Data!$G$82,IF(O50=Data!$E$3,Data!$G$83,IF(O50=Data!$E$4,Data!$G$84,IF(O50=Data!$E$5,Data!$G$85,IF(O50=Data!$E$6,Data!$G$86,IF(O50=Data!$E$7,Data!$G$87,IF(O50=Data!$E$8,Data!$G$88,IF(O50=Data!$E$9,Data!$G$89,IF(O50=Data!$E$10,Data!$G$90,IF(O50=Data!$E$11,Data!$G$91,IF(O50=Data!$E$12,Data!$G$92,IF(O50=Data!$E$13,Data!$G$93,IF(O50=Data!$E$14,Data!$G$94,IF(O50=Data!$E$15,Data!$G$95,IF(O50=Data!$E$16,Data!$G$96,IF(O50=Data!$E$17,Data!$G$97,IF(O50=Data!$E$18,Data!G$98,0)))))))))))))))))))*K50*$AV$3</f>
        <v>0</v>
      </c>
      <c r="X50" s="23">
        <f>IF(AZ50="No",0,IF(O50="NA",0,IF(O50=Data!$E$2,Data!$H$82,IF(O50=Data!$E$3,Data!$H$83,IF(O50=Data!$E$4,Data!$H$84,IF(O50=Data!$E$5,Data!$H$85,IF(O50=Data!$E$6,Data!$H$86,IF(O50=Data!$E$7,Data!$H$87,IF(O50=Data!$E$8,Data!$H$88,IF(O50=Data!$E$9,Data!$H$89,IF(O50=Data!$E$10,Data!$H$90,IF(O50=Data!$E$11,Data!$H$91,IF(O50=Data!$E$12,Data!$H$92,IF(O50=Data!$E$13,Data!$H$93,IF(O50=Data!$E$14,Data!$H$94,IF(O50=Data!$E$15,Data!$H$95,IF(O50=Data!$E$16,Data!$H$96,IF(O50=Data!$E$17,Data!$H$97,IF(O50=Data!$E$18,Data!H$98,0)))))))))))))))))))*K50*$AV$3</f>
        <v>0</v>
      </c>
      <c r="Y50" s="23">
        <f>IF(R50&lt;=1,0,IF(Q50=Data!$E$12,Data!$F$92,IF(Q50=Data!$E$13,Data!$F$93,IF(Q50=Data!$E$14,Data!$F$94,IF(Q50=Data!$E$15,Data!$F$95,IF(Q50=Data!$E$16,Data!$F$96,IF(Q50=Data!$E$17,Data!$F$97,IF(Q50=Data!$E$18,Data!$F$98,0))))))))*K50*IF(R50&lt;AV50,R50,$AV$3)</f>
        <v>0</v>
      </c>
      <c r="Z50" s="23">
        <f>IF(R50&lt;=1,0,IF(Q50=Data!$E$12,Data!$G$92,IF(Q50=Data!$E$13,Data!$G$93,IF(Q50=Data!$E$14,Data!$G$94,IF(Q50=Data!$E$15,Data!$G$95,IF(Q50=Data!$E$16,Data!$G$96,IF(Q50=Data!$E$17,Data!$G$97,IF(Q50=Data!$E$18,Data!$G$98,0))))))))*K50*IF(R50&lt;AV50,R50,$AV$3)</f>
        <v>0</v>
      </c>
      <c r="AA50" s="23">
        <f>IF(R50&lt;=1,0,IF(Q50=Data!$E$12,Data!$H$92,IF(Q50=Data!$E$13,Data!$H$93,IF(Q50=Data!$E$14,Data!$H$94,IF(Q50=Data!$E$15,Data!$H$95,IF(Q50=Data!$E$16,Data!$H$96,IF(Q50=Data!$E$17,Data!$H$97,IF(Q50=Data!$E$18,Data!$H$98,0))))))))*K50*IF(R50&lt;AV50,R50,$AV$3)</f>
        <v>0</v>
      </c>
      <c r="AB50" s="22">
        <f t="shared" si="4"/>
        <v>0</v>
      </c>
      <c r="AC50" s="50">
        <f t="shared" si="5"/>
        <v>0</v>
      </c>
      <c r="AD50" s="46"/>
      <c r="AE50" s="21">
        <f t="shared" si="0"/>
        <v>0</v>
      </c>
      <c r="AF50" s="22">
        <f t="shared" si="1"/>
        <v>0</v>
      </c>
      <c r="AG50" s="50">
        <f t="shared" si="2"/>
        <v>0</v>
      </c>
      <c r="AH50" s="46"/>
      <c r="AI50" s="21">
        <f>IF(AZ50="No",0,IF(O50="NA",0,IF(Q50=O50,0,IF(O50=Data!$E$2,Data!$J$82,IF(O50=Data!$E$3,Data!$J$83,IF(O50=Data!$E$4,Data!$J$84,IF(O50=Data!$E$5,Data!$J$85,IF(O50=Data!$E$6,Data!$J$86,IF(O50=Data!$E$7,Data!$J$87,IF(O50=Data!$E$8,Data!$J$88,IF(O50=Data!$E$9,Data!$J$89,IF(O50=Data!$E$10,Data!$I$90,IF(O50=Data!$E$11,Data!$J$91,IF(O50=Data!$E$12,Data!$J$92,IF(O50=Data!$E$13,Data!$J$93,IF(O50=Data!$E$14,Data!$J$94,IF(O50=Data!$E$15,Data!$J$95,IF(O50=Data!$E$16,Data!$J$96,IF(O50=Data!$E$17,Data!$J$97,IF(O50=Data!$E$18,Data!J$98,0))))))))))))))))))))*$AV$3</f>
        <v>0</v>
      </c>
      <c r="AJ50" s="23">
        <f>IF(AZ50="No",0,IF(O50="NA",0,IF(O50=Data!$E$2,Data!$K$82,IF(O50=Data!$E$3,Data!$K$83,IF(O50=Data!$E$4,Data!$K$84,IF(O50=Data!$E$5,Data!$K$85,IF(O50=Data!$E$6,Data!$K$86,IF(O50=Data!$E$7,Data!$K$87,IF(O50=Data!$E$8,Data!$K$88,IF(O50=Data!$E$9,Data!$K$89,IF(O50=Data!$E$10,Data!$K$90,IF(O50=Data!$E$11,Data!$K$91,IF(O50=Data!$E$12,Data!$K$92,IF(O50=Data!$E$13,Data!$K$93,IF(O50=Data!$E$14,Data!$K$94,IF(O50=Data!$E$15,Data!$K$95,IF(O50=Data!$E$16,Data!$K$96,IF(O50=Data!$E$17,Data!$K$97,IF(O50=Data!$E$18,Data!K$98,0)))))))))))))))))))*$AV$3</f>
        <v>0</v>
      </c>
      <c r="AK50" s="23">
        <f t="shared" si="6"/>
        <v>0</v>
      </c>
      <c r="AL50" s="22">
        <f t="shared" si="7"/>
        <v>0</v>
      </c>
      <c r="AM50" s="22">
        <f t="shared" si="8"/>
        <v>0</v>
      </c>
      <c r="AN50" s="23"/>
      <c r="AO50" s="120"/>
      <c r="AP50" s="25"/>
      <c r="AQ50" s="25"/>
      <c r="AR50" s="9"/>
      <c r="AS50" s="9"/>
      <c r="AT50" s="5"/>
      <c r="AX50" s="168"/>
      <c r="AY50" s="143" t="str">
        <f t="shared" si="9"/>
        <v>No</v>
      </c>
      <c r="AZ50" s="144" t="str">
        <f t="shared" si="3"/>
        <v>No</v>
      </c>
      <c r="BA50" s="150"/>
      <c r="BB50" s="146">
        <f>IF(Q50="NA",0,IF(N50="No",0,IF(O50=Data!$E$2,Data!$L$82,IF(O50=Data!$E$3,Data!$L$83,IF(O50=Data!$E$4,Data!$L$84,IF(O50=Data!$E$5,Data!$L$85,IF(O50=Data!$E$6,Data!$L$86,IF(O50=Data!$E$7,Data!$L$87,IF(O50=Data!$E$8,Data!$L$88,IF(O50=Data!$E$9,Data!$L$89,IF(O50=Data!$E$10,Data!$L$90,IF(O50=Data!$E$11,Data!$L$91,IF(O50=Data!$E$12,Data!$L$92,IF(O50=Data!$E$13,Data!$L$93,IF(O50=Data!$E$14,Data!$L$94,IF(O50=Data!$E$15,Data!$L$95,IF(O50=Data!$E$16,Data!$L$96,IF(O50=Data!$E$17,Data!$L$97,IF(O50=Data!$E$18,Data!L$98,0)))))))))))))))))))</f>
        <v>0</v>
      </c>
      <c r="BC50" s="147">
        <f>IF(Q50="NA",0,IF(AY50="No",0,IF(N50="Yes",0,IF(P50=Data!$E$2,Data!$L$82,IF(P50=Data!$E$3,Data!$L$83,IF(P50=Data!$E$4,Data!$L$84,IF(P50=Data!$E$5,Data!$L$85,IF(P50=Data!$E$6,Data!$L$86,IF(P50=Data!$E$7,Data!$L$87,IF(P50=Data!$E$8,Data!$L$88,IF(P50=Data!$E$9,Data!$L$89,IF(P50=Data!$E$10,Data!$L$90,IF(P50=Data!$E$11,Data!$L$91,IF(P50=Data!$E$12,Data!$L$92*(EXP(-29.6/R50)),IF(P50=Data!$E$13,Data!$L$93,IF(P50=Data!$E$14,Data!$L$94*(EXP(-29.6/R50)),IF(P50=Data!$E$15,Data!$L$95,IF(P50=Data!$E$16,Data!$L$96,IF(P50=Data!$E$17,Data!$L$97,IF(P50=Data!$E$18,Data!L$98,0))))))))))))))))))))</f>
        <v>0</v>
      </c>
      <c r="BD50" s="148"/>
      <c r="BE50" s="146"/>
      <c r="BF50" s="148">
        <f t="shared" si="10"/>
        <v>0</v>
      </c>
      <c r="BG50" s="148">
        <f t="shared" si="11"/>
        <v>1</v>
      </c>
      <c r="BH50" s="148">
        <f t="shared" si="12"/>
        <v>1</v>
      </c>
      <c r="BI50" s="148">
        <f>IF(S50=0,0,IF(AND(Q50=Data!$E$12,S50-$AV$3&gt;0),(((Data!$M$92*(EXP(-29.6/S50)))-(Data!$M$92*(EXP(-29.6/(S50-$AV$3)))))),IF(AND(Q50=Data!$E$12,S50-$AV$3&lt;0.5),(Data!$M$92*(EXP(-29.6/S50))),IF(AND(Q50=Data!$E$12,S50&lt;=1),((Data!$M$92*(EXP(-29.6/S50)))),IF(Q50=Data!$E$13,(Data!$M$93),IF(AND(Q50=Data!$E$14,S50-$AV$3&gt;0),(((Data!$M$94*(EXP(-29.6/S50)))-(Data!$M$94*(EXP(-29.6/(S50-$AV$3)))))),IF(AND(Q50=Data!$E$14,S50-$AV$3&lt;1),(Data!$M$94*(EXP(-29.6/S50))),IF(AND(Q50=Data!$E$14,S50&lt;=1),((Data!$M$94*(EXP(-29.6/S50)))),IF(Q50=Data!$E$15,Data!$M$95,IF(Q50=Data!$E$16,Data!$M$96,IF(Q50=Data!$E$17,Data!$M$97,IF(Q50=Data!$E$18,Data!$M$98,0))))))))))))</f>
        <v>0</v>
      </c>
      <c r="BJ50" s="148">
        <f>IF(Q50=Data!$E$12,BI50*0.32,IF(Q50=Data!$E$13,0,IF(Q50=Data!$E$14,BI50*0.32,IF(Q50=Data!$E$15,0,IF(Q50=Data!$E$16,0,IF(Q50=Data!$E$17,0,IF(Q50=Data!$E$18,0,0)))))))</f>
        <v>0</v>
      </c>
      <c r="BK50" s="148">
        <f>IF(Q50=Data!$E$12,Data!$P$92*$AV$3,IF(Q50=Data!$E$13,Data!$P$93*$AV$3,IF(Q50=Data!$E$14,Data!$P$94*$AV$3,IF(Q50=Data!$E$15,Data!$P$95*$AV$3,IF(Q50=Data!$E$16,Data!$P$96*$AV$3,IF(Q50=Data!$E$17,Data!$P$97*$AV$3,IF(Q50=Data!$E$18,Data!$P$98*$AV$3,0)))))))</f>
        <v>0</v>
      </c>
      <c r="BL50" s="147">
        <f>IF(O50=Data!$E$2,Data!$O$82,IF(O50=Data!$E$3,Data!$O$83,IF(O50=Data!$E$4,Data!$O$84,IF(O50=Data!$E$5,Data!$O$85,IF(O50=Data!$E$6,Data!$O$86,IF(O50=Data!$E$7,Data!$O$87,IF(O50=Data!$E$8,Data!$O$88,IF(O50=Data!$E$9,Data!$O$89,IF(O50=Data!$E$10,Data!$O$90,IF(O50=Data!$E$11,Data!$O$91,IF(O50=Data!$E$12,Data!$O$92,IF(O50=Data!$E$13,Data!$O$93,IF(O50=Data!$E$14,Data!$O$94,IF(O50=Data!$E$15,Data!$O$95,IF(O50=Data!$E$16,Data!$O$96,IF(O50=Data!$E$17,Data!$O$97,IF(O50=Data!$E$18,Data!$O$98,0)))))))))))))))))</f>
        <v>0</v>
      </c>
      <c r="BM50" s="169"/>
      <c r="BN50" s="169"/>
      <c r="BO50" s="169"/>
      <c r="BP50" s="169"/>
    </row>
    <row r="51" spans="10:68" x14ac:dyDescent="0.3">
      <c r="J51" s="36" t="s">
        <v>62</v>
      </c>
      <c r="K51" s="108"/>
      <c r="L51" s="108"/>
      <c r="M51" s="108" t="s">
        <v>3</v>
      </c>
      <c r="N51" s="108" t="s">
        <v>1</v>
      </c>
      <c r="O51" s="109" t="s">
        <v>124</v>
      </c>
      <c r="P51" s="109" t="s">
        <v>124</v>
      </c>
      <c r="Q51" s="110" t="s">
        <v>124</v>
      </c>
      <c r="R51" s="111"/>
      <c r="S51" s="111"/>
      <c r="T51" s="112"/>
      <c r="U51" s="20"/>
      <c r="V51" s="21">
        <f>IF(AZ51="No",0,IF(O51="NA",0,IF(O51=Data!$E$2,Data!$F$82,IF(O51=Data!$E$3,Data!$F$83,IF(O51=Data!$E$4,Data!$F$84,IF(O51=Data!$E$5,Data!$F$85,IF(O51=Data!$E$6,Data!$F$86,IF(O51=Data!$E$7,Data!$F$87,IF(O51=Data!$E$8,Data!$F$88,IF(O51=Data!$E$9,Data!$F$89,IF(O51=Data!$E$10,Data!$F$90,IF(O51=Data!$E$11,Data!$F$91,IF(O51=Data!E60,Data!$F$92,IF(O51=Data!E61,Data!$F$93,IF(O51=Data!E62,Data!$F$94,IF(O51=Data!E63,Data!$F$95,IF(O51=Data!E64,Data!$F$96,IF(O51=Data!E65,Data!$F$97,IF(O51=Data!E66,Data!F$98,0)))))))))))))))))))*K51*$AV$3</f>
        <v>0</v>
      </c>
      <c r="W51" s="23">
        <f>IF(AZ51="No",0,IF(O51="NA",0,IF(O51=Data!$E$2,Data!$G$82,IF(O51=Data!$E$3,Data!$G$83,IF(O51=Data!$E$4,Data!$G$84,IF(O51=Data!$E$5,Data!$G$85,IF(O51=Data!$E$6,Data!$G$86,IF(O51=Data!$E$7,Data!$G$87,IF(O51=Data!$E$8,Data!$G$88,IF(O51=Data!$E$9,Data!$G$89,IF(O51=Data!$E$10,Data!$G$90,IF(O51=Data!$E$11,Data!$G$91,IF(O51=Data!$E$12,Data!$G$92,IF(O51=Data!$E$13,Data!$G$93,IF(O51=Data!$E$14,Data!$G$94,IF(O51=Data!$E$15,Data!$G$95,IF(O51=Data!$E$16,Data!$G$96,IF(O51=Data!$E$17,Data!$G$97,IF(O51=Data!$E$18,Data!G$98,0)))))))))))))))))))*K51*$AV$3</f>
        <v>0</v>
      </c>
      <c r="X51" s="23">
        <f>IF(AZ51="No",0,IF(O51="NA",0,IF(O51=Data!$E$2,Data!$H$82,IF(O51=Data!$E$3,Data!$H$83,IF(O51=Data!$E$4,Data!$H$84,IF(O51=Data!$E$5,Data!$H$85,IF(O51=Data!$E$6,Data!$H$86,IF(O51=Data!$E$7,Data!$H$87,IF(O51=Data!$E$8,Data!$H$88,IF(O51=Data!$E$9,Data!$H$89,IF(O51=Data!$E$10,Data!$H$90,IF(O51=Data!$E$11,Data!$H$91,IF(O51=Data!$E$12,Data!$H$92,IF(O51=Data!$E$13,Data!$H$93,IF(O51=Data!$E$14,Data!$H$94,IF(O51=Data!$E$15,Data!$H$95,IF(O51=Data!$E$16,Data!$H$96,IF(O51=Data!$E$17,Data!$H$97,IF(O51=Data!$E$18,Data!H$98,0)))))))))))))))))))*K51*$AV$3</f>
        <v>0</v>
      </c>
      <c r="Y51" s="23">
        <f>IF(R51&lt;=1,0,IF(Q51=Data!$E$12,Data!$F$92,IF(Q51=Data!$E$13,Data!$F$93,IF(Q51=Data!$E$14,Data!$F$94,IF(Q51=Data!$E$15,Data!$F$95,IF(Q51=Data!$E$16,Data!$F$96,IF(Q51=Data!$E$17,Data!$F$97,IF(Q51=Data!$E$18,Data!$F$98,0))))))))*K51*IF(R51&lt;AV51,R51,$AV$3)</f>
        <v>0</v>
      </c>
      <c r="Z51" s="23">
        <f>IF(R51&lt;=1,0,IF(Q51=Data!$E$12,Data!$G$92,IF(Q51=Data!$E$13,Data!$G$93,IF(Q51=Data!$E$14,Data!$G$94,IF(Q51=Data!$E$15,Data!$G$95,IF(Q51=Data!$E$16,Data!$G$96,IF(Q51=Data!$E$17,Data!$G$97,IF(Q51=Data!$E$18,Data!$G$98,0))))))))*K51*IF(R51&lt;AV51,R51,$AV$3)</f>
        <v>0</v>
      </c>
      <c r="AA51" s="23">
        <f>IF(R51&lt;=1,0,IF(Q51=Data!$E$12,Data!$H$92,IF(Q51=Data!$E$13,Data!$H$93,IF(Q51=Data!$E$14,Data!$H$94,IF(Q51=Data!$E$15,Data!$H$95,IF(Q51=Data!$E$16,Data!$H$96,IF(Q51=Data!$E$17,Data!$H$97,IF(Q51=Data!$E$18,Data!$H$98,0))))))))*K51*IF(R51&lt;AV51,R51,$AV$3)</f>
        <v>0</v>
      </c>
      <c r="AB51" s="22">
        <f t="shared" si="4"/>
        <v>0</v>
      </c>
      <c r="AC51" s="50">
        <f t="shared" si="5"/>
        <v>0</v>
      </c>
      <c r="AD51" s="46"/>
      <c r="AE51" s="21">
        <f t="shared" si="0"/>
        <v>0</v>
      </c>
      <c r="AF51" s="22">
        <f t="shared" si="1"/>
        <v>0</v>
      </c>
      <c r="AG51" s="50">
        <f t="shared" si="2"/>
        <v>0</v>
      </c>
      <c r="AH51" s="46"/>
      <c r="AI51" s="21">
        <f>IF(AZ51="No",0,IF(O51="NA",0,IF(Q51=O51,0,IF(O51=Data!$E$2,Data!$J$82,IF(O51=Data!$E$3,Data!$J$83,IF(O51=Data!$E$4,Data!$J$84,IF(O51=Data!$E$5,Data!$J$85,IF(O51=Data!$E$6,Data!$J$86,IF(O51=Data!$E$7,Data!$J$87,IF(O51=Data!$E$8,Data!$J$88,IF(O51=Data!$E$9,Data!$J$89,IF(O51=Data!$E$10,Data!$I$90,IF(O51=Data!$E$11,Data!$J$91,IF(O51=Data!$E$12,Data!$J$92,IF(O51=Data!$E$13,Data!$J$93,IF(O51=Data!$E$14,Data!$J$94,IF(O51=Data!$E$15,Data!$J$95,IF(O51=Data!$E$16,Data!$J$96,IF(O51=Data!$E$17,Data!$J$97,IF(O51=Data!$E$18,Data!J$98,0))))))))))))))))))))*$AV$3</f>
        <v>0</v>
      </c>
      <c r="AJ51" s="23">
        <f>IF(AZ51="No",0,IF(O51="NA",0,IF(O51=Data!$E$2,Data!$K$82,IF(O51=Data!$E$3,Data!$K$83,IF(O51=Data!$E$4,Data!$K$84,IF(O51=Data!$E$5,Data!$K$85,IF(O51=Data!$E$6,Data!$K$86,IF(O51=Data!$E$7,Data!$K$87,IF(O51=Data!$E$8,Data!$K$88,IF(O51=Data!$E$9,Data!$K$89,IF(O51=Data!$E$10,Data!$K$90,IF(O51=Data!$E$11,Data!$K$91,IF(O51=Data!$E$12,Data!$K$92,IF(O51=Data!$E$13,Data!$K$93,IF(O51=Data!$E$14,Data!$K$94,IF(O51=Data!$E$15,Data!$K$95,IF(O51=Data!$E$16,Data!$K$96,IF(O51=Data!$E$17,Data!$K$97,IF(O51=Data!$E$18,Data!K$98,0)))))))))))))))))))*$AV$3</f>
        <v>0</v>
      </c>
      <c r="AK51" s="23">
        <f t="shared" si="6"/>
        <v>0</v>
      </c>
      <c r="AL51" s="22">
        <f t="shared" si="7"/>
        <v>0</v>
      </c>
      <c r="AM51" s="22">
        <f t="shared" si="8"/>
        <v>0</v>
      </c>
      <c r="AN51" s="23"/>
      <c r="AO51" s="120"/>
      <c r="AP51" s="25"/>
      <c r="AQ51" s="25"/>
      <c r="AR51" s="9"/>
      <c r="AS51" s="9"/>
      <c r="AT51" s="5"/>
      <c r="AX51" s="168"/>
      <c r="AY51" s="143" t="str">
        <f t="shared" si="9"/>
        <v>No</v>
      </c>
      <c r="AZ51" s="144" t="str">
        <f t="shared" si="3"/>
        <v>No</v>
      </c>
      <c r="BA51" s="150"/>
      <c r="BB51" s="146">
        <f>IF(Q51="NA",0,IF(N51="No",0,IF(O51=Data!$E$2,Data!$L$82,IF(O51=Data!$E$3,Data!$L$83,IF(O51=Data!$E$4,Data!$L$84,IF(O51=Data!$E$5,Data!$L$85,IF(O51=Data!$E$6,Data!$L$86,IF(O51=Data!$E$7,Data!$L$87,IF(O51=Data!$E$8,Data!$L$88,IF(O51=Data!$E$9,Data!$L$89,IF(O51=Data!$E$10,Data!$L$90,IF(O51=Data!$E$11,Data!$L$91,IF(O51=Data!$E$12,Data!$L$92,IF(O51=Data!$E$13,Data!$L$93,IF(O51=Data!$E$14,Data!$L$94,IF(O51=Data!$E$15,Data!$L$95,IF(O51=Data!$E$16,Data!$L$96,IF(O51=Data!$E$17,Data!$L$97,IF(O51=Data!$E$18,Data!L$98,0)))))))))))))))))))</f>
        <v>0</v>
      </c>
      <c r="BC51" s="147">
        <f>IF(Q51="NA",0,IF(AY51="No",0,IF(N51="Yes",0,IF(P51=Data!$E$2,Data!$L$82,IF(P51=Data!$E$3,Data!$L$83,IF(P51=Data!$E$4,Data!$L$84,IF(P51=Data!$E$5,Data!$L$85,IF(P51=Data!$E$6,Data!$L$86,IF(P51=Data!$E$7,Data!$L$87,IF(P51=Data!$E$8,Data!$L$88,IF(P51=Data!$E$9,Data!$L$89,IF(P51=Data!$E$10,Data!$L$90,IF(P51=Data!$E$11,Data!$L$91,IF(P51=Data!$E$12,Data!$L$92*(EXP(-29.6/R51)),IF(P51=Data!$E$13,Data!$L$93,IF(P51=Data!$E$14,Data!$L$94*(EXP(-29.6/R51)),IF(P51=Data!$E$15,Data!$L$95,IF(P51=Data!$E$16,Data!$L$96,IF(P51=Data!$E$17,Data!$L$97,IF(P51=Data!$E$18,Data!L$98,0))))))))))))))))))))</f>
        <v>0</v>
      </c>
      <c r="BD51" s="148"/>
      <c r="BE51" s="146"/>
      <c r="BF51" s="148">
        <f t="shared" si="10"/>
        <v>0</v>
      </c>
      <c r="BG51" s="148">
        <f t="shared" si="11"/>
        <v>1</v>
      </c>
      <c r="BH51" s="148">
        <f t="shared" si="12"/>
        <v>1</v>
      </c>
      <c r="BI51" s="148">
        <f>IF(S51=0,0,IF(AND(Q51=Data!$E$12,S51-$AV$3&gt;0),(((Data!$M$92*(EXP(-29.6/S51)))-(Data!$M$92*(EXP(-29.6/(S51-$AV$3)))))),IF(AND(Q51=Data!$E$12,S51-$AV$3&lt;0.5),(Data!$M$92*(EXP(-29.6/S51))),IF(AND(Q51=Data!$E$12,S51&lt;=1),((Data!$M$92*(EXP(-29.6/S51)))),IF(Q51=Data!$E$13,(Data!$M$93),IF(AND(Q51=Data!$E$14,S51-$AV$3&gt;0),(((Data!$M$94*(EXP(-29.6/S51)))-(Data!$M$94*(EXP(-29.6/(S51-$AV$3)))))),IF(AND(Q51=Data!$E$14,S51-$AV$3&lt;1),(Data!$M$94*(EXP(-29.6/S51))),IF(AND(Q51=Data!$E$14,S51&lt;=1),((Data!$M$94*(EXP(-29.6/S51)))),IF(Q51=Data!$E$15,Data!$M$95,IF(Q51=Data!$E$16,Data!$M$96,IF(Q51=Data!$E$17,Data!$M$97,IF(Q51=Data!$E$18,Data!$M$98,0))))))))))))</f>
        <v>0</v>
      </c>
      <c r="BJ51" s="148">
        <f>IF(Q51=Data!$E$12,BI51*0.32,IF(Q51=Data!$E$13,0,IF(Q51=Data!$E$14,BI51*0.32,IF(Q51=Data!$E$15,0,IF(Q51=Data!$E$16,0,IF(Q51=Data!$E$17,0,IF(Q51=Data!$E$18,0,0)))))))</f>
        <v>0</v>
      </c>
      <c r="BK51" s="148">
        <f>IF(Q51=Data!$E$12,Data!$P$92*$AV$3,IF(Q51=Data!$E$13,Data!$P$93*$AV$3,IF(Q51=Data!$E$14,Data!$P$94*$AV$3,IF(Q51=Data!$E$15,Data!$P$95*$AV$3,IF(Q51=Data!$E$16,Data!$P$96*$AV$3,IF(Q51=Data!$E$17,Data!$P$97*$AV$3,IF(Q51=Data!$E$18,Data!$P$98*$AV$3,0)))))))</f>
        <v>0</v>
      </c>
      <c r="BL51" s="147">
        <f>IF(O51=Data!$E$2,Data!$O$82,IF(O51=Data!$E$3,Data!$O$83,IF(O51=Data!$E$4,Data!$O$84,IF(O51=Data!$E$5,Data!$O$85,IF(O51=Data!$E$6,Data!$O$86,IF(O51=Data!$E$7,Data!$O$87,IF(O51=Data!$E$8,Data!$O$88,IF(O51=Data!$E$9,Data!$O$89,IF(O51=Data!$E$10,Data!$O$90,IF(O51=Data!$E$11,Data!$O$91,IF(O51=Data!$E$12,Data!$O$92,IF(O51=Data!$E$13,Data!$O$93,IF(O51=Data!$E$14,Data!$O$94,IF(O51=Data!$E$15,Data!$O$95,IF(O51=Data!$E$16,Data!$O$96,IF(O51=Data!$E$17,Data!$O$97,IF(O51=Data!$E$18,Data!$O$98,0)))))))))))))))))</f>
        <v>0</v>
      </c>
      <c r="BM51" s="169"/>
      <c r="BN51" s="169"/>
      <c r="BO51" s="169"/>
      <c r="BP51" s="169"/>
    </row>
    <row r="52" spans="10:68" x14ac:dyDescent="0.3">
      <c r="J52" s="36" t="s">
        <v>63</v>
      </c>
      <c r="K52" s="108"/>
      <c r="L52" s="108"/>
      <c r="M52" s="108" t="s">
        <v>3</v>
      </c>
      <c r="N52" s="108" t="s">
        <v>1</v>
      </c>
      <c r="O52" s="109" t="s">
        <v>124</v>
      </c>
      <c r="P52" s="109" t="s">
        <v>124</v>
      </c>
      <c r="Q52" s="110" t="s">
        <v>124</v>
      </c>
      <c r="R52" s="111"/>
      <c r="S52" s="111"/>
      <c r="T52" s="112"/>
      <c r="U52" s="20"/>
      <c r="V52" s="21">
        <f>IF(AZ52="No",0,IF(O52="NA",0,IF(O52=Data!$E$2,Data!$F$82,IF(O52=Data!$E$3,Data!$F$83,IF(O52=Data!$E$4,Data!$F$84,IF(O52=Data!$E$5,Data!$F$85,IF(O52=Data!$E$6,Data!$F$86,IF(O52=Data!$E$7,Data!$F$87,IF(O52=Data!$E$8,Data!$F$88,IF(O52=Data!$E$9,Data!$F$89,IF(O52=Data!$E$10,Data!$F$90,IF(O52=Data!$E$11,Data!$F$91,IF(O52=Data!E61,Data!$F$92,IF(O52=Data!E62,Data!$F$93,IF(O52=Data!E63,Data!$F$94,IF(O52=Data!E64,Data!$F$95,IF(O52=Data!E65,Data!$F$96,IF(O52=Data!E66,Data!$F$97,IF(O52=Data!E67,Data!F$98,0)))))))))))))))))))*K52*$AV$3</f>
        <v>0</v>
      </c>
      <c r="W52" s="23">
        <f>IF(AZ52="No",0,IF(O52="NA",0,IF(O52=Data!$E$2,Data!$G$82,IF(O52=Data!$E$3,Data!$G$83,IF(O52=Data!$E$4,Data!$G$84,IF(O52=Data!$E$5,Data!$G$85,IF(O52=Data!$E$6,Data!$G$86,IF(O52=Data!$E$7,Data!$G$87,IF(O52=Data!$E$8,Data!$G$88,IF(O52=Data!$E$9,Data!$G$89,IF(O52=Data!$E$10,Data!$G$90,IF(O52=Data!$E$11,Data!$G$91,IF(O52=Data!$E$12,Data!$G$92,IF(O52=Data!$E$13,Data!$G$93,IF(O52=Data!$E$14,Data!$G$94,IF(O52=Data!$E$15,Data!$G$95,IF(O52=Data!$E$16,Data!$G$96,IF(O52=Data!$E$17,Data!$G$97,IF(O52=Data!$E$18,Data!G$98,0)))))))))))))))))))*K52*$AV$3</f>
        <v>0</v>
      </c>
      <c r="X52" s="23">
        <f>IF(AZ52="No",0,IF(O52="NA",0,IF(O52=Data!$E$2,Data!$H$82,IF(O52=Data!$E$3,Data!$H$83,IF(O52=Data!$E$4,Data!$H$84,IF(O52=Data!$E$5,Data!$H$85,IF(O52=Data!$E$6,Data!$H$86,IF(O52=Data!$E$7,Data!$H$87,IF(O52=Data!$E$8,Data!$H$88,IF(O52=Data!$E$9,Data!$H$89,IF(O52=Data!$E$10,Data!$H$90,IF(O52=Data!$E$11,Data!$H$91,IF(O52=Data!$E$12,Data!$H$92,IF(O52=Data!$E$13,Data!$H$93,IF(O52=Data!$E$14,Data!$H$94,IF(O52=Data!$E$15,Data!$H$95,IF(O52=Data!$E$16,Data!$H$96,IF(O52=Data!$E$17,Data!$H$97,IF(O52=Data!$E$18,Data!H$98,0)))))))))))))))))))*K52*$AV$3</f>
        <v>0</v>
      </c>
      <c r="Y52" s="23">
        <f>IF(R52&lt;=1,0,IF(Q52=Data!$E$12,Data!$F$92,IF(Q52=Data!$E$13,Data!$F$93,IF(Q52=Data!$E$14,Data!$F$94,IF(Q52=Data!$E$15,Data!$F$95,IF(Q52=Data!$E$16,Data!$F$96,IF(Q52=Data!$E$17,Data!$F$97,IF(Q52=Data!$E$18,Data!$F$98,0))))))))*K52*IF(R52&lt;AV52,R52,$AV$3)</f>
        <v>0</v>
      </c>
      <c r="Z52" s="23">
        <f>IF(R52&lt;=1,0,IF(Q52=Data!$E$12,Data!$G$92,IF(Q52=Data!$E$13,Data!$G$93,IF(Q52=Data!$E$14,Data!$G$94,IF(Q52=Data!$E$15,Data!$G$95,IF(Q52=Data!$E$16,Data!$G$96,IF(Q52=Data!$E$17,Data!$G$97,IF(Q52=Data!$E$18,Data!$G$98,0))))))))*K52*IF(R52&lt;AV52,R52,$AV$3)</f>
        <v>0</v>
      </c>
      <c r="AA52" s="23">
        <f>IF(R52&lt;=1,0,IF(Q52=Data!$E$12,Data!$H$92,IF(Q52=Data!$E$13,Data!$H$93,IF(Q52=Data!$E$14,Data!$H$94,IF(Q52=Data!$E$15,Data!$H$95,IF(Q52=Data!$E$16,Data!$H$96,IF(Q52=Data!$E$17,Data!$H$97,IF(Q52=Data!$E$18,Data!$H$98,0))))))))*K52*IF(R52&lt;AV52,R52,$AV$3)</f>
        <v>0</v>
      </c>
      <c r="AB52" s="22">
        <f t="shared" si="4"/>
        <v>0</v>
      </c>
      <c r="AC52" s="50">
        <f t="shared" si="5"/>
        <v>0</v>
      </c>
      <c r="AD52" s="46"/>
      <c r="AE52" s="21">
        <f t="shared" si="0"/>
        <v>0</v>
      </c>
      <c r="AF52" s="22">
        <f t="shared" si="1"/>
        <v>0</v>
      </c>
      <c r="AG52" s="50">
        <f t="shared" si="2"/>
        <v>0</v>
      </c>
      <c r="AH52" s="46"/>
      <c r="AI52" s="21">
        <f>IF(AZ52="No",0,IF(O52="NA",0,IF(Q52=O52,0,IF(O52=Data!$E$2,Data!$J$82,IF(O52=Data!$E$3,Data!$J$83,IF(O52=Data!$E$4,Data!$J$84,IF(O52=Data!$E$5,Data!$J$85,IF(O52=Data!$E$6,Data!$J$86,IF(O52=Data!$E$7,Data!$J$87,IF(O52=Data!$E$8,Data!$J$88,IF(O52=Data!$E$9,Data!$J$89,IF(O52=Data!$E$10,Data!$I$90,IF(O52=Data!$E$11,Data!$J$91,IF(O52=Data!$E$12,Data!$J$92,IF(O52=Data!$E$13,Data!$J$93,IF(O52=Data!$E$14,Data!$J$94,IF(O52=Data!$E$15,Data!$J$95,IF(O52=Data!$E$16,Data!$J$96,IF(O52=Data!$E$17,Data!$J$97,IF(O52=Data!$E$18,Data!J$98,0))))))))))))))))))))*$AV$3</f>
        <v>0</v>
      </c>
      <c r="AJ52" s="23">
        <f>IF(AZ52="No",0,IF(O52="NA",0,IF(O52=Data!$E$2,Data!$K$82,IF(O52=Data!$E$3,Data!$K$83,IF(O52=Data!$E$4,Data!$K$84,IF(O52=Data!$E$5,Data!$K$85,IF(O52=Data!$E$6,Data!$K$86,IF(O52=Data!$E$7,Data!$K$87,IF(O52=Data!$E$8,Data!$K$88,IF(O52=Data!$E$9,Data!$K$89,IF(O52=Data!$E$10,Data!$K$90,IF(O52=Data!$E$11,Data!$K$91,IF(O52=Data!$E$12,Data!$K$92,IF(O52=Data!$E$13,Data!$K$93,IF(O52=Data!$E$14,Data!$K$94,IF(O52=Data!$E$15,Data!$K$95,IF(O52=Data!$E$16,Data!$K$96,IF(O52=Data!$E$17,Data!$K$97,IF(O52=Data!$E$18,Data!K$98,0)))))))))))))))))))*$AV$3</f>
        <v>0</v>
      </c>
      <c r="AK52" s="23">
        <f t="shared" si="6"/>
        <v>0</v>
      </c>
      <c r="AL52" s="22">
        <f t="shared" si="7"/>
        <v>0</v>
      </c>
      <c r="AM52" s="22">
        <f t="shared" si="8"/>
        <v>0</v>
      </c>
      <c r="AN52" s="23"/>
      <c r="AO52" s="120"/>
      <c r="AP52" s="25"/>
      <c r="AQ52" s="25"/>
      <c r="AR52" s="9"/>
      <c r="AS52" s="9"/>
      <c r="AT52" s="5"/>
      <c r="AX52" s="168"/>
      <c r="AY52" s="143" t="str">
        <f t="shared" si="9"/>
        <v>No</v>
      </c>
      <c r="AZ52" s="144" t="str">
        <f t="shared" si="3"/>
        <v>No</v>
      </c>
      <c r="BA52" s="150"/>
      <c r="BB52" s="146">
        <f>IF(Q52="NA",0,IF(N52="No",0,IF(O52=Data!$E$2,Data!$L$82,IF(O52=Data!$E$3,Data!$L$83,IF(O52=Data!$E$4,Data!$L$84,IF(O52=Data!$E$5,Data!$L$85,IF(O52=Data!$E$6,Data!$L$86,IF(O52=Data!$E$7,Data!$L$87,IF(O52=Data!$E$8,Data!$L$88,IF(O52=Data!$E$9,Data!$L$89,IF(O52=Data!$E$10,Data!$L$90,IF(O52=Data!$E$11,Data!$L$91,IF(O52=Data!$E$12,Data!$L$92,IF(O52=Data!$E$13,Data!$L$93,IF(O52=Data!$E$14,Data!$L$94,IF(O52=Data!$E$15,Data!$L$95,IF(O52=Data!$E$16,Data!$L$96,IF(O52=Data!$E$17,Data!$L$97,IF(O52=Data!$E$18,Data!L$98,0)))))))))))))))))))</f>
        <v>0</v>
      </c>
      <c r="BC52" s="147">
        <f>IF(Q52="NA",0,IF(AY52="No",0,IF(N52="Yes",0,IF(P52=Data!$E$2,Data!$L$82,IF(P52=Data!$E$3,Data!$L$83,IF(P52=Data!$E$4,Data!$L$84,IF(P52=Data!$E$5,Data!$L$85,IF(P52=Data!$E$6,Data!$L$86,IF(P52=Data!$E$7,Data!$L$87,IF(P52=Data!$E$8,Data!$L$88,IF(P52=Data!$E$9,Data!$L$89,IF(P52=Data!$E$10,Data!$L$90,IF(P52=Data!$E$11,Data!$L$91,IF(P52=Data!$E$12,Data!$L$92*(EXP(-29.6/R52)),IF(P52=Data!$E$13,Data!$L$93,IF(P52=Data!$E$14,Data!$L$94*(EXP(-29.6/R52)),IF(P52=Data!$E$15,Data!$L$95,IF(P52=Data!$E$16,Data!$L$96,IF(P52=Data!$E$17,Data!$L$97,IF(P52=Data!$E$18,Data!L$98,0))))))))))))))))))))</f>
        <v>0</v>
      </c>
      <c r="BD52" s="148"/>
      <c r="BE52" s="146"/>
      <c r="BF52" s="148">
        <f t="shared" si="10"/>
        <v>0</v>
      </c>
      <c r="BG52" s="148">
        <f t="shared" si="11"/>
        <v>1</v>
      </c>
      <c r="BH52" s="148">
        <f t="shared" si="12"/>
        <v>1</v>
      </c>
      <c r="BI52" s="148">
        <f>IF(S52=0,0,IF(AND(Q52=Data!$E$12,S52-$AV$3&gt;0),(((Data!$M$92*(EXP(-29.6/S52)))-(Data!$M$92*(EXP(-29.6/(S52-$AV$3)))))),IF(AND(Q52=Data!$E$12,S52-$AV$3&lt;0.5),(Data!$M$92*(EXP(-29.6/S52))),IF(AND(Q52=Data!$E$12,S52&lt;=1),((Data!$M$92*(EXP(-29.6/S52)))),IF(Q52=Data!$E$13,(Data!$M$93),IF(AND(Q52=Data!$E$14,S52-$AV$3&gt;0),(((Data!$M$94*(EXP(-29.6/S52)))-(Data!$M$94*(EXP(-29.6/(S52-$AV$3)))))),IF(AND(Q52=Data!$E$14,S52-$AV$3&lt;1),(Data!$M$94*(EXP(-29.6/S52))),IF(AND(Q52=Data!$E$14,S52&lt;=1),((Data!$M$94*(EXP(-29.6/S52)))),IF(Q52=Data!$E$15,Data!$M$95,IF(Q52=Data!$E$16,Data!$M$96,IF(Q52=Data!$E$17,Data!$M$97,IF(Q52=Data!$E$18,Data!$M$98,0))))))))))))</f>
        <v>0</v>
      </c>
      <c r="BJ52" s="148">
        <f>IF(Q52=Data!$E$12,BI52*0.32,IF(Q52=Data!$E$13,0,IF(Q52=Data!$E$14,BI52*0.32,IF(Q52=Data!$E$15,0,IF(Q52=Data!$E$16,0,IF(Q52=Data!$E$17,0,IF(Q52=Data!$E$18,0,0)))))))</f>
        <v>0</v>
      </c>
      <c r="BK52" s="148">
        <f>IF(Q52=Data!$E$12,Data!$P$92*$AV$3,IF(Q52=Data!$E$13,Data!$P$93*$AV$3,IF(Q52=Data!$E$14,Data!$P$94*$AV$3,IF(Q52=Data!$E$15,Data!$P$95*$AV$3,IF(Q52=Data!$E$16,Data!$P$96*$AV$3,IF(Q52=Data!$E$17,Data!$P$97*$AV$3,IF(Q52=Data!$E$18,Data!$P$98*$AV$3,0)))))))</f>
        <v>0</v>
      </c>
      <c r="BL52" s="147">
        <f>IF(O52=Data!$E$2,Data!$O$82,IF(O52=Data!$E$3,Data!$O$83,IF(O52=Data!$E$4,Data!$O$84,IF(O52=Data!$E$5,Data!$O$85,IF(O52=Data!$E$6,Data!$O$86,IF(O52=Data!$E$7,Data!$O$87,IF(O52=Data!$E$8,Data!$O$88,IF(O52=Data!$E$9,Data!$O$89,IF(O52=Data!$E$10,Data!$O$90,IF(O52=Data!$E$11,Data!$O$91,IF(O52=Data!$E$12,Data!$O$92,IF(O52=Data!$E$13,Data!$O$93,IF(O52=Data!$E$14,Data!$O$94,IF(O52=Data!$E$15,Data!$O$95,IF(O52=Data!$E$16,Data!$O$96,IF(O52=Data!$E$17,Data!$O$97,IF(O52=Data!$E$18,Data!$O$98,0)))))))))))))))))</f>
        <v>0</v>
      </c>
      <c r="BM52" s="169"/>
      <c r="BN52" s="169"/>
      <c r="BO52" s="169"/>
      <c r="BP52" s="169"/>
    </row>
    <row r="53" spans="10:68" x14ac:dyDescent="0.3">
      <c r="J53" s="36" t="s">
        <v>64</v>
      </c>
      <c r="K53" s="108"/>
      <c r="L53" s="108"/>
      <c r="M53" s="108" t="s">
        <v>3</v>
      </c>
      <c r="N53" s="108" t="s">
        <v>1</v>
      </c>
      <c r="O53" s="109" t="s">
        <v>124</v>
      </c>
      <c r="P53" s="109" t="s">
        <v>124</v>
      </c>
      <c r="Q53" s="110" t="s">
        <v>124</v>
      </c>
      <c r="R53" s="111"/>
      <c r="S53" s="111"/>
      <c r="T53" s="112"/>
      <c r="U53" s="20"/>
      <c r="V53" s="21">
        <f>IF(AZ53="No",0,IF(O53="NA",0,IF(O53=Data!$E$2,Data!$F$82,IF(O53=Data!$E$3,Data!$F$83,IF(O53=Data!$E$4,Data!$F$84,IF(O53=Data!$E$5,Data!$F$85,IF(O53=Data!$E$6,Data!$F$86,IF(O53=Data!$E$7,Data!$F$87,IF(O53=Data!$E$8,Data!$F$88,IF(O53=Data!$E$9,Data!$F$89,IF(O53=Data!$E$10,Data!$F$90,IF(O53=Data!$E$11,Data!$F$91,IF(O53=Data!E62,Data!$F$92,IF(O53=Data!E63,Data!$F$93,IF(O53=Data!E64,Data!$F$94,IF(O53=Data!E65,Data!$F$95,IF(O53=Data!E66,Data!$F$96,IF(O53=Data!E67,Data!$F$97,IF(O53=Data!E68,Data!F$98,0)))))))))))))))))))*K53*$AV$3</f>
        <v>0</v>
      </c>
      <c r="W53" s="23">
        <f>IF(AZ53="No",0,IF(O53="NA",0,IF(O53=Data!$E$2,Data!$G$82,IF(O53=Data!$E$3,Data!$G$83,IF(O53=Data!$E$4,Data!$G$84,IF(O53=Data!$E$5,Data!$G$85,IF(O53=Data!$E$6,Data!$G$86,IF(O53=Data!$E$7,Data!$G$87,IF(O53=Data!$E$8,Data!$G$88,IF(O53=Data!$E$9,Data!$G$89,IF(O53=Data!$E$10,Data!$G$90,IF(O53=Data!$E$11,Data!$G$91,IF(O53=Data!$E$12,Data!$G$92,IF(O53=Data!$E$13,Data!$G$93,IF(O53=Data!$E$14,Data!$G$94,IF(O53=Data!$E$15,Data!$G$95,IF(O53=Data!$E$16,Data!$G$96,IF(O53=Data!$E$17,Data!$G$97,IF(O53=Data!$E$18,Data!G$98,0)))))))))))))))))))*K53*$AV$3</f>
        <v>0</v>
      </c>
      <c r="X53" s="23">
        <f>IF(AZ53="No",0,IF(O53="NA",0,IF(O53=Data!$E$2,Data!$H$82,IF(O53=Data!$E$3,Data!$H$83,IF(O53=Data!$E$4,Data!$H$84,IF(O53=Data!$E$5,Data!$H$85,IF(O53=Data!$E$6,Data!$H$86,IF(O53=Data!$E$7,Data!$H$87,IF(O53=Data!$E$8,Data!$H$88,IF(O53=Data!$E$9,Data!$H$89,IF(O53=Data!$E$10,Data!$H$90,IF(O53=Data!$E$11,Data!$H$91,IF(O53=Data!$E$12,Data!$H$92,IF(O53=Data!$E$13,Data!$H$93,IF(O53=Data!$E$14,Data!$H$94,IF(O53=Data!$E$15,Data!$H$95,IF(O53=Data!$E$16,Data!$H$96,IF(O53=Data!$E$17,Data!$H$97,IF(O53=Data!$E$18,Data!H$98,0)))))))))))))))))))*K53*$AV$3</f>
        <v>0</v>
      </c>
      <c r="Y53" s="23">
        <f>IF(R53&lt;=1,0,IF(Q53=Data!$E$12,Data!$F$92,IF(Q53=Data!$E$13,Data!$F$93,IF(Q53=Data!$E$14,Data!$F$94,IF(Q53=Data!$E$15,Data!$F$95,IF(Q53=Data!$E$16,Data!$F$96,IF(Q53=Data!$E$17,Data!$F$97,IF(Q53=Data!$E$18,Data!$F$98,0))))))))*K53*IF(R53&lt;AV53,R53,$AV$3)</f>
        <v>0</v>
      </c>
      <c r="Z53" s="23">
        <f>IF(R53&lt;=1,0,IF(Q53=Data!$E$12,Data!$G$92,IF(Q53=Data!$E$13,Data!$G$93,IF(Q53=Data!$E$14,Data!$G$94,IF(Q53=Data!$E$15,Data!$G$95,IF(Q53=Data!$E$16,Data!$G$96,IF(Q53=Data!$E$17,Data!$G$97,IF(Q53=Data!$E$18,Data!$G$98,0))))))))*K53*IF(R53&lt;AV53,R53,$AV$3)</f>
        <v>0</v>
      </c>
      <c r="AA53" s="23">
        <f>IF(R53&lt;=1,0,IF(Q53=Data!$E$12,Data!$H$92,IF(Q53=Data!$E$13,Data!$H$93,IF(Q53=Data!$E$14,Data!$H$94,IF(Q53=Data!$E$15,Data!$H$95,IF(Q53=Data!$E$16,Data!$H$96,IF(Q53=Data!$E$17,Data!$H$97,IF(Q53=Data!$E$18,Data!$H$98,0))))))))*K53*IF(R53&lt;AV53,R53,$AV$3)</f>
        <v>0</v>
      </c>
      <c r="AB53" s="22">
        <f t="shared" si="4"/>
        <v>0</v>
      </c>
      <c r="AC53" s="50">
        <f t="shared" si="5"/>
        <v>0</v>
      </c>
      <c r="AD53" s="46"/>
      <c r="AE53" s="21">
        <f t="shared" si="0"/>
        <v>0</v>
      </c>
      <c r="AF53" s="22">
        <f t="shared" si="1"/>
        <v>0</v>
      </c>
      <c r="AG53" s="50">
        <f t="shared" si="2"/>
        <v>0</v>
      </c>
      <c r="AH53" s="46"/>
      <c r="AI53" s="21">
        <f>IF(AZ53="No",0,IF(O53="NA",0,IF(Q53=O53,0,IF(O53=Data!$E$2,Data!$J$82,IF(O53=Data!$E$3,Data!$J$83,IF(O53=Data!$E$4,Data!$J$84,IF(O53=Data!$E$5,Data!$J$85,IF(O53=Data!$E$6,Data!$J$86,IF(O53=Data!$E$7,Data!$J$87,IF(O53=Data!$E$8,Data!$J$88,IF(O53=Data!$E$9,Data!$J$89,IF(O53=Data!$E$10,Data!$I$90,IF(O53=Data!$E$11,Data!$J$91,IF(O53=Data!$E$12,Data!$J$92,IF(O53=Data!$E$13,Data!$J$93,IF(O53=Data!$E$14,Data!$J$94,IF(O53=Data!$E$15,Data!$J$95,IF(O53=Data!$E$16,Data!$J$96,IF(O53=Data!$E$17,Data!$J$97,IF(O53=Data!$E$18,Data!J$98,0))))))))))))))))))))*$AV$3</f>
        <v>0</v>
      </c>
      <c r="AJ53" s="23">
        <f>IF(AZ53="No",0,IF(O53="NA",0,IF(O53=Data!$E$2,Data!$K$82,IF(O53=Data!$E$3,Data!$K$83,IF(O53=Data!$E$4,Data!$K$84,IF(O53=Data!$E$5,Data!$K$85,IF(O53=Data!$E$6,Data!$K$86,IF(O53=Data!$E$7,Data!$K$87,IF(O53=Data!$E$8,Data!$K$88,IF(O53=Data!$E$9,Data!$K$89,IF(O53=Data!$E$10,Data!$K$90,IF(O53=Data!$E$11,Data!$K$91,IF(O53=Data!$E$12,Data!$K$92,IF(O53=Data!$E$13,Data!$K$93,IF(O53=Data!$E$14,Data!$K$94,IF(O53=Data!$E$15,Data!$K$95,IF(O53=Data!$E$16,Data!$K$96,IF(O53=Data!$E$17,Data!$K$97,IF(O53=Data!$E$18,Data!K$98,0)))))))))))))))))))*$AV$3</f>
        <v>0</v>
      </c>
      <c r="AK53" s="23">
        <f t="shared" si="6"/>
        <v>0</v>
      </c>
      <c r="AL53" s="22">
        <f t="shared" si="7"/>
        <v>0</v>
      </c>
      <c r="AM53" s="22">
        <f t="shared" si="8"/>
        <v>0</v>
      </c>
      <c r="AN53" s="23"/>
      <c r="AO53" s="120"/>
      <c r="AP53" s="25"/>
      <c r="AQ53" s="25"/>
      <c r="AR53" s="9"/>
      <c r="AS53" s="9"/>
      <c r="AT53" s="5"/>
      <c r="AX53" s="168"/>
      <c r="AY53" s="143" t="str">
        <f t="shared" si="9"/>
        <v>No</v>
      </c>
      <c r="AZ53" s="144" t="str">
        <f t="shared" si="3"/>
        <v>No</v>
      </c>
      <c r="BA53" s="150"/>
      <c r="BB53" s="146">
        <f>IF(Q53="NA",0,IF(N53="No",0,IF(O53=Data!$E$2,Data!$L$82,IF(O53=Data!$E$3,Data!$L$83,IF(O53=Data!$E$4,Data!$L$84,IF(O53=Data!$E$5,Data!$L$85,IF(O53=Data!$E$6,Data!$L$86,IF(O53=Data!$E$7,Data!$L$87,IF(O53=Data!$E$8,Data!$L$88,IF(O53=Data!$E$9,Data!$L$89,IF(O53=Data!$E$10,Data!$L$90,IF(O53=Data!$E$11,Data!$L$91,IF(O53=Data!$E$12,Data!$L$92,IF(O53=Data!$E$13,Data!$L$93,IF(O53=Data!$E$14,Data!$L$94,IF(O53=Data!$E$15,Data!$L$95,IF(O53=Data!$E$16,Data!$L$96,IF(O53=Data!$E$17,Data!$L$97,IF(O53=Data!$E$18,Data!L$98,0)))))))))))))))))))</f>
        <v>0</v>
      </c>
      <c r="BC53" s="147">
        <f>IF(Q53="NA",0,IF(AY53="No",0,IF(N53="Yes",0,IF(P53=Data!$E$2,Data!$L$82,IF(P53=Data!$E$3,Data!$L$83,IF(P53=Data!$E$4,Data!$L$84,IF(P53=Data!$E$5,Data!$L$85,IF(P53=Data!$E$6,Data!$L$86,IF(P53=Data!$E$7,Data!$L$87,IF(P53=Data!$E$8,Data!$L$88,IF(P53=Data!$E$9,Data!$L$89,IF(P53=Data!$E$10,Data!$L$90,IF(P53=Data!$E$11,Data!$L$91,IF(P53=Data!$E$12,Data!$L$92*(EXP(-29.6/R53)),IF(P53=Data!$E$13,Data!$L$93,IF(P53=Data!$E$14,Data!$L$94*(EXP(-29.6/R53)),IF(P53=Data!$E$15,Data!$L$95,IF(P53=Data!$E$16,Data!$L$96,IF(P53=Data!$E$17,Data!$L$97,IF(P53=Data!$E$18,Data!L$98,0))))))))))))))))))))</f>
        <v>0</v>
      </c>
      <c r="BD53" s="148"/>
      <c r="BE53" s="146"/>
      <c r="BF53" s="148">
        <f t="shared" si="10"/>
        <v>0</v>
      </c>
      <c r="BG53" s="148">
        <f t="shared" si="11"/>
        <v>1</v>
      </c>
      <c r="BH53" s="148">
        <f t="shared" si="12"/>
        <v>1</v>
      </c>
      <c r="BI53" s="148">
        <f>IF(S53=0,0,IF(AND(Q53=Data!$E$12,S53-$AV$3&gt;0),(((Data!$M$92*(EXP(-29.6/S53)))-(Data!$M$92*(EXP(-29.6/(S53-$AV$3)))))),IF(AND(Q53=Data!$E$12,S53-$AV$3&lt;0.5),(Data!$M$92*(EXP(-29.6/S53))),IF(AND(Q53=Data!$E$12,S53&lt;=1),((Data!$M$92*(EXP(-29.6/S53)))),IF(Q53=Data!$E$13,(Data!$M$93),IF(AND(Q53=Data!$E$14,S53-$AV$3&gt;0),(((Data!$M$94*(EXP(-29.6/S53)))-(Data!$M$94*(EXP(-29.6/(S53-$AV$3)))))),IF(AND(Q53=Data!$E$14,S53-$AV$3&lt;1),(Data!$M$94*(EXP(-29.6/S53))),IF(AND(Q53=Data!$E$14,S53&lt;=1),((Data!$M$94*(EXP(-29.6/S53)))),IF(Q53=Data!$E$15,Data!$M$95,IF(Q53=Data!$E$16,Data!$M$96,IF(Q53=Data!$E$17,Data!$M$97,IF(Q53=Data!$E$18,Data!$M$98,0))))))))))))</f>
        <v>0</v>
      </c>
      <c r="BJ53" s="148">
        <f>IF(Q53=Data!$E$12,BI53*0.32,IF(Q53=Data!$E$13,0,IF(Q53=Data!$E$14,BI53*0.32,IF(Q53=Data!$E$15,0,IF(Q53=Data!$E$16,0,IF(Q53=Data!$E$17,0,IF(Q53=Data!$E$18,0,0)))))))</f>
        <v>0</v>
      </c>
      <c r="BK53" s="148">
        <f>IF(Q53=Data!$E$12,Data!$P$92*$AV$3,IF(Q53=Data!$E$13,Data!$P$93*$AV$3,IF(Q53=Data!$E$14,Data!$P$94*$AV$3,IF(Q53=Data!$E$15,Data!$P$95*$AV$3,IF(Q53=Data!$E$16,Data!$P$96*$AV$3,IF(Q53=Data!$E$17,Data!$P$97*$AV$3,IF(Q53=Data!$E$18,Data!$P$98*$AV$3,0)))))))</f>
        <v>0</v>
      </c>
      <c r="BL53" s="147">
        <f>IF(O53=Data!$E$2,Data!$O$82,IF(O53=Data!$E$3,Data!$O$83,IF(O53=Data!$E$4,Data!$O$84,IF(O53=Data!$E$5,Data!$O$85,IF(O53=Data!$E$6,Data!$O$86,IF(O53=Data!$E$7,Data!$O$87,IF(O53=Data!$E$8,Data!$O$88,IF(O53=Data!$E$9,Data!$O$89,IF(O53=Data!$E$10,Data!$O$90,IF(O53=Data!$E$11,Data!$O$91,IF(O53=Data!$E$12,Data!$O$92,IF(O53=Data!$E$13,Data!$O$93,IF(O53=Data!$E$14,Data!$O$94,IF(O53=Data!$E$15,Data!$O$95,IF(O53=Data!$E$16,Data!$O$96,IF(O53=Data!$E$17,Data!$O$97,IF(O53=Data!$E$18,Data!$O$98,0)))))))))))))))))</f>
        <v>0</v>
      </c>
      <c r="BM53" s="169"/>
      <c r="BN53" s="169"/>
      <c r="BO53" s="169"/>
      <c r="BP53" s="169"/>
    </row>
    <row r="54" spans="10:68" x14ac:dyDescent="0.3">
      <c r="J54" s="36" t="s">
        <v>65</v>
      </c>
      <c r="K54" s="108"/>
      <c r="L54" s="108"/>
      <c r="M54" s="108" t="s">
        <v>3</v>
      </c>
      <c r="N54" s="108" t="s">
        <v>1</v>
      </c>
      <c r="O54" s="109" t="s">
        <v>124</v>
      </c>
      <c r="P54" s="109" t="s">
        <v>124</v>
      </c>
      <c r="Q54" s="110" t="s">
        <v>124</v>
      </c>
      <c r="R54" s="111"/>
      <c r="S54" s="111"/>
      <c r="T54" s="112"/>
      <c r="U54" s="20"/>
      <c r="V54" s="21">
        <f>IF(AZ54="No",0,IF(O54="NA",0,IF(O54=Data!$E$2,Data!$F$82,IF(O54=Data!$E$3,Data!$F$83,IF(O54=Data!$E$4,Data!$F$84,IF(O54=Data!$E$5,Data!$F$85,IF(O54=Data!$E$6,Data!$F$86,IF(O54=Data!$E$7,Data!$F$87,IF(O54=Data!$E$8,Data!$F$88,IF(O54=Data!$E$9,Data!$F$89,IF(O54=Data!$E$10,Data!$F$90,IF(O54=Data!$E$11,Data!$F$91,IF(O54=Data!E63,Data!$F$92,IF(O54=Data!E64,Data!$F$93,IF(O54=Data!E65,Data!$F$94,IF(O54=Data!E66,Data!$F$95,IF(O54=Data!E67,Data!$F$96,IF(O54=Data!E68,Data!$F$97,IF(O54=Data!E69,Data!F$98,0)))))))))))))))))))*K54*$AV$3</f>
        <v>0</v>
      </c>
      <c r="W54" s="23">
        <f>IF(AZ54="No",0,IF(O54="NA",0,IF(O54=Data!$E$2,Data!$G$82,IF(O54=Data!$E$3,Data!$G$83,IF(O54=Data!$E$4,Data!$G$84,IF(O54=Data!$E$5,Data!$G$85,IF(O54=Data!$E$6,Data!$G$86,IF(O54=Data!$E$7,Data!$G$87,IF(O54=Data!$E$8,Data!$G$88,IF(O54=Data!$E$9,Data!$G$89,IF(O54=Data!$E$10,Data!$G$90,IF(O54=Data!$E$11,Data!$G$91,IF(O54=Data!$E$12,Data!$G$92,IF(O54=Data!$E$13,Data!$G$93,IF(O54=Data!$E$14,Data!$G$94,IF(O54=Data!$E$15,Data!$G$95,IF(O54=Data!$E$16,Data!$G$96,IF(O54=Data!$E$17,Data!$G$97,IF(O54=Data!$E$18,Data!G$98,0)))))))))))))))))))*K54*$AV$3</f>
        <v>0</v>
      </c>
      <c r="X54" s="23">
        <f>IF(AZ54="No",0,IF(O54="NA",0,IF(O54=Data!$E$2,Data!$H$82,IF(O54=Data!$E$3,Data!$H$83,IF(O54=Data!$E$4,Data!$H$84,IF(O54=Data!$E$5,Data!$H$85,IF(O54=Data!$E$6,Data!$H$86,IF(O54=Data!$E$7,Data!$H$87,IF(O54=Data!$E$8,Data!$H$88,IF(O54=Data!$E$9,Data!$H$89,IF(O54=Data!$E$10,Data!$H$90,IF(O54=Data!$E$11,Data!$H$91,IF(O54=Data!$E$12,Data!$H$92,IF(O54=Data!$E$13,Data!$H$93,IF(O54=Data!$E$14,Data!$H$94,IF(O54=Data!$E$15,Data!$H$95,IF(O54=Data!$E$16,Data!$H$96,IF(O54=Data!$E$17,Data!$H$97,IF(O54=Data!$E$18,Data!H$98,0)))))))))))))))))))*K54*$AV$3</f>
        <v>0</v>
      </c>
      <c r="Y54" s="23">
        <f>IF(R54&lt;=1,0,IF(Q54=Data!$E$12,Data!$F$92,IF(Q54=Data!$E$13,Data!$F$93,IF(Q54=Data!$E$14,Data!$F$94,IF(Q54=Data!$E$15,Data!$F$95,IF(Q54=Data!$E$16,Data!$F$96,IF(Q54=Data!$E$17,Data!$F$97,IF(Q54=Data!$E$18,Data!$F$98,0))))))))*K54*IF(R54&lt;AV54,R54,$AV$3)</f>
        <v>0</v>
      </c>
      <c r="Z54" s="23">
        <f>IF(R54&lt;=1,0,IF(Q54=Data!$E$12,Data!$G$92,IF(Q54=Data!$E$13,Data!$G$93,IF(Q54=Data!$E$14,Data!$G$94,IF(Q54=Data!$E$15,Data!$G$95,IF(Q54=Data!$E$16,Data!$G$96,IF(Q54=Data!$E$17,Data!$G$97,IF(Q54=Data!$E$18,Data!$G$98,0))))))))*K54*IF(R54&lt;AV54,R54,$AV$3)</f>
        <v>0</v>
      </c>
      <c r="AA54" s="23">
        <f>IF(R54&lt;=1,0,IF(Q54=Data!$E$12,Data!$H$92,IF(Q54=Data!$E$13,Data!$H$93,IF(Q54=Data!$E$14,Data!$H$94,IF(Q54=Data!$E$15,Data!$H$95,IF(Q54=Data!$E$16,Data!$H$96,IF(Q54=Data!$E$17,Data!$H$97,IF(Q54=Data!$E$18,Data!$H$98,0))))))))*K54*IF(R54&lt;AV54,R54,$AV$3)</f>
        <v>0</v>
      </c>
      <c r="AB54" s="22">
        <f t="shared" si="4"/>
        <v>0</v>
      </c>
      <c r="AC54" s="50">
        <f t="shared" si="5"/>
        <v>0</v>
      </c>
      <c r="AD54" s="46"/>
      <c r="AE54" s="21">
        <f t="shared" si="0"/>
        <v>0</v>
      </c>
      <c r="AF54" s="22">
        <f t="shared" si="1"/>
        <v>0</v>
      </c>
      <c r="AG54" s="50">
        <f t="shared" si="2"/>
        <v>0</v>
      </c>
      <c r="AH54" s="46"/>
      <c r="AI54" s="21">
        <f>IF(AZ54="No",0,IF(O54="NA",0,IF(Q54=O54,0,IF(O54=Data!$E$2,Data!$J$82,IF(O54=Data!$E$3,Data!$J$83,IF(O54=Data!$E$4,Data!$J$84,IF(O54=Data!$E$5,Data!$J$85,IF(O54=Data!$E$6,Data!$J$86,IF(O54=Data!$E$7,Data!$J$87,IF(O54=Data!$E$8,Data!$J$88,IF(O54=Data!$E$9,Data!$J$89,IF(O54=Data!$E$10,Data!$I$90,IF(O54=Data!$E$11,Data!$J$91,IF(O54=Data!$E$12,Data!$J$92,IF(O54=Data!$E$13,Data!$J$93,IF(O54=Data!$E$14,Data!$J$94,IF(O54=Data!$E$15,Data!$J$95,IF(O54=Data!$E$16,Data!$J$96,IF(O54=Data!$E$17,Data!$J$97,IF(O54=Data!$E$18,Data!J$98,0))))))))))))))))))))*$AV$3</f>
        <v>0</v>
      </c>
      <c r="AJ54" s="23">
        <f>IF(AZ54="No",0,IF(O54="NA",0,IF(O54=Data!$E$2,Data!$K$82,IF(O54=Data!$E$3,Data!$K$83,IF(O54=Data!$E$4,Data!$K$84,IF(O54=Data!$E$5,Data!$K$85,IF(O54=Data!$E$6,Data!$K$86,IF(O54=Data!$E$7,Data!$K$87,IF(O54=Data!$E$8,Data!$K$88,IF(O54=Data!$E$9,Data!$K$89,IF(O54=Data!$E$10,Data!$K$90,IF(O54=Data!$E$11,Data!$K$91,IF(O54=Data!$E$12,Data!$K$92,IF(O54=Data!$E$13,Data!$K$93,IF(O54=Data!$E$14,Data!$K$94,IF(O54=Data!$E$15,Data!$K$95,IF(O54=Data!$E$16,Data!$K$96,IF(O54=Data!$E$17,Data!$K$97,IF(O54=Data!$E$18,Data!K$98,0)))))))))))))))))))*$AV$3</f>
        <v>0</v>
      </c>
      <c r="AK54" s="23">
        <f t="shared" si="6"/>
        <v>0</v>
      </c>
      <c r="AL54" s="22">
        <f t="shared" si="7"/>
        <v>0</v>
      </c>
      <c r="AM54" s="22">
        <f t="shared" si="8"/>
        <v>0</v>
      </c>
      <c r="AN54" s="23"/>
      <c r="AO54" s="120"/>
      <c r="AP54" s="25"/>
      <c r="AQ54" s="25"/>
      <c r="AR54" s="9"/>
      <c r="AS54" s="9"/>
      <c r="AT54" s="5"/>
      <c r="AX54" s="168"/>
      <c r="AY54" s="143" t="str">
        <f t="shared" si="9"/>
        <v>No</v>
      </c>
      <c r="AZ54" s="144" t="str">
        <f t="shared" si="3"/>
        <v>No</v>
      </c>
      <c r="BA54" s="150"/>
      <c r="BB54" s="146">
        <f>IF(Q54="NA",0,IF(N54="No",0,IF(O54=Data!$E$2,Data!$L$82,IF(O54=Data!$E$3,Data!$L$83,IF(O54=Data!$E$4,Data!$L$84,IF(O54=Data!$E$5,Data!$L$85,IF(O54=Data!$E$6,Data!$L$86,IF(O54=Data!$E$7,Data!$L$87,IF(O54=Data!$E$8,Data!$L$88,IF(O54=Data!$E$9,Data!$L$89,IF(O54=Data!$E$10,Data!$L$90,IF(O54=Data!$E$11,Data!$L$91,IF(O54=Data!$E$12,Data!$L$92,IF(O54=Data!$E$13,Data!$L$93,IF(O54=Data!$E$14,Data!$L$94,IF(O54=Data!$E$15,Data!$L$95,IF(O54=Data!$E$16,Data!$L$96,IF(O54=Data!$E$17,Data!$L$97,IF(O54=Data!$E$18,Data!L$98,0)))))))))))))))))))</f>
        <v>0</v>
      </c>
      <c r="BC54" s="147">
        <f>IF(Q54="NA",0,IF(AY54="No",0,IF(N54="Yes",0,IF(P54=Data!$E$2,Data!$L$82,IF(P54=Data!$E$3,Data!$L$83,IF(P54=Data!$E$4,Data!$L$84,IF(P54=Data!$E$5,Data!$L$85,IF(P54=Data!$E$6,Data!$L$86,IF(P54=Data!$E$7,Data!$L$87,IF(P54=Data!$E$8,Data!$L$88,IF(P54=Data!$E$9,Data!$L$89,IF(P54=Data!$E$10,Data!$L$90,IF(P54=Data!$E$11,Data!$L$91,IF(P54=Data!$E$12,Data!$L$92*(EXP(-29.6/R54)),IF(P54=Data!$E$13,Data!$L$93,IF(P54=Data!$E$14,Data!$L$94*(EXP(-29.6/R54)),IF(P54=Data!$E$15,Data!$L$95,IF(P54=Data!$E$16,Data!$L$96,IF(P54=Data!$E$17,Data!$L$97,IF(P54=Data!$E$18,Data!L$98,0))))))))))))))))))))</f>
        <v>0</v>
      </c>
      <c r="BD54" s="148"/>
      <c r="BE54" s="146"/>
      <c r="BF54" s="148">
        <f t="shared" si="10"/>
        <v>0</v>
      </c>
      <c r="BG54" s="148">
        <f t="shared" si="11"/>
        <v>1</v>
      </c>
      <c r="BH54" s="148">
        <f t="shared" si="12"/>
        <v>1</v>
      </c>
      <c r="BI54" s="148">
        <f>IF(S54=0,0,IF(AND(Q54=Data!$E$12,S54-$AV$3&gt;0),(((Data!$M$92*(EXP(-29.6/S54)))-(Data!$M$92*(EXP(-29.6/(S54-$AV$3)))))),IF(AND(Q54=Data!$E$12,S54-$AV$3&lt;0.5),(Data!$M$92*(EXP(-29.6/S54))),IF(AND(Q54=Data!$E$12,S54&lt;=1),((Data!$M$92*(EXP(-29.6/S54)))),IF(Q54=Data!$E$13,(Data!$M$93),IF(AND(Q54=Data!$E$14,S54-$AV$3&gt;0),(((Data!$M$94*(EXP(-29.6/S54)))-(Data!$M$94*(EXP(-29.6/(S54-$AV$3)))))),IF(AND(Q54=Data!$E$14,S54-$AV$3&lt;1),(Data!$M$94*(EXP(-29.6/S54))),IF(AND(Q54=Data!$E$14,S54&lt;=1),((Data!$M$94*(EXP(-29.6/S54)))),IF(Q54=Data!$E$15,Data!$M$95,IF(Q54=Data!$E$16,Data!$M$96,IF(Q54=Data!$E$17,Data!$M$97,IF(Q54=Data!$E$18,Data!$M$98,0))))))))))))</f>
        <v>0</v>
      </c>
      <c r="BJ54" s="148">
        <f>IF(Q54=Data!$E$12,BI54*0.32,IF(Q54=Data!$E$13,0,IF(Q54=Data!$E$14,BI54*0.32,IF(Q54=Data!$E$15,0,IF(Q54=Data!$E$16,0,IF(Q54=Data!$E$17,0,IF(Q54=Data!$E$18,0,0)))))))</f>
        <v>0</v>
      </c>
      <c r="BK54" s="148">
        <f>IF(Q54=Data!$E$12,Data!$P$92*$AV$3,IF(Q54=Data!$E$13,Data!$P$93*$AV$3,IF(Q54=Data!$E$14,Data!$P$94*$AV$3,IF(Q54=Data!$E$15,Data!$P$95*$AV$3,IF(Q54=Data!$E$16,Data!$P$96*$AV$3,IF(Q54=Data!$E$17,Data!$P$97*$AV$3,IF(Q54=Data!$E$18,Data!$P$98*$AV$3,0)))))))</f>
        <v>0</v>
      </c>
      <c r="BL54" s="147">
        <f>IF(O54=Data!$E$2,Data!$O$82,IF(O54=Data!$E$3,Data!$O$83,IF(O54=Data!$E$4,Data!$O$84,IF(O54=Data!$E$5,Data!$O$85,IF(O54=Data!$E$6,Data!$O$86,IF(O54=Data!$E$7,Data!$O$87,IF(O54=Data!$E$8,Data!$O$88,IF(O54=Data!$E$9,Data!$O$89,IF(O54=Data!$E$10,Data!$O$90,IF(O54=Data!$E$11,Data!$O$91,IF(O54=Data!$E$12,Data!$O$92,IF(O54=Data!$E$13,Data!$O$93,IF(O54=Data!$E$14,Data!$O$94,IF(O54=Data!$E$15,Data!$O$95,IF(O54=Data!$E$16,Data!$O$96,IF(O54=Data!$E$17,Data!$O$97,IF(O54=Data!$E$18,Data!$O$98,0)))))))))))))))))</f>
        <v>0</v>
      </c>
      <c r="BM54" s="169"/>
      <c r="BN54" s="169"/>
      <c r="BO54" s="169"/>
      <c r="BP54" s="169"/>
    </row>
    <row r="55" spans="10:68" x14ac:dyDescent="0.3">
      <c r="J55" s="36" t="s">
        <v>66</v>
      </c>
      <c r="K55" s="108"/>
      <c r="L55" s="108"/>
      <c r="M55" s="108" t="s">
        <v>3</v>
      </c>
      <c r="N55" s="108" t="s">
        <v>1</v>
      </c>
      <c r="O55" s="109" t="s">
        <v>124</v>
      </c>
      <c r="P55" s="109" t="s">
        <v>124</v>
      </c>
      <c r="Q55" s="110" t="s">
        <v>124</v>
      </c>
      <c r="R55" s="111"/>
      <c r="S55" s="111"/>
      <c r="T55" s="112"/>
      <c r="U55" s="20"/>
      <c r="V55" s="21">
        <f>IF(AZ55="No",0,IF(O55="NA",0,IF(O55=Data!$E$2,Data!$F$82,IF(O55=Data!$E$3,Data!$F$83,IF(O55=Data!$E$4,Data!$F$84,IF(O55=Data!$E$5,Data!$F$85,IF(O55=Data!$E$6,Data!$F$86,IF(O55=Data!$E$7,Data!$F$87,IF(O55=Data!$E$8,Data!$F$88,IF(O55=Data!$E$9,Data!$F$89,IF(O55=Data!$E$10,Data!$F$90,IF(O55=Data!$E$11,Data!$F$91,IF(O55=Data!E64,Data!$F$92,IF(O55=Data!E65,Data!$F$93,IF(O55=Data!E66,Data!$F$94,IF(O55=Data!E67,Data!$F$95,IF(O55=Data!E68,Data!$F$96,IF(O55=Data!E69,Data!$F$97,IF(O55=Data!E70,Data!F$98,0)))))))))))))))))))*K55*$AV$3</f>
        <v>0</v>
      </c>
      <c r="W55" s="23">
        <f>IF(AZ55="No",0,IF(O55="NA",0,IF(O55=Data!$E$2,Data!$G$82,IF(O55=Data!$E$3,Data!$G$83,IF(O55=Data!$E$4,Data!$G$84,IF(O55=Data!$E$5,Data!$G$85,IF(O55=Data!$E$6,Data!$G$86,IF(O55=Data!$E$7,Data!$G$87,IF(O55=Data!$E$8,Data!$G$88,IF(O55=Data!$E$9,Data!$G$89,IF(O55=Data!$E$10,Data!$G$90,IF(O55=Data!$E$11,Data!$G$91,IF(O55=Data!$E$12,Data!$G$92,IF(O55=Data!$E$13,Data!$G$93,IF(O55=Data!$E$14,Data!$G$94,IF(O55=Data!$E$15,Data!$G$95,IF(O55=Data!$E$16,Data!$G$96,IF(O55=Data!$E$17,Data!$G$97,IF(O55=Data!$E$18,Data!G$98,0)))))))))))))))))))*K55*$AV$3</f>
        <v>0</v>
      </c>
      <c r="X55" s="23">
        <f>IF(AZ55="No",0,IF(O55="NA",0,IF(O55=Data!$E$2,Data!$H$82,IF(O55=Data!$E$3,Data!$H$83,IF(O55=Data!$E$4,Data!$H$84,IF(O55=Data!$E$5,Data!$H$85,IF(O55=Data!$E$6,Data!$H$86,IF(O55=Data!$E$7,Data!$H$87,IF(O55=Data!$E$8,Data!$H$88,IF(O55=Data!$E$9,Data!$H$89,IF(O55=Data!$E$10,Data!$H$90,IF(O55=Data!$E$11,Data!$H$91,IF(O55=Data!$E$12,Data!$H$92,IF(O55=Data!$E$13,Data!$H$93,IF(O55=Data!$E$14,Data!$H$94,IF(O55=Data!$E$15,Data!$H$95,IF(O55=Data!$E$16,Data!$H$96,IF(O55=Data!$E$17,Data!$H$97,IF(O55=Data!$E$18,Data!H$98,0)))))))))))))))))))*K55*$AV$3</f>
        <v>0</v>
      </c>
      <c r="Y55" s="23">
        <f>IF(R55&lt;=1,0,IF(Q55=Data!$E$12,Data!$F$92,IF(Q55=Data!$E$13,Data!$F$93,IF(Q55=Data!$E$14,Data!$F$94,IF(Q55=Data!$E$15,Data!$F$95,IF(Q55=Data!$E$16,Data!$F$96,IF(Q55=Data!$E$17,Data!$F$97,IF(Q55=Data!$E$18,Data!$F$98,0))))))))*K55*IF(R55&lt;AV55,R55,$AV$3)</f>
        <v>0</v>
      </c>
      <c r="Z55" s="23">
        <f>IF(R55&lt;=1,0,IF(Q55=Data!$E$12,Data!$G$92,IF(Q55=Data!$E$13,Data!$G$93,IF(Q55=Data!$E$14,Data!$G$94,IF(Q55=Data!$E$15,Data!$G$95,IF(Q55=Data!$E$16,Data!$G$96,IF(Q55=Data!$E$17,Data!$G$97,IF(Q55=Data!$E$18,Data!$G$98,0))))))))*K55*IF(R55&lt;AV55,R55,$AV$3)</f>
        <v>0</v>
      </c>
      <c r="AA55" s="23">
        <f>IF(R55&lt;=1,0,IF(Q55=Data!$E$12,Data!$H$92,IF(Q55=Data!$E$13,Data!$H$93,IF(Q55=Data!$E$14,Data!$H$94,IF(Q55=Data!$E$15,Data!$H$95,IF(Q55=Data!$E$16,Data!$H$96,IF(Q55=Data!$E$17,Data!$H$97,IF(Q55=Data!$E$18,Data!$H$98,0))))))))*K55*IF(R55&lt;AV55,R55,$AV$3)</f>
        <v>0</v>
      </c>
      <c r="AB55" s="22">
        <f t="shared" si="4"/>
        <v>0</v>
      </c>
      <c r="AC55" s="50">
        <f t="shared" si="5"/>
        <v>0</v>
      </c>
      <c r="AD55" s="46"/>
      <c r="AE55" s="21">
        <f t="shared" si="0"/>
        <v>0</v>
      </c>
      <c r="AF55" s="22">
        <f t="shared" si="1"/>
        <v>0</v>
      </c>
      <c r="AG55" s="50">
        <f t="shared" si="2"/>
        <v>0</v>
      </c>
      <c r="AH55" s="46"/>
      <c r="AI55" s="21">
        <f>IF(AZ55="No",0,IF(O55="NA",0,IF(Q55=O55,0,IF(O55=Data!$E$2,Data!$J$82,IF(O55=Data!$E$3,Data!$J$83,IF(O55=Data!$E$4,Data!$J$84,IF(O55=Data!$E$5,Data!$J$85,IF(O55=Data!$E$6,Data!$J$86,IF(O55=Data!$E$7,Data!$J$87,IF(O55=Data!$E$8,Data!$J$88,IF(O55=Data!$E$9,Data!$J$89,IF(O55=Data!$E$10,Data!$I$90,IF(O55=Data!$E$11,Data!$J$91,IF(O55=Data!$E$12,Data!$J$92,IF(O55=Data!$E$13,Data!$J$93,IF(O55=Data!$E$14,Data!$J$94,IF(O55=Data!$E$15,Data!$J$95,IF(O55=Data!$E$16,Data!$J$96,IF(O55=Data!$E$17,Data!$J$97,IF(O55=Data!$E$18,Data!J$98,0))))))))))))))))))))*$AV$3</f>
        <v>0</v>
      </c>
      <c r="AJ55" s="23">
        <f>IF(AZ55="No",0,IF(O55="NA",0,IF(O55=Data!$E$2,Data!$K$82,IF(O55=Data!$E$3,Data!$K$83,IF(O55=Data!$E$4,Data!$K$84,IF(O55=Data!$E$5,Data!$K$85,IF(O55=Data!$E$6,Data!$K$86,IF(O55=Data!$E$7,Data!$K$87,IF(O55=Data!$E$8,Data!$K$88,IF(O55=Data!$E$9,Data!$K$89,IF(O55=Data!$E$10,Data!$K$90,IF(O55=Data!$E$11,Data!$K$91,IF(O55=Data!$E$12,Data!$K$92,IF(O55=Data!$E$13,Data!$K$93,IF(O55=Data!$E$14,Data!$K$94,IF(O55=Data!$E$15,Data!$K$95,IF(O55=Data!$E$16,Data!$K$96,IF(O55=Data!$E$17,Data!$K$97,IF(O55=Data!$E$18,Data!K$98,0)))))))))))))))))))*$AV$3</f>
        <v>0</v>
      </c>
      <c r="AK55" s="23">
        <f t="shared" si="6"/>
        <v>0</v>
      </c>
      <c r="AL55" s="22">
        <f t="shared" si="7"/>
        <v>0</v>
      </c>
      <c r="AM55" s="22">
        <f t="shared" si="8"/>
        <v>0</v>
      </c>
      <c r="AN55" s="23"/>
      <c r="AO55" s="120"/>
      <c r="AP55" s="25"/>
      <c r="AQ55" s="25"/>
      <c r="AR55" s="9"/>
      <c r="AS55" s="9"/>
      <c r="AT55" s="5"/>
      <c r="AX55" s="168"/>
      <c r="AY55" s="143" t="str">
        <f t="shared" si="9"/>
        <v>No</v>
      </c>
      <c r="AZ55" s="144" t="str">
        <f t="shared" si="3"/>
        <v>No</v>
      </c>
      <c r="BA55" s="150"/>
      <c r="BB55" s="146">
        <f>IF(Q55="NA",0,IF(N55="No",0,IF(O55=Data!$E$2,Data!$L$82,IF(O55=Data!$E$3,Data!$L$83,IF(O55=Data!$E$4,Data!$L$84,IF(O55=Data!$E$5,Data!$L$85,IF(O55=Data!$E$6,Data!$L$86,IF(O55=Data!$E$7,Data!$L$87,IF(O55=Data!$E$8,Data!$L$88,IF(O55=Data!$E$9,Data!$L$89,IF(O55=Data!$E$10,Data!$L$90,IF(O55=Data!$E$11,Data!$L$91,IF(O55=Data!$E$12,Data!$L$92,IF(O55=Data!$E$13,Data!$L$93,IF(O55=Data!$E$14,Data!$L$94,IF(O55=Data!$E$15,Data!$L$95,IF(O55=Data!$E$16,Data!$L$96,IF(O55=Data!$E$17,Data!$L$97,IF(O55=Data!$E$18,Data!L$98,0)))))))))))))))))))</f>
        <v>0</v>
      </c>
      <c r="BC55" s="147">
        <f>IF(Q55="NA",0,IF(AY55="No",0,IF(N55="Yes",0,IF(P55=Data!$E$2,Data!$L$82,IF(P55=Data!$E$3,Data!$L$83,IF(P55=Data!$E$4,Data!$L$84,IF(P55=Data!$E$5,Data!$L$85,IF(P55=Data!$E$6,Data!$L$86,IF(P55=Data!$E$7,Data!$L$87,IF(P55=Data!$E$8,Data!$L$88,IF(P55=Data!$E$9,Data!$L$89,IF(P55=Data!$E$10,Data!$L$90,IF(P55=Data!$E$11,Data!$L$91,IF(P55=Data!$E$12,Data!$L$92*(EXP(-29.6/R55)),IF(P55=Data!$E$13,Data!$L$93,IF(P55=Data!$E$14,Data!$L$94*(EXP(-29.6/R55)),IF(P55=Data!$E$15,Data!$L$95,IF(P55=Data!$E$16,Data!$L$96,IF(P55=Data!$E$17,Data!$L$97,IF(P55=Data!$E$18,Data!L$98,0))))))))))))))))))))</f>
        <v>0</v>
      </c>
      <c r="BD55" s="148"/>
      <c r="BE55" s="146"/>
      <c r="BF55" s="148">
        <f t="shared" si="10"/>
        <v>0</v>
      </c>
      <c r="BG55" s="148">
        <f t="shared" si="11"/>
        <v>1</v>
      </c>
      <c r="BH55" s="148">
        <f t="shared" si="12"/>
        <v>1</v>
      </c>
      <c r="BI55" s="148">
        <f>IF(S55=0,0,IF(AND(Q55=Data!$E$12,S55-$AV$3&gt;0),(((Data!$M$92*(EXP(-29.6/S55)))-(Data!$M$92*(EXP(-29.6/(S55-$AV$3)))))),IF(AND(Q55=Data!$E$12,S55-$AV$3&lt;0.5),(Data!$M$92*(EXP(-29.6/S55))),IF(AND(Q55=Data!$E$12,S55&lt;=1),((Data!$M$92*(EXP(-29.6/S55)))),IF(Q55=Data!$E$13,(Data!$M$93),IF(AND(Q55=Data!$E$14,S55-$AV$3&gt;0),(((Data!$M$94*(EXP(-29.6/S55)))-(Data!$M$94*(EXP(-29.6/(S55-$AV$3)))))),IF(AND(Q55=Data!$E$14,S55-$AV$3&lt;1),(Data!$M$94*(EXP(-29.6/S55))),IF(AND(Q55=Data!$E$14,S55&lt;=1),((Data!$M$94*(EXP(-29.6/S55)))),IF(Q55=Data!$E$15,Data!$M$95,IF(Q55=Data!$E$16,Data!$M$96,IF(Q55=Data!$E$17,Data!$M$97,IF(Q55=Data!$E$18,Data!$M$98,0))))))))))))</f>
        <v>0</v>
      </c>
      <c r="BJ55" s="148">
        <f>IF(Q55=Data!$E$12,BI55*0.32,IF(Q55=Data!$E$13,0,IF(Q55=Data!$E$14,BI55*0.32,IF(Q55=Data!$E$15,0,IF(Q55=Data!$E$16,0,IF(Q55=Data!$E$17,0,IF(Q55=Data!$E$18,0,0)))))))</f>
        <v>0</v>
      </c>
      <c r="BK55" s="148">
        <f>IF(Q55=Data!$E$12,Data!$P$92*$AV$3,IF(Q55=Data!$E$13,Data!$P$93*$AV$3,IF(Q55=Data!$E$14,Data!$P$94*$AV$3,IF(Q55=Data!$E$15,Data!$P$95*$AV$3,IF(Q55=Data!$E$16,Data!$P$96*$AV$3,IF(Q55=Data!$E$17,Data!$P$97*$AV$3,IF(Q55=Data!$E$18,Data!$P$98*$AV$3,0)))))))</f>
        <v>0</v>
      </c>
      <c r="BL55" s="147">
        <f>IF(O55=Data!$E$2,Data!$O$82,IF(O55=Data!$E$3,Data!$O$83,IF(O55=Data!$E$4,Data!$O$84,IF(O55=Data!$E$5,Data!$O$85,IF(O55=Data!$E$6,Data!$O$86,IF(O55=Data!$E$7,Data!$O$87,IF(O55=Data!$E$8,Data!$O$88,IF(O55=Data!$E$9,Data!$O$89,IF(O55=Data!$E$10,Data!$O$90,IF(O55=Data!$E$11,Data!$O$91,IF(O55=Data!$E$12,Data!$O$92,IF(O55=Data!$E$13,Data!$O$93,IF(O55=Data!$E$14,Data!$O$94,IF(O55=Data!$E$15,Data!$O$95,IF(O55=Data!$E$16,Data!$O$96,IF(O55=Data!$E$17,Data!$O$97,IF(O55=Data!$E$18,Data!$O$98,0)))))))))))))))))</f>
        <v>0</v>
      </c>
      <c r="BM55" s="169"/>
      <c r="BN55" s="169"/>
      <c r="BO55" s="169"/>
      <c r="BP55" s="169"/>
    </row>
    <row r="56" spans="10:68" x14ac:dyDescent="0.3">
      <c r="J56" s="36" t="s">
        <v>67</v>
      </c>
      <c r="K56" s="108"/>
      <c r="L56" s="108"/>
      <c r="M56" s="108" t="s">
        <v>3</v>
      </c>
      <c r="N56" s="108" t="s">
        <v>1</v>
      </c>
      <c r="O56" s="109" t="s">
        <v>124</v>
      </c>
      <c r="P56" s="109" t="s">
        <v>124</v>
      </c>
      <c r="Q56" s="110" t="s">
        <v>124</v>
      </c>
      <c r="R56" s="111"/>
      <c r="S56" s="111"/>
      <c r="T56" s="112"/>
      <c r="U56" s="20"/>
      <c r="V56" s="21">
        <f>IF(AZ56="No",0,IF(O56="NA",0,IF(O56=Data!$E$2,Data!$F$82,IF(O56=Data!$E$3,Data!$F$83,IF(O56=Data!$E$4,Data!$F$84,IF(O56=Data!$E$5,Data!$F$85,IF(O56=Data!$E$6,Data!$F$86,IF(O56=Data!$E$7,Data!$F$87,IF(O56=Data!$E$8,Data!$F$88,IF(O56=Data!$E$9,Data!$F$89,IF(O56=Data!$E$10,Data!$F$90,IF(O56=Data!$E$11,Data!$F$91,IF(O56=Data!E65,Data!$F$92,IF(O56=Data!E66,Data!$F$93,IF(O56=Data!E67,Data!$F$94,IF(O56=Data!E68,Data!$F$95,IF(O56=Data!E69,Data!$F$96,IF(O56=Data!E70,Data!$F$97,IF(O56=Data!E71,Data!F$98,0)))))))))))))))))))*K56*$AV$3</f>
        <v>0</v>
      </c>
      <c r="W56" s="23">
        <f>IF(AZ56="No",0,IF(O56="NA",0,IF(O56=Data!$E$2,Data!$G$82,IF(O56=Data!$E$3,Data!$G$83,IF(O56=Data!$E$4,Data!$G$84,IF(O56=Data!$E$5,Data!$G$85,IF(O56=Data!$E$6,Data!$G$86,IF(O56=Data!$E$7,Data!$G$87,IF(O56=Data!$E$8,Data!$G$88,IF(O56=Data!$E$9,Data!$G$89,IF(O56=Data!$E$10,Data!$G$90,IF(O56=Data!$E$11,Data!$G$91,IF(O56=Data!$E$12,Data!$G$92,IF(O56=Data!$E$13,Data!$G$93,IF(O56=Data!$E$14,Data!$G$94,IF(O56=Data!$E$15,Data!$G$95,IF(O56=Data!$E$16,Data!$G$96,IF(O56=Data!$E$17,Data!$G$97,IF(O56=Data!$E$18,Data!G$98,0)))))))))))))))))))*K56*$AV$3</f>
        <v>0</v>
      </c>
      <c r="X56" s="23">
        <f>IF(AZ56="No",0,IF(O56="NA",0,IF(O56=Data!$E$2,Data!$H$82,IF(O56=Data!$E$3,Data!$H$83,IF(O56=Data!$E$4,Data!$H$84,IF(O56=Data!$E$5,Data!$H$85,IF(O56=Data!$E$6,Data!$H$86,IF(O56=Data!$E$7,Data!$H$87,IF(O56=Data!$E$8,Data!$H$88,IF(O56=Data!$E$9,Data!$H$89,IF(O56=Data!$E$10,Data!$H$90,IF(O56=Data!$E$11,Data!$H$91,IF(O56=Data!$E$12,Data!$H$92,IF(O56=Data!$E$13,Data!$H$93,IF(O56=Data!$E$14,Data!$H$94,IF(O56=Data!$E$15,Data!$H$95,IF(O56=Data!$E$16,Data!$H$96,IF(O56=Data!$E$17,Data!$H$97,IF(O56=Data!$E$18,Data!H$98,0)))))))))))))))))))*K56*$AV$3</f>
        <v>0</v>
      </c>
      <c r="Y56" s="23">
        <f>IF(R56&lt;=1,0,IF(Q56=Data!$E$12,Data!$F$92,IF(Q56=Data!$E$13,Data!$F$93,IF(Q56=Data!$E$14,Data!$F$94,IF(Q56=Data!$E$15,Data!$F$95,IF(Q56=Data!$E$16,Data!$F$96,IF(Q56=Data!$E$17,Data!$F$97,IF(Q56=Data!$E$18,Data!$F$98,0))))))))*K56*IF(R56&lt;AV56,R56,$AV$3)</f>
        <v>0</v>
      </c>
      <c r="Z56" s="23">
        <f>IF(R56&lt;=1,0,IF(Q56=Data!$E$12,Data!$G$92,IF(Q56=Data!$E$13,Data!$G$93,IF(Q56=Data!$E$14,Data!$G$94,IF(Q56=Data!$E$15,Data!$G$95,IF(Q56=Data!$E$16,Data!$G$96,IF(Q56=Data!$E$17,Data!$G$97,IF(Q56=Data!$E$18,Data!$G$98,0))))))))*K56*IF(R56&lt;AV56,R56,$AV$3)</f>
        <v>0</v>
      </c>
      <c r="AA56" s="23">
        <f>IF(R56&lt;=1,0,IF(Q56=Data!$E$12,Data!$H$92,IF(Q56=Data!$E$13,Data!$H$93,IF(Q56=Data!$E$14,Data!$H$94,IF(Q56=Data!$E$15,Data!$H$95,IF(Q56=Data!$E$16,Data!$H$96,IF(Q56=Data!$E$17,Data!$H$97,IF(Q56=Data!$E$18,Data!$H$98,0))))))))*K56*IF(R56&lt;AV56,R56,$AV$3)</f>
        <v>0</v>
      </c>
      <c r="AB56" s="22">
        <f t="shared" si="4"/>
        <v>0</v>
      </c>
      <c r="AC56" s="50">
        <f t="shared" si="5"/>
        <v>0</v>
      </c>
      <c r="AD56" s="46"/>
      <c r="AE56" s="21">
        <f t="shared" si="0"/>
        <v>0</v>
      </c>
      <c r="AF56" s="22">
        <f t="shared" si="1"/>
        <v>0</v>
      </c>
      <c r="AG56" s="50">
        <f t="shared" si="2"/>
        <v>0</v>
      </c>
      <c r="AH56" s="46"/>
      <c r="AI56" s="21">
        <f>IF(AZ56="No",0,IF(O56="NA",0,IF(Q56=O56,0,IF(O56=Data!$E$2,Data!$J$82,IF(O56=Data!$E$3,Data!$J$83,IF(O56=Data!$E$4,Data!$J$84,IF(O56=Data!$E$5,Data!$J$85,IF(O56=Data!$E$6,Data!$J$86,IF(O56=Data!$E$7,Data!$J$87,IF(O56=Data!$E$8,Data!$J$88,IF(O56=Data!$E$9,Data!$J$89,IF(O56=Data!$E$10,Data!$I$90,IF(O56=Data!$E$11,Data!$J$91,IF(O56=Data!$E$12,Data!$J$92,IF(O56=Data!$E$13,Data!$J$93,IF(O56=Data!$E$14,Data!$J$94,IF(O56=Data!$E$15,Data!$J$95,IF(O56=Data!$E$16,Data!$J$96,IF(O56=Data!$E$17,Data!$J$97,IF(O56=Data!$E$18,Data!J$98,0))))))))))))))))))))*$AV$3</f>
        <v>0</v>
      </c>
      <c r="AJ56" s="23">
        <f>IF(AZ56="No",0,IF(O56="NA",0,IF(O56=Data!$E$2,Data!$K$82,IF(O56=Data!$E$3,Data!$K$83,IF(O56=Data!$E$4,Data!$K$84,IF(O56=Data!$E$5,Data!$K$85,IF(O56=Data!$E$6,Data!$K$86,IF(O56=Data!$E$7,Data!$K$87,IF(O56=Data!$E$8,Data!$K$88,IF(O56=Data!$E$9,Data!$K$89,IF(O56=Data!$E$10,Data!$K$90,IF(O56=Data!$E$11,Data!$K$91,IF(O56=Data!$E$12,Data!$K$92,IF(O56=Data!$E$13,Data!$K$93,IF(O56=Data!$E$14,Data!$K$94,IF(O56=Data!$E$15,Data!$K$95,IF(O56=Data!$E$16,Data!$K$96,IF(O56=Data!$E$17,Data!$K$97,IF(O56=Data!$E$18,Data!K$98,0)))))))))))))))))))*$AV$3</f>
        <v>0</v>
      </c>
      <c r="AK56" s="23">
        <f t="shared" si="6"/>
        <v>0</v>
      </c>
      <c r="AL56" s="22">
        <f t="shared" si="7"/>
        <v>0</v>
      </c>
      <c r="AM56" s="22">
        <f t="shared" si="8"/>
        <v>0</v>
      </c>
      <c r="AN56" s="23"/>
      <c r="AO56" s="120"/>
      <c r="AP56" s="25"/>
      <c r="AQ56" s="25"/>
      <c r="AR56" s="9"/>
      <c r="AS56" s="9"/>
      <c r="AT56" s="5"/>
      <c r="AX56" s="168"/>
      <c r="AY56" s="143" t="str">
        <f t="shared" si="9"/>
        <v>No</v>
      </c>
      <c r="AZ56" s="144" t="str">
        <f t="shared" si="3"/>
        <v>No</v>
      </c>
      <c r="BA56" s="150"/>
      <c r="BB56" s="146">
        <f>IF(Q56="NA",0,IF(N56="No",0,IF(O56=Data!$E$2,Data!$L$82,IF(O56=Data!$E$3,Data!$L$83,IF(O56=Data!$E$4,Data!$L$84,IF(O56=Data!$E$5,Data!$L$85,IF(O56=Data!$E$6,Data!$L$86,IF(O56=Data!$E$7,Data!$L$87,IF(O56=Data!$E$8,Data!$L$88,IF(O56=Data!$E$9,Data!$L$89,IF(O56=Data!$E$10,Data!$L$90,IF(O56=Data!$E$11,Data!$L$91,IF(O56=Data!$E$12,Data!$L$92,IF(O56=Data!$E$13,Data!$L$93,IF(O56=Data!$E$14,Data!$L$94,IF(O56=Data!$E$15,Data!$L$95,IF(O56=Data!$E$16,Data!$L$96,IF(O56=Data!$E$17,Data!$L$97,IF(O56=Data!$E$18,Data!L$98,0)))))))))))))))))))</f>
        <v>0</v>
      </c>
      <c r="BC56" s="147">
        <f>IF(Q56="NA",0,IF(AY56="No",0,IF(N56="Yes",0,IF(P56=Data!$E$2,Data!$L$82,IF(P56=Data!$E$3,Data!$L$83,IF(P56=Data!$E$4,Data!$L$84,IF(P56=Data!$E$5,Data!$L$85,IF(P56=Data!$E$6,Data!$L$86,IF(P56=Data!$E$7,Data!$L$87,IF(P56=Data!$E$8,Data!$L$88,IF(P56=Data!$E$9,Data!$L$89,IF(P56=Data!$E$10,Data!$L$90,IF(P56=Data!$E$11,Data!$L$91,IF(P56=Data!$E$12,Data!$L$92*(EXP(-29.6/R56)),IF(P56=Data!$E$13,Data!$L$93,IF(P56=Data!$E$14,Data!$L$94*(EXP(-29.6/R56)),IF(P56=Data!$E$15,Data!$L$95,IF(P56=Data!$E$16,Data!$L$96,IF(P56=Data!$E$17,Data!$L$97,IF(P56=Data!$E$18,Data!L$98,0))))))))))))))))))))</f>
        <v>0</v>
      </c>
      <c r="BD56" s="148"/>
      <c r="BE56" s="146"/>
      <c r="BF56" s="148">
        <f t="shared" si="10"/>
        <v>0</v>
      </c>
      <c r="BG56" s="148">
        <f t="shared" si="11"/>
        <v>1</v>
      </c>
      <c r="BH56" s="148">
        <f t="shared" si="12"/>
        <v>1</v>
      </c>
      <c r="BI56" s="148">
        <f>IF(S56=0,0,IF(AND(Q56=Data!$E$12,S56-$AV$3&gt;0),(((Data!$M$92*(EXP(-29.6/S56)))-(Data!$M$92*(EXP(-29.6/(S56-$AV$3)))))),IF(AND(Q56=Data!$E$12,S56-$AV$3&lt;0.5),(Data!$M$92*(EXP(-29.6/S56))),IF(AND(Q56=Data!$E$12,S56&lt;=1),((Data!$M$92*(EXP(-29.6/S56)))),IF(Q56=Data!$E$13,(Data!$M$93),IF(AND(Q56=Data!$E$14,S56-$AV$3&gt;0),(((Data!$M$94*(EXP(-29.6/S56)))-(Data!$M$94*(EXP(-29.6/(S56-$AV$3)))))),IF(AND(Q56=Data!$E$14,S56-$AV$3&lt;1),(Data!$M$94*(EXP(-29.6/S56))),IF(AND(Q56=Data!$E$14,S56&lt;=1),((Data!$M$94*(EXP(-29.6/S56)))),IF(Q56=Data!$E$15,Data!$M$95,IF(Q56=Data!$E$16,Data!$M$96,IF(Q56=Data!$E$17,Data!$M$97,IF(Q56=Data!$E$18,Data!$M$98,0))))))))))))</f>
        <v>0</v>
      </c>
      <c r="BJ56" s="148">
        <f>IF(Q56=Data!$E$12,BI56*0.32,IF(Q56=Data!$E$13,0,IF(Q56=Data!$E$14,BI56*0.32,IF(Q56=Data!$E$15,0,IF(Q56=Data!$E$16,0,IF(Q56=Data!$E$17,0,IF(Q56=Data!$E$18,0,0)))))))</f>
        <v>0</v>
      </c>
      <c r="BK56" s="148">
        <f>IF(Q56=Data!$E$12,Data!$P$92*$AV$3,IF(Q56=Data!$E$13,Data!$P$93*$AV$3,IF(Q56=Data!$E$14,Data!$P$94*$AV$3,IF(Q56=Data!$E$15,Data!$P$95*$AV$3,IF(Q56=Data!$E$16,Data!$P$96*$AV$3,IF(Q56=Data!$E$17,Data!$P$97*$AV$3,IF(Q56=Data!$E$18,Data!$P$98*$AV$3,0)))))))</f>
        <v>0</v>
      </c>
      <c r="BL56" s="147">
        <f>IF(O56=Data!$E$2,Data!$O$82,IF(O56=Data!$E$3,Data!$O$83,IF(O56=Data!$E$4,Data!$O$84,IF(O56=Data!$E$5,Data!$O$85,IF(O56=Data!$E$6,Data!$O$86,IF(O56=Data!$E$7,Data!$O$87,IF(O56=Data!$E$8,Data!$O$88,IF(O56=Data!$E$9,Data!$O$89,IF(O56=Data!$E$10,Data!$O$90,IF(O56=Data!$E$11,Data!$O$91,IF(O56=Data!$E$12,Data!$O$92,IF(O56=Data!$E$13,Data!$O$93,IF(O56=Data!$E$14,Data!$O$94,IF(O56=Data!$E$15,Data!$O$95,IF(O56=Data!$E$16,Data!$O$96,IF(O56=Data!$E$17,Data!$O$97,IF(O56=Data!$E$18,Data!$O$98,0)))))))))))))))))</f>
        <v>0</v>
      </c>
      <c r="BM56" s="169"/>
      <c r="BN56" s="169"/>
      <c r="BO56" s="169"/>
      <c r="BP56" s="169"/>
    </row>
    <row r="57" spans="10:68" x14ac:dyDescent="0.3">
      <c r="J57" s="36" t="s">
        <v>68</v>
      </c>
      <c r="K57" s="108"/>
      <c r="L57" s="108"/>
      <c r="M57" s="108" t="s">
        <v>3</v>
      </c>
      <c r="N57" s="108" t="s">
        <v>1</v>
      </c>
      <c r="O57" s="109" t="s">
        <v>124</v>
      </c>
      <c r="P57" s="109" t="s">
        <v>124</v>
      </c>
      <c r="Q57" s="110" t="s">
        <v>124</v>
      </c>
      <c r="R57" s="111"/>
      <c r="S57" s="111"/>
      <c r="T57" s="112"/>
      <c r="U57" s="20"/>
      <c r="V57" s="21">
        <f>IF(AZ57="No",0,IF(O57="NA",0,IF(O57=Data!$E$2,Data!$F$82,IF(O57=Data!$E$3,Data!$F$83,IF(O57=Data!$E$4,Data!$F$84,IF(O57=Data!$E$5,Data!$F$85,IF(O57=Data!$E$6,Data!$F$86,IF(O57=Data!$E$7,Data!$F$87,IF(O57=Data!$E$8,Data!$F$88,IF(O57=Data!$E$9,Data!$F$89,IF(O57=Data!$E$10,Data!$F$90,IF(O57=Data!$E$11,Data!$F$91,IF(O57=Data!E66,Data!$F$92,IF(O57=Data!E67,Data!$F$93,IF(O57=Data!E68,Data!$F$94,IF(O57=Data!E69,Data!$F$95,IF(O57=Data!E70,Data!$F$96,IF(O57=Data!E71,Data!$F$97,IF(O57=Data!E72,Data!F$98,0)))))))))))))))))))*K57*$AV$3</f>
        <v>0</v>
      </c>
      <c r="W57" s="23">
        <f>IF(AZ57="No",0,IF(O57="NA",0,IF(O57=Data!$E$2,Data!$G$82,IF(O57=Data!$E$3,Data!$G$83,IF(O57=Data!$E$4,Data!$G$84,IF(O57=Data!$E$5,Data!$G$85,IF(O57=Data!$E$6,Data!$G$86,IF(O57=Data!$E$7,Data!$G$87,IF(O57=Data!$E$8,Data!$G$88,IF(O57=Data!$E$9,Data!$G$89,IF(O57=Data!$E$10,Data!$G$90,IF(O57=Data!$E$11,Data!$G$91,IF(O57=Data!$E$12,Data!$G$92,IF(O57=Data!$E$13,Data!$G$93,IF(O57=Data!$E$14,Data!$G$94,IF(O57=Data!$E$15,Data!$G$95,IF(O57=Data!$E$16,Data!$G$96,IF(O57=Data!$E$17,Data!$G$97,IF(O57=Data!$E$18,Data!G$98,0)))))))))))))))))))*K57*$AV$3</f>
        <v>0</v>
      </c>
      <c r="X57" s="23">
        <f>IF(AZ57="No",0,IF(O57="NA",0,IF(O57=Data!$E$2,Data!$H$82,IF(O57=Data!$E$3,Data!$H$83,IF(O57=Data!$E$4,Data!$H$84,IF(O57=Data!$E$5,Data!$H$85,IF(O57=Data!$E$6,Data!$H$86,IF(O57=Data!$E$7,Data!$H$87,IF(O57=Data!$E$8,Data!$H$88,IF(O57=Data!$E$9,Data!$H$89,IF(O57=Data!$E$10,Data!$H$90,IF(O57=Data!$E$11,Data!$H$91,IF(O57=Data!$E$12,Data!$H$92,IF(O57=Data!$E$13,Data!$H$93,IF(O57=Data!$E$14,Data!$H$94,IF(O57=Data!$E$15,Data!$H$95,IF(O57=Data!$E$16,Data!$H$96,IF(O57=Data!$E$17,Data!$H$97,IF(O57=Data!$E$18,Data!H$98,0)))))))))))))))))))*K57*$AV$3</f>
        <v>0</v>
      </c>
      <c r="Y57" s="23">
        <f>IF(R57&lt;=1,0,IF(Q57=Data!$E$12,Data!$F$92,IF(Q57=Data!$E$13,Data!$F$93,IF(Q57=Data!$E$14,Data!$F$94,IF(Q57=Data!$E$15,Data!$F$95,IF(Q57=Data!$E$16,Data!$F$96,IF(Q57=Data!$E$17,Data!$F$97,IF(Q57=Data!$E$18,Data!$F$98,0))))))))*K57*IF(R57&lt;AV57,R57,$AV$3)</f>
        <v>0</v>
      </c>
      <c r="Z57" s="23">
        <f>IF(R57&lt;=1,0,IF(Q57=Data!$E$12,Data!$G$92,IF(Q57=Data!$E$13,Data!$G$93,IF(Q57=Data!$E$14,Data!$G$94,IF(Q57=Data!$E$15,Data!$G$95,IF(Q57=Data!$E$16,Data!$G$96,IF(Q57=Data!$E$17,Data!$G$97,IF(Q57=Data!$E$18,Data!$G$98,0))))))))*K57*IF(R57&lt;AV57,R57,$AV$3)</f>
        <v>0</v>
      </c>
      <c r="AA57" s="23">
        <f>IF(R57&lt;=1,0,IF(Q57=Data!$E$12,Data!$H$92,IF(Q57=Data!$E$13,Data!$H$93,IF(Q57=Data!$E$14,Data!$H$94,IF(Q57=Data!$E$15,Data!$H$95,IF(Q57=Data!$E$16,Data!$H$96,IF(Q57=Data!$E$17,Data!$H$97,IF(Q57=Data!$E$18,Data!$H$98,0))))))))*K57*IF(R57&lt;AV57,R57,$AV$3)</f>
        <v>0</v>
      </c>
      <c r="AB57" s="22">
        <f t="shared" si="4"/>
        <v>0</v>
      </c>
      <c r="AC57" s="50">
        <f t="shared" si="5"/>
        <v>0</v>
      </c>
      <c r="AD57" s="46"/>
      <c r="AE57" s="21">
        <f t="shared" si="0"/>
        <v>0</v>
      </c>
      <c r="AF57" s="22">
        <f t="shared" si="1"/>
        <v>0</v>
      </c>
      <c r="AG57" s="50">
        <f t="shared" si="2"/>
        <v>0</v>
      </c>
      <c r="AH57" s="46"/>
      <c r="AI57" s="21">
        <f>IF(AZ57="No",0,IF(O57="NA",0,IF(Q57=O57,0,IF(O57=Data!$E$2,Data!$J$82,IF(O57=Data!$E$3,Data!$J$83,IF(O57=Data!$E$4,Data!$J$84,IF(O57=Data!$E$5,Data!$J$85,IF(O57=Data!$E$6,Data!$J$86,IF(O57=Data!$E$7,Data!$J$87,IF(O57=Data!$E$8,Data!$J$88,IF(O57=Data!$E$9,Data!$J$89,IF(O57=Data!$E$10,Data!$I$90,IF(O57=Data!$E$11,Data!$J$91,IF(O57=Data!$E$12,Data!$J$92,IF(O57=Data!$E$13,Data!$J$93,IF(O57=Data!$E$14,Data!$J$94,IF(O57=Data!$E$15,Data!$J$95,IF(O57=Data!$E$16,Data!$J$96,IF(O57=Data!$E$17,Data!$J$97,IF(O57=Data!$E$18,Data!J$98,0))))))))))))))))))))*$AV$3</f>
        <v>0</v>
      </c>
      <c r="AJ57" s="23">
        <f>IF(AZ57="No",0,IF(O57="NA",0,IF(O57=Data!$E$2,Data!$K$82,IF(O57=Data!$E$3,Data!$K$83,IF(O57=Data!$E$4,Data!$K$84,IF(O57=Data!$E$5,Data!$K$85,IF(O57=Data!$E$6,Data!$K$86,IF(O57=Data!$E$7,Data!$K$87,IF(O57=Data!$E$8,Data!$K$88,IF(O57=Data!$E$9,Data!$K$89,IF(O57=Data!$E$10,Data!$K$90,IF(O57=Data!$E$11,Data!$K$91,IF(O57=Data!$E$12,Data!$K$92,IF(O57=Data!$E$13,Data!$K$93,IF(O57=Data!$E$14,Data!$K$94,IF(O57=Data!$E$15,Data!$K$95,IF(O57=Data!$E$16,Data!$K$96,IF(O57=Data!$E$17,Data!$K$97,IF(O57=Data!$E$18,Data!K$98,0)))))))))))))))))))*$AV$3</f>
        <v>0</v>
      </c>
      <c r="AK57" s="23">
        <f t="shared" si="6"/>
        <v>0</v>
      </c>
      <c r="AL57" s="22">
        <f t="shared" si="7"/>
        <v>0</v>
      </c>
      <c r="AM57" s="22">
        <f t="shared" si="8"/>
        <v>0</v>
      </c>
      <c r="AN57" s="23"/>
      <c r="AO57" s="120"/>
      <c r="AP57" s="25"/>
      <c r="AQ57" s="25"/>
      <c r="AR57" s="9"/>
      <c r="AS57" s="9"/>
      <c r="AT57" s="5"/>
      <c r="AX57" s="168"/>
      <c r="AY57" s="143" t="str">
        <f t="shared" si="9"/>
        <v>No</v>
      </c>
      <c r="AZ57" s="144" t="str">
        <f t="shared" si="3"/>
        <v>No</v>
      </c>
      <c r="BA57" s="150"/>
      <c r="BB57" s="146">
        <f>IF(Q57="NA",0,IF(N57="No",0,IF(O57=Data!$E$2,Data!$L$82,IF(O57=Data!$E$3,Data!$L$83,IF(O57=Data!$E$4,Data!$L$84,IF(O57=Data!$E$5,Data!$L$85,IF(O57=Data!$E$6,Data!$L$86,IF(O57=Data!$E$7,Data!$L$87,IF(O57=Data!$E$8,Data!$L$88,IF(O57=Data!$E$9,Data!$L$89,IF(O57=Data!$E$10,Data!$L$90,IF(O57=Data!$E$11,Data!$L$91,IF(O57=Data!$E$12,Data!$L$92,IF(O57=Data!$E$13,Data!$L$93,IF(O57=Data!$E$14,Data!$L$94,IF(O57=Data!$E$15,Data!$L$95,IF(O57=Data!$E$16,Data!$L$96,IF(O57=Data!$E$17,Data!$L$97,IF(O57=Data!$E$18,Data!L$98,0)))))))))))))))))))</f>
        <v>0</v>
      </c>
      <c r="BC57" s="147">
        <f>IF(Q57="NA",0,IF(AY57="No",0,IF(N57="Yes",0,IF(P57=Data!$E$2,Data!$L$82,IF(P57=Data!$E$3,Data!$L$83,IF(P57=Data!$E$4,Data!$L$84,IF(P57=Data!$E$5,Data!$L$85,IF(P57=Data!$E$6,Data!$L$86,IF(P57=Data!$E$7,Data!$L$87,IF(P57=Data!$E$8,Data!$L$88,IF(P57=Data!$E$9,Data!$L$89,IF(P57=Data!$E$10,Data!$L$90,IF(P57=Data!$E$11,Data!$L$91,IF(P57=Data!$E$12,Data!$L$92*(EXP(-29.6/R57)),IF(P57=Data!$E$13,Data!$L$93,IF(P57=Data!$E$14,Data!$L$94*(EXP(-29.6/R57)),IF(P57=Data!$E$15,Data!$L$95,IF(P57=Data!$E$16,Data!$L$96,IF(P57=Data!$E$17,Data!$L$97,IF(P57=Data!$E$18,Data!L$98,0))))))))))))))))))))</f>
        <v>0</v>
      </c>
      <c r="BD57" s="148"/>
      <c r="BE57" s="146"/>
      <c r="BF57" s="148">
        <f t="shared" si="10"/>
        <v>0</v>
      </c>
      <c r="BG57" s="148">
        <f t="shared" si="11"/>
        <v>1</v>
      </c>
      <c r="BH57" s="148">
        <f t="shared" si="12"/>
        <v>1</v>
      </c>
      <c r="BI57" s="148">
        <f>IF(S57=0,0,IF(AND(Q57=Data!$E$12,S57-$AV$3&gt;0),(((Data!$M$92*(EXP(-29.6/S57)))-(Data!$M$92*(EXP(-29.6/(S57-$AV$3)))))),IF(AND(Q57=Data!$E$12,S57-$AV$3&lt;0.5),(Data!$M$92*(EXP(-29.6/S57))),IF(AND(Q57=Data!$E$12,S57&lt;=1),((Data!$M$92*(EXP(-29.6/S57)))),IF(Q57=Data!$E$13,(Data!$M$93),IF(AND(Q57=Data!$E$14,S57-$AV$3&gt;0),(((Data!$M$94*(EXP(-29.6/S57)))-(Data!$M$94*(EXP(-29.6/(S57-$AV$3)))))),IF(AND(Q57=Data!$E$14,S57-$AV$3&lt;1),(Data!$M$94*(EXP(-29.6/S57))),IF(AND(Q57=Data!$E$14,S57&lt;=1),((Data!$M$94*(EXP(-29.6/S57)))),IF(Q57=Data!$E$15,Data!$M$95,IF(Q57=Data!$E$16,Data!$M$96,IF(Q57=Data!$E$17,Data!$M$97,IF(Q57=Data!$E$18,Data!$M$98,0))))))))))))</f>
        <v>0</v>
      </c>
      <c r="BJ57" s="148">
        <f>IF(Q57=Data!$E$12,BI57*0.32,IF(Q57=Data!$E$13,0,IF(Q57=Data!$E$14,BI57*0.32,IF(Q57=Data!$E$15,0,IF(Q57=Data!$E$16,0,IF(Q57=Data!$E$17,0,IF(Q57=Data!$E$18,0,0)))))))</f>
        <v>0</v>
      </c>
      <c r="BK57" s="148">
        <f>IF(Q57=Data!$E$12,Data!$P$92*$AV$3,IF(Q57=Data!$E$13,Data!$P$93*$AV$3,IF(Q57=Data!$E$14,Data!$P$94*$AV$3,IF(Q57=Data!$E$15,Data!$P$95*$AV$3,IF(Q57=Data!$E$16,Data!$P$96*$AV$3,IF(Q57=Data!$E$17,Data!$P$97*$AV$3,IF(Q57=Data!$E$18,Data!$P$98*$AV$3,0)))))))</f>
        <v>0</v>
      </c>
      <c r="BL57" s="147">
        <f>IF(O57=Data!$E$2,Data!$O$82,IF(O57=Data!$E$3,Data!$O$83,IF(O57=Data!$E$4,Data!$O$84,IF(O57=Data!$E$5,Data!$O$85,IF(O57=Data!$E$6,Data!$O$86,IF(O57=Data!$E$7,Data!$O$87,IF(O57=Data!$E$8,Data!$O$88,IF(O57=Data!$E$9,Data!$O$89,IF(O57=Data!$E$10,Data!$O$90,IF(O57=Data!$E$11,Data!$O$91,IF(O57=Data!$E$12,Data!$O$92,IF(O57=Data!$E$13,Data!$O$93,IF(O57=Data!$E$14,Data!$O$94,IF(O57=Data!$E$15,Data!$O$95,IF(O57=Data!$E$16,Data!$O$96,IF(O57=Data!$E$17,Data!$O$97,IF(O57=Data!$E$18,Data!$O$98,0)))))))))))))))))</f>
        <v>0</v>
      </c>
      <c r="BM57" s="169"/>
      <c r="BN57" s="169"/>
      <c r="BO57" s="169"/>
      <c r="BP57" s="169"/>
    </row>
    <row r="58" spans="10:68" x14ac:dyDescent="0.3">
      <c r="J58" s="36" t="s">
        <v>69</v>
      </c>
      <c r="K58" s="108"/>
      <c r="L58" s="108"/>
      <c r="M58" s="108" t="s">
        <v>3</v>
      </c>
      <c r="N58" s="108" t="s">
        <v>1</v>
      </c>
      <c r="O58" s="109" t="s">
        <v>124</v>
      </c>
      <c r="P58" s="109" t="s">
        <v>124</v>
      </c>
      <c r="Q58" s="110" t="s">
        <v>124</v>
      </c>
      <c r="R58" s="111"/>
      <c r="S58" s="111"/>
      <c r="T58" s="112"/>
      <c r="U58" s="20"/>
      <c r="V58" s="21">
        <f>IF(AZ58="No",0,IF(O58="NA",0,IF(O58=Data!$E$2,Data!$F$82,IF(O58=Data!$E$3,Data!$F$83,IF(O58=Data!$E$4,Data!$F$84,IF(O58=Data!$E$5,Data!$F$85,IF(O58=Data!$E$6,Data!$F$86,IF(O58=Data!$E$7,Data!$F$87,IF(O58=Data!$E$8,Data!$F$88,IF(O58=Data!$E$9,Data!$F$89,IF(O58=Data!$E$10,Data!$F$90,IF(O58=Data!$E$11,Data!$F$91,IF(O58=Data!E67,Data!$F$92,IF(O58=Data!E68,Data!$F$93,IF(O58=Data!E69,Data!$F$94,IF(O58=Data!E70,Data!$F$95,IF(O58=Data!E71,Data!$F$96,IF(O58=Data!E72,Data!$F$97,IF(O58=Data!E73,Data!F$98,0)))))))))))))))))))*K58*$AV$3</f>
        <v>0</v>
      </c>
      <c r="W58" s="23">
        <f>IF(AZ58="No",0,IF(O58="NA",0,IF(O58=Data!$E$2,Data!$G$82,IF(O58=Data!$E$3,Data!$G$83,IF(O58=Data!$E$4,Data!$G$84,IF(O58=Data!$E$5,Data!$G$85,IF(O58=Data!$E$6,Data!$G$86,IF(O58=Data!$E$7,Data!$G$87,IF(O58=Data!$E$8,Data!$G$88,IF(O58=Data!$E$9,Data!$G$89,IF(O58=Data!$E$10,Data!$G$90,IF(O58=Data!$E$11,Data!$G$91,IF(O58=Data!$E$12,Data!$G$92,IF(O58=Data!$E$13,Data!$G$93,IF(O58=Data!$E$14,Data!$G$94,IF(O58=Data!$E$15,Data!$G$95,IF(O58=Data!$E$16,Data!$G$96,IF(O58=Data!$E$17,Data!$G$97,IF(O58=Data!$E$18,Data!G$98,0)))))))))))))))))))*K58*$AV$3</f>
        <v>0</v>
      </c>
      <c r="X58" s="23">
        <f>IF(AZ58="No",0,IF(O58="NA",0,IF(O58=Data!$E$2,Data!$H$82,IF(O58=Data!$E$3,Data!$H$83,IF(O58=Data!$E$4,Data!$H$84,IF(O58=Data!$E$5,Data!$H$85,IF(O58=Data!$E$6,Data!$H$86,IF(O58=Data!$E$7,Data!$H$87,IF(O58=Data!$E$8,Data!$H$88,IF(O58=Data!$E$9,Data!$H$89,IF(O58=Data!$E$10,Data!$H$90,IF(O58=Data!$E$11,Data!$H$91,IF(O58=Data!$E$12,Data!$H$92,IF(O58=Data!$E$13,Data!$H$93,IF(O58=Data!$E$14,Data!$H$94,IF(O58=Data!$E$15,Data!$H$95,IF(O58=Data!$E$16,Data!$H$96,IF(O58=Data!$E$17,Data!$H$97,IF(O58=Data!$E$18,Data!H$98,0)))))))))))))))))))*K58*$AV$3</f>
        <v>0</v>
      </c>
      <c r="Y58" s="23">
        <f>IF(R58&lt;=1,0,IF(Q58=Data!$E$12,Data!$F$92,IF(Q58=Data!$E$13,Data!$F$93,IF(Q58=Data!$E$14,Data!$F$94,IF(Q58=Data!$E$15,Data!$F$95,IF(Q58=Data!$E$16,Data!$F$96,IF(Q58=Data!$E$17,Data!$F$97,IF(Q58=Data!$E$18,Data!$F$98,0))))))))*K58*IF(R58&lt;AV58,R58,$AV$3)</f>
        <v>0</v>
      </c>
      <c r="Z58" s="23">
        <f>IF(R58&lt;=1,0,IF(Q58=Data!$E$12,Data!$G$92,IF(Q58=Data!$E$13,Data!$G$93,IF(Q58=Data!$E$14,Data!$G$94,IF(Q58=Data!$E$15,Data!$G$95,IF(Q58=Data!$E$16,Data!$G$96,IF(Q58=Data!$E$17,Data!$G$97,IF(Q58=Data!$E$18,Data!$G$98,0))))))))*K58*IF(R58&lt;AV58,R58,$AV$3)</f>
        <v>0</v>
      </c>
      <c r="AA58" s="23">
        <f>IF(R58&lt;=1,0,IF(Q58=Data!$E$12,Data!$H$92,IF(Q58=Data!$E$13,Data!$H$93,IF(Q58=Data!$E$14,Data!$H$94,IF(Q58=Data!$E$15,Data!$H$95,IF(Q58=Data!$E$16,Data!$H$96,IF(Q58=Data!$E$17,Data!$H$97,IF(Q58=Data!$E$18,Data!$H$98,0))))))))*K58*IF(R58&lt;AV58,R58,$AV$3)</f>
        <v>0</v>
      </c>
      <c r="AB58" s="22">
        <f t="shared" si="4"/>
        <v>0</v>
      </c>
      <c r="AC58" s="50">
        <f t="shared" si="5"/>
        <v>0</v>
      </c>
      <c r="AD58" s="46"/>
      <c r="AE58" s="21">
        <f t="shared" si="0"/>
        <v>0</v>
      </c>
      <c r="AF58" s="22">
        <f t="shared" si="1"/>
        <v>0</v>
      </c>
      <c r="AG58" s="50">
        <f t="shared" si="2"/>
        <v>0</v>
      </c>
      <c r="AH58" s="46"/>
      <c r="AI58" s="21">
        <f>IF(AZ58="No",0,IF(O58="NA",0,IF(Q58=O58,0,IF(O58=Data!$E$2,Data!$J$82,IF(O58=Data!$E$3,Data!$J$83,IF(O58=Data!$E$4,Data!$J$84,IF(O58=Data!$E$5,Data!$J$85,IF(O58=Data!$E$6,Data!$J$86,IF(O58=Data!$E$7,Data!$J$87,IF(O58=Data!$E$8,Data!$J$88,IF(O58=Data!$E$9,Data!$J$89,IF(O58=Data!$E$10,Data!$I$90,IF(O58=Data!$E$11,Data!$J$91,IF(O58=Data!$E$12,Data!$J$92,IF(O58=Data!$E$13,Data!$J$93,IF(O58=Data!$E$14,Data!$J$94,IF(O58=Data!$E$15,Data!$J$95,IF(O58=Data!$E$16,Data!$J$96,IF(O58=Data!$E$17,Data!$J$97,IF(O58=Data!$E$18,Data!J$98,0))))))))))))))))))))*$AV$3</f>
        <v>0</v>
      </c>
      <c r="AJ58" s="23">
        <f>IF(AZ58="No",0,IF(O58="NA",0,IF(O58=Data!$E$2,Data!$K$82,IF(O58=Data!$E$3,Data!$K$83,IF(O58=Data!$E$4,Data!$K$84,IF(O58=Data!$E$5,Data!$K$85,IF(O58=Data!$E$6,Data!$K$86,IF(O58=Data!$E$7,Data!$K$87,IF(O58=Data!$E$8,Data!$K$88,IF(O58=Data!$E$9,Data!$K$89,IF(O58=Data!$E$10,Data!$K$90,IF(O58=Data!$E$11,Data!$K$91,IF(O58=Data!$E$12,Data!$K$92,IF(O58=Data!$E$13,Data!$K$93,IF(O58=Data!$E$14,Data!$K$94,IF(O58=Data!$E$15,Data!$K$95,IF(O58=Data!$E$16,Data!$K$96,IF(O58=Data!$E$17,Data!$K$97,IF(O58=Data!$E$18,Data!K$98,0)))))))))))))))))))*$AV$3</f>
        <v>0</v>
      </c>
      <c r="AK58" s="23">
        <f t="shared" si="6"/>
        <v>0</v>
      </c>
      <c r="AL58" s="22">
        <f t="shared" si="7"/>
        <v>0</v>
      </c>
      <c r="AM58" s="22">
        <f t="shared" si="8"/>
        <v>0</v>
      </c>
      <c r="AN58" s="23"/>
      <c r="AO58" s="120"/>
      <c r="AP58" s="25"/>
      <c r="AQ58" s="25"/>
      <c r="AR58" s="9"/>
      <c r="AS58" s="9"/>
      <c r="AT58" s="5"/>
      <c r="AX58" s="168"/>
      <c r="AY58" s="143" t="str">
        <f t="shared" si="9"/>
        <v>No</v>
      </c>
      <c r="AZ58" s="144" t="str">
        <f t="shared" si="3"/>
        <v>No</v>
      </c>
      <c r="BA58" s="150"/>
      <c r="BB58" s="146">
        <f>IF(Q58="NA",0,IF(N58="No",0,IF(O58=Data!$E$2,Data!$L$82,IF(O58=Data!$E$3,Data!$L$83,IF(O58=Data!$E$4,Data!$L$84,IF(O58=Data!$E$5,Data!$L$85,IF(O58=Data!$E$6,Data!$L$86,IF(O58=Data!$E$7,Data!$L$87,IF(O58=Data!$E$8,Data!$L$88,IF(O58=Data!$E$9,Data!$L$89,IF(O58=Data!$E$10,Data!$L$90,IF(O58=Data!$E$11,Data!$L$91,IF(O58=Data!$E$12,Data!$L$92,IF(O58=Data!$E$13,Data!$L$93,IF(O58=Data!$E$14,Data!$L$94,IF(O58=Data!$E$15,Data!$L$95,IF(O58=Data!$E$16,Data!$L$96,IF(O58=Data!$E$17,Data!$L$97,IF(O58=Data!$E$18,Data!L$98,0)))))))))))))))))))</f>
        <v>0</v>
      </c>
      <c r="BC58" s="147">
        <f>IF(Q58="NA",0,IF(AY58="No",0,IF(N58="Yes",0,IF(P58=Data!$E$2,Data!$L$82,IF(P58=Data!$E$3,Data!$L$83,IF(P58=Data!$E$4,Data!$L$84,IF(P58=Data!$E$5,Data!$L$85,IF(P58=Data!$E$6,Data!$L$86,IF(P58=Data!$E$7,Data!$L$87,IF(P58=Data!$E$8,Data!$L$88,IF(P58=Data!$E$9,Data!$L$89,IF(P58=Data!$E$10,Data!$L$90,IF(P58=Data!$E$11,Data!$L$91,IF(P58=Data!$E$12,Data!$L$92*(EXP(-29.6/R58)),IF(P58=Data!$E$13,Data!$L$93,IF(P58=Data!$E$14,Data!$L$94*(EXP(-29.6/R58)),IF(P58=Data!$E$15,Data!$L$95,IF(P58=Data!$E$16,Data!$L$96,IF(P58=Data!$E$17,Data!$L$97,IF(P58=Data!$E$18,Data!L$98,0))))))))))))))))))))</f>
        <v>0</v>
      </c>
      <c r="BD58" s="148"/>
      <c r="BE58" s="146"/>
      <c r="BF58" s="148">
        <f t="shared" si="10"/>
        <v>0</v>
      </c>
      <c r="BG58" s="148">
        <f t="shared" si="11"/>
        <v>1</v>
      </c>
      <c r="BH58" s="148">
        <f t="shared" si="12"/>
        <v>1</v>
      </c>
      <c r="BI58" s="148">
        <f>IF(S58=0,0,IF(AND(Q58=Data!$E$12,S58-$AV$3&gt;0),(((Data!$M$92*(EXP(-29.6/S58)))-(Data!$M$92*(EXP(-29.6/(S58-$AV$3)))))),IF(AND(Q58=Data!$E$12,S58-$AV$3&lt;0.5),(Data!$M$92*(EXP(-29.6/S58))),IF(AND(Q58=Data!$E$12,S58&lt;=1),((Data!$M$92*(EXP(-29.6/S58)))),IF(Q58=Data!$E$13,(Data!$M$93),IF(AND(Q58=Data!$E$14,S58-$AV$3&gt;0),(((Data!$M$94*(EXP(-29.6/S58)))-(Data!$M$94*(EXP(-29.6/(S58-$AV$3)))))),IF(AND(Q58=Data!$E$14,S58-$AV$3&lt;1),(Data!$M$94*(EXP(-29.6/S58))),IF(AND(Q58=Data!$E$14,S58&lt;=1),((Data!$M$94*(EXP(-29.6/S58)))),IF(Q58=Data!$E$15,Data!$M$95,IF(Q58=Data!$E$16,Data!$M$96,IF(Q58=Data!$E$17,Data!$M$97,IF(Q58=Data!$E$18,Data!$M$98,0))))))))))))</f>
        <v>0</v>
      </c>
      <c r="BJ58" s="148">
        <f>IF(Q58=Data!$E$12,BI58*0.32,IF(Q58=Data!$E$13,0,IF(Q58=Data!$E$14,BI58*0.32,IF(Q58=Data!$E$15,0,IF(Q58=Data!$E$16,0,IF(Q58=Data!$E$17,0,IF(Q58=Data!$E$18,0,0)))))))</f>
        <v>0</v>
      </c>
      <c r="BK58" s="148">
        <f>IF(Q58=Data!$E$12,Data!$P$92*$AV$3,IF(Q58=Data!$E$13,Data!$P$93*$AV$3,IF(Q58=Data!$E$14,Data!$P$94*$AV$3,IF(Q58=Data!$E$15,Data!$P$95*$AV$3,IF(Q58=Data!$E$16,Data!$P$96*$AV$3,IF(Q58=Data!$E$17,Data!$P$97*$AV$3,IF(Q58=Data!$E$18,Data!$P$98*$AV$3,0)))))))</f>
        <v>0</v>
      </c>
      <c r="BL58" s="147">
        <f>IF(O58=Data!$E$2,Data!$O$82,IF(O58=Data!$E$3,Data!$O$83,IF(O58=Data!$E$4,Data!$O$84,IF(O58=Data!$E$5,Data!$O$85,IF(O58=Data!$E$6,Data!$O$86,IF(O58=Data!$E$7,Data!$O$87,IF(O58=Data!$E$8,Data!$O$88,IF(O58=Data!$E$9,Data!$O$89,IF(O58=Data!$E$10,Data!$O$90,IF(O58=Data!$E$11,Data!$O$91,IF(O58=Data!$E$12,Data!$O$92,IF(O58=Data!$E$13,Data!$O$93,IF(O58=Data!$E$14,Data!$O$94,IF(O58=Data!$E$15,Data!$O$95,IF(O58=Data!$E$16,Data!$O$96,IF(O58=Data!$E$17,Data!$O$97,IF(O58=Data!$E$18,Data!$O$98,0)))))))))))))))))</f>
        <v>0</v>
      </c>
      <c r="BM58" s="169"/>
      <c r="BN58" s="169"/>
      <c r="BO58" s="169"/>
      <c r="BP58" s="169"/>
    </row>
    <row r="59" spans="10:68" x14ac:dyDescent="0.3">
      <c r="J59" s="36" t="s">
        <v>70</v>
      </c>
      <c r="K59" s="108"/>
      <c r="L59" s="108"/>
      <c r="M59" s="108" t="s">
        <v>3</v>
      </c>
      <c r="N59" s="108" t="s">
        <v>1</v>
      </c>
      <c r="O59" s="109" t="s">
        <v>124</v>
      </c>
      <c r="P59" s="109" t="s">
        <v>124</v>
      </c>
      <c r="Q59" s="110" t="s">
        <v>124</v>
      </c>
      <c r="R59" s="111"/>
      <c r="S59" s="111"/>
      <c r="T59" s="112"/>
      <c r="U59" s="20"/>
      <c r="V59" s="21">
        <f>IF(AZ59="No",0,IF(O59="NA",0,IF(O59=Data!$E$2,Data!$F$82,IF(O59=Data!$E$3,Data!$F$83,IF(O59=Data!$E$4,Data!$F$84,IF(O59=Data!$E$5,Data!$F$85,IF(O59=Data!$E$6,Data!$F$86,IF(O59=Data!$E$7,Data!$F$87,IF(O59=Data!$E$8,Data!$F$88,IF(O59=Data!$E$9,Data!$F$89,IF(O59=Data!$E$10,Data!$F$90,IF(O59=Data!$E$11,Data!$F$91,IF(O59=Data!E68,Data!$F$92,IF(O59=Data!E69,Data!$F$93,IF(O59=Data!E70,Data!$F$94,IF(O59=Data!E71,Data!$F$95,IF(O59=Data!E72,Data!$F$96,IF(O59=Data!E73,Data!$F$97,IF(O59=Data!E74,Data!F$98,0)))))))))))))))))))*K59*$AV$3</f>
        <v>0</v>
      </c>
      <c r="W59" s="23">
        <f>IF(AZ59="No",0,IF(O59="NA",0,IF(O59=Data!$E$2,Data!$G$82,IF(O59=Data!$E$3,Data!$G$83,IF(O59=Data!$E$4,Data!$G$84,IF(O59=Data!$E$5,Data!$G$85,IF(O59=Data!$E$6,Data!$G$86,IF(O59=Data!$E$7,Data!$G$87,IF(O59=Data!$E$8,Data!$G$88,IF(O59=Data!$E$9,Data!$G$89,IF(O59=Data!$E$10,Data!$G$90,IF(O59=Data!$E$11,Data!$G$91,IF(O59=Data!$E$12,Data!$G$92,IF(O59=Data!$E$13,Data!$G$93,IF(O59=Data!$E$14,Data!$G$94,IF(O59=Data!$E$15,Data!$G$95,IF(O59=Data!$E$16,Data!$G$96,IF(O59=Data!$E$17,Data!$G$97,IF(O59=Data!$E$18,Data!G$98,0)))))))))))))))))))*K59*$AV$3</f>
        <v>0</v>
      </c>
      <c r="X59" s="23">
        <f>IF(AZ59="No",0,IF(O59="NA",0,IF(O59=Data!$E$2,Data!$H$82,IF(O59=Data!$E$3,Data!$H$83,IF(O59=Data!$E$4,Data!$H$84,IF(O59=Data!$E$5,Data!$H$85,IF(O59=Data!$E$6,Data!$H$86,IF(O59=Data!$E$7,Data!$H$87,IF(O59=Data!$E$8,Data!$H$88,IF(O59=Data!$E$9,Data!$H$89,IF(O59=Data!$E$10,Data!$H$90,IF(O59=Data!$E$11,Data!$H$91,IF(O59=Data!$E$12,Data!$H$92,IF(O59=Data!$E$13,Data!$H$93,IF(O59=Data!$E$14,Data!$H$94,IF(O59=Data!$E$15,Data!$H$95,IF(O59=Data!$E$16,Data!$H$96,IF(O59=Data!$E$17,Data!$H$97,IF(O59=Data!$E$18,Data!H$98,0)))))))))))))))))))*K59*$AV$3</f>
        <v>0</v>
      </c>
      <c r="Y59" s="23">
        <f>IF(R59&lt;=1,0,IF(Q59=Data!$E$12,Data!$F$92,IF(Q59=Data!$E$13,Data!$F$93,IF(Q59=Data!$E$14,Data!$F$94,IF(Q59=Data!$E$15,Data!$F$95,IF(Q59=Data!$E$16,Data!$F$96,IF(Q59=Data!$E$17,Data!$F$97,IF(Q59=Data!$E$18,Data!$F$98,0))))))))*K59*IF(R59&lt;AV59,R59,$AV$3)</f>
        <v>0</v>
      </c>
      <c r="Z59" s="23">
        <f>IF(R59&lt;=1,0,IF(Q59=Data!$E$12,Data!$G$92,IF(Q59=Data!$E$13,Data!$G$93,IF(Q59=Data!$E$14,Data!$G$94,IF(Q59=Data!$E$15,Data!$G$95,IF(Q59=Data!$E$16,Data!$G$96,IF(Q59=Data!$E$17,Data!$G$97,IF(Q59=Data!$E$18,Data!$G$98,0))))))))*K59*IF(R59&lt;AV59,R59,$AV$3)</f>
        <v>0</v>
      </c>
      <c r="AA59" s="23">
        <f>IF(R59&lt;=1,0,IF(Q59=Data!$E$12,Data!$H$92,IF(Q59=Data!$E$13,Data!$H$93,IF(Q59=Data!$E$14,Data!$H$94,IF(Q59=Data!$E$15,Data!$H$95,IF(Q59=Data!$E$16,Data!$H$96,IF(Q59=Data!$E$17,Data!$H$97,IF(Q59=Data!$E$18,Data!$H$98,0))))))))*K59*IF(R59&lt;AV59,R59,$AV$3)</f>
        <v>0</v>
      </c>
      <c r="AB59" s="22">
        <f t="shared" si="4"/>
        <v>0</v>
      </c>
      <c r="AC59" s="50">
        <f t="shared" si="5"/>
        <v>0</v>
      </c>
      <c r="AD59" s="46"/>
      <c r="AE59" s="21">
        <f t="shared" si="0"/>
        <v>0</v>
      </c>
      <c r="AF59" s="22">
        <f t="shared" si="1"/>
        <v>0</v>
      </c>
      <c r="AG59" s="50">
        <f t="shared" si="2"/>
        <v>0</v>
      </c>
      <c r="AH59" s="46"/>
      <c r="AI59" s="21">
        <f>IF(AZ59="No",0,IF(O59="NA",0,IF(Q59=O59,0,IF(O59=Data!$E$2,Data!$J$82,IF(O59=Data!$E$3,Data!$J$83,IF(O59=Data!$E$4,Data!$J$84,IF(O59=Data!$E$5,Data!$J$85,IF(O59=Data!$E$6,Data!$J$86,IF(O59=Data!$E$7,Data!$J$87,IF(O59=Data!$E$8,Data!$J$88,IF(O59=Data!$E$9,Data!$J$89,IF(O59=Data!$E$10,Data!$I$90,IF(O59=Data!$E$11,Data!$J$91,IF(O59=Data!$E$12,Data!$J$92,IF(O59=Data!$E$13,Data!$J$93,IF(O59=Data!$E$14,Data!$J$94,IF(O59=Data!$E$15,Data!$J$95,IF(O59=Data!$E$16,Data!$J$96,IF(O59=Data!$E$17,Data!$J$97,IF(O59=Data!$E$18,Data!J$98,0))))))))))))))))))))*$AV$3</f>
        <v>0</v>
      </c>
      <c r="AJ59" s="23">
        <f>IF(AZ59="No",0,IF(O59="NA",0,IF(O59=Data!$E$2,Data!$K$82,IF(O59=Data!$E$3,Data!$K$83,IF(O59=Data!$E$4,Data!$K$84,IF(O59=Data!$E$5,Data!$K$85,IF(O59=Data!$E$6,Data!$K$86,IF(O59=Data!$E$7,Data!$K$87,IF(O59=Data!$E$8,Data!$K$88,IF(O59=Data!$E$9,Data!$K$89,IF(O59=Data!$E$10,Data!$K$90,IF(O59=Data!$E$11,Data!$K$91,IF(O59=Data!$E$12,Data!$K$92,IF(O59=Data!$E$13,Data!$K$93,IF(O59=Data!$E$14,Data!$K$94,IF(O59=Data!$E$15,Data!$K$95,IF(O59=Data!$E$16,Data!$K$96,IF(O59=Data!$E$17,Data!$K$97,IF(O59=Data!$E$18,Data!K$98,0)))))))))))))))))))*$AV$3</f>
        <v>0</v>
      </c>
      <c r="AK59" s="23">
        <f t="shared" si="6"/>
        <v>0</v>
      </c>
      <c r="AL59" s="22">
        <f t="shared" si="7"/>
        <v>0</v>
      </c>
      <c r="AM59" s="22">
        <f t="shared" si="8"/>
        <v>0</v>
      </c>
      <c r="AN59" s="23"/>
      <c r="AO59" s="120"/>
      <c r="AP59" s="25"/>
      <c r="AQ59" s="25"/>
      <c r="AR59" s="9"/>
      <c r="AS59" s="9"/>
      <c r="AT59" s="5"/>
      <c r="AX59" s="168"/>
      <c r="AY59" s="143" t="str">
        <f t="shared" si="9"/>
        <v>No</v>
      </c>
      <c r="AZ59" s="144" t="str">
        <f t="shared" si="3"/>
        <v>No</v>
      </c>
      <c r="BA59" s="150"/>
      <c r="BB59" s="146">
        <f>IF(Q59="NA",0,IF(N59="No",0,IF(O59=Data!$E$2,Data!$L$82,IF(O59=Data!$E$3,Data!$L$83,IF(O59=Data!$E$4,Data!$L$84,IF(O59=Data!$E$5,Data!$L$85,IF(O59=Data!$E$6,Data!$L$86,IF(O59=Data!$E$7,Data!$L$87,IF(O59=Data!$E$8,Data!$L$88,IF(O59=Data!$E$9,Data!$L$89,IF(O59=Data!$E$10,Data!$L$90,IF(O59=Data!$E$11,Data!$L$91,IF(O59=Data!$E$12,Data!$L$92,IF(O59=Data!$E$13,Data!$L$93,IF(O59=Data!$E$14,Data!$L$94,IF(O59=Data!$E$15,Data!$L$95,IF(O59=Data!$E$16,Data!$L$96,IF(O59=Data!$E$17,Data!$L$97,IF(O59=Data!$E$18,Data!L$98,0)))))))))))))))))))</f>
        <v>0</v>
      </c>
      <c r="BC59" s="147">
        <f>IF(Q59="NA",0,IF(AY59="No",0,IF(N59="Yes",0,IF(P59=Data!$E$2,Data!$L$82,IF(P59=Data!$E$3,Data!$L$83,IF(P59=Data!$E$4,Data!$L$84,IF(P59=Data!$E$5,Data!$L$85,IF(P59=Data!$E$6,Data!$L$86,IF(P59=Data!$E$7,Data!$L$87,IF(P59=Data!$E$8,Data!$L$88,IF(P59=Data!$E$9,Data!$L$89,IF(P59=Data!$E$10,Data!$L$90,IF(P59=Data!$E$11,Data!$L$91,IF(P59=Data!$E$12,Data!$L$92*(EXP(-29.6/R59)),IF(P59=Data!$E$13,Data!$L$93,IF(P59=Data!$E$14,Data!$L$94*(EXP(-29.6/R59)),IF(P59=Data!$E$15,Data!$L$95,IF(P59=Data!$E$16,Data!$L$96,IF(P59=Data!$E$17,Data!$L$97,IF(P59=Data!$E$18,Data!L$98,0))))))))))))))))))))</f>
        <v>0</v>
      </c>
      <c r="BD59" s="148"/>
      <c r="BE59" s="146"/>
      <c r="BF59" s="148">
        <f t="shared" si="10"/>
        <v>0</v>
      </c>
      <c r="BG59" s="148">
        <f t="shared" si="11"/>
        <v>1</v>
      </c>
      <c r="BH59" s="148">
        <f t="shared" si="12"/>
        <v>1</v>
      </c>
      <c r="BI59" s="148">
        <f>IF(S59=0,0,IF(AND(Q59=Data!$E$12,S59-$AV$3&gt;0),(((Data!$M$92*(EXP(-29.6/S59)))-(Data!$M$92*(EXP(-29.6/(S59-$AV$3)))))),IF(AND(Q59=Data!$E$12,S59-$AV$3&lt;0.5),(Data!$M$92*(EXP(-29.6/S59))),IF(AND(Q59=Data!$E$12,S59&lt;=1),((Data!$M$92*(EXP(-29.6/S59)))),IF(Q59=Data!$E$13,(Data!$M$93),IF(AND(Q59=Data!$E$14,S59-$AV$3&gt;0),(((Data!$M$94*(EXP(-29.6/S59)))-(Data!$M$94*(EXP(-29.6/(S59-$AV$3)))))),IF(AND(Q59=Data!$E$14,S59-$AV$3&lt;1),(Data!$M$94*(EXP(-29.6/S59))),IF(AND(Q59=Data!$E$14,S59&lt;=1),((Data!$M$94*(EXP(-29.6/S59)))),IF(Q59=Data!$E$15,Data!$M$95,IF(Q59=Data!$E$16,Data!$M$96,IF(Q59=Data!$E$17,Data!$M$97,IF(Q59=Data!$E$18,Data!$M$98,0))))))))))))</f>
        <v>0</v>
      </c>
      <c r="BJ59" s="148">
        <f>IF(Q59=Data!$E$12,BI59*0.32,IF(Q59=Data!$E$13,0,IF(Q59=Data!$E$14,BI59*0.32,IF(Q59=Data!$E$15,0,IF(Q59=Data!$E$16,0,IF(Q59=Data!$E$17,0,IF(Q59=Data!$E$18,0,0)))))))</f>
        <v>0</v>
      </c>
      <c r="BK59" s="148">
        <f>IF(Q59=Data!$E$12,Data!$P$92*$AV$3,IF(Q59=Data!$E$13,Data!$P$93*$AV$3,IF(Q59=Data!$E$14,Data!$P$94*$AV$3,IF(Q59=Data!$E$15,Data!$P$95*$AV$3,IF(Q59=Data!$E$16,Data!$P$96*$AV$3,IF(Q59=Data!$E$17,Data!$P$97*$AV$3,IF(Q59=Data!$E$18,Data!$P$98*$AV$3,0)))))))</f>
        <v>0</v>
      </c>
      <c r="BL59" s="147">
        <f>IF(O59=Data!$E$2,Data!$O$82,IF(O59=Data!$E$3,Data!$O$83,IF(O59=Data!$E$4,Data!$O$84,IF(O59=Data!$E$5,Data!$O$85,IF(O59=Data!$E$6,Data!$O$86,IF(O59=Data!$E$7,Data!$O$87,IF(O59=Data!$E$8,Data!$O$88,IF(O59=Data!$E$9,Data!$O$89,IF(O59=Data!$E$10,Data!$O$90,IF(O59=Data!$E$11,Data!$O$91,IF(O59=Data!$E$12,Data!$O$92,IF(O59=Data!$E$13,Data!$O$93,IF(O59=Data!$E$14,Data!$O$94,IF(O59=Data!$E$15,Data!$O$95,IF(O59=Data!$E$16,Data!$O$96,IF(O59=Data!$E$17,Data!$O$97,IF(O59=Data!$E$18,Data!$O$98,0)))))))))))))))))</f>
        <v>0</v>
      </c>
      <c r="BM59" s="169"/>
      <c r="BN59" s="169"/>
      <c r="BO59" s="169"/>
      <c r="BP59" s="169"/>
    </row>
    <row r="60" spans="10:68" x14ac:dyDescent="0.3">
      <c r="J60" s="36" t="s">
        <v>71</v>
      </c>
      <c r="K60" s="108"/>
      <c r="L60" s="108"/>
      <c r="M60" s="108" t="s">
        <v>3</v>
      </c>
      <c r="N60" s="108" t="s">
        <v>1</v>
      </c>
      <c r="O60" s="109" t="s">
        <v>124</v>
      </c>
      <c r="P60" s="109" t="s">
        <v>124</v>
      </c>
      <c r="Q60" s="110" t="s">
        <v>124</v>
      </c>
      <c r="R60" s="111"/>
      <c r="S60" s="111"/>
      <c r="T60" s="112"/>
      <c r="U60" s="20"/>
      <c r="V60" s="21">
        <f>IF(AZ60="No",0,IF(O60="NA",0,IF(O60=Data!$E$2,Data!$F$82,IF(O60=Data!$E$3,Data!$F$83,IF(O60=Data!$E$4,Data!$F$84,IF(O60=Data!$E$5,Data!$F$85,IF(O60=Data!$E$6,Data!$F$86,IF(O60=Data!$E$7,Data!$F$87,IF(O60=Data!$E$8,Data!$F$88,IF(O60=Data!$E$9,Data!$F$89,IF(O60=Data!$E$10,Data!$F$90,IF(O60=Data!$E$11,Data!$F$91,IF(O60=Data!E69,Data!$F$92,IF(O60=Data!E70,Data!$F$93,IF(O60=Data!E71,Data!$F$94,IF(O60=Data!E72,Data!$F$95,IF(O60=Data!E73,Data!$F$96,IF(O60=Data!E74,Data!$F$97,IF(O60=Data!E75,Data!F$98,0)))))))))))))))))))*K60*$AV$3</f>
        <v>0</v>
      </c>
      <c r="W60" s="23">
        <f>IF(AZ60="No",0,IF(O60="NA",0,IF(O60=Data!$E$2,Data!$G$82,IF(O60=Data!$E$3,Data!$G$83,IF(O60=Data!$E$4,Data!$G$84,IF(O60=Data!$E$5,Data!$G$85,IF(O60=Data!$E$6,Data!$G$86,IF(O60=Data!$E$7,Data!$G$87,IF(O60=Data!$E$8,Data!$G$88,IF(O60=Data!$E$9,Data!$G$89,IF(O60=Data!$E$10,Data!$G$90,IF(O60=Data!$E$11,Data!$G$91,IF(O60=Data!$E$12,Data!$G$92,IF(O60=Data!$E$13,Data!$G$93,IF(O60=Data!$E$14,Data!$G$94,IF(O60=Data!$E$15,Data!$G$95,IF(O60=Data!$E$16,Data!$G$96,IF(O60=Data!$E$17,Data!$G$97,IF(O60=Data!$E$18,Data!G$98,0)))))))))))))))))))*K60*$AV$3</f>
        <v>0</v>
      </c>
      <c r="X60" s="23">
        <f>IF(AZ60="No",0,IF(O60="NA",0,IF(O60=Data!$E$2,Data!$H$82,IF(O60=Data!$E$3,Data!$H$83,IF(O60=Data!$E$4,Data!$H$84,IF(O60=Data!$E$5,Data!$H$85,IF(O60=Data!$E$6,Data!$H$86,IF(O60=Data!$E$7,Data!$H$87,IF(O60=Data!$E$8,Data!$H$88,IF(O60=Data!$E$9,Data!$H$89,IF(O60=Data!$E$10,Data!$H$90,IF(O60=Data!$E$11,Data!$H$91,IF(O60=Data!$E$12,Data!$H$92,IF(O60=Data!$E$13,Data!$H$93,IF(O60=Data!$E$14,Data!$H$94,IF(O60=Data!$E$15,Data!$H$95,IF(O60=Data!$E$16,Data!$H$96,IF(O60=Data!$E$17,Data!$H$97,IF(O60=Data!$E$18,Data!H$98,0)))))))))))))))))))*K60*$AV$3</f>
        <v>0</v>
      </c>
      <c r="Y60" s="23">
        <f>IF(R60&lt;=1,0,IF(Q60=Data!$E$12,Data!$F$92,IF(Q60=Data!$E$13,Data!$F$93,IF(Q60=Data!$E$14,Data!$F$94,IF(Q60=Data!$E$15,Data!$F$95,IF(Q60=Data!$E$16,Data!$F$96,IF(Q60=Data!$E$17,Data!$F$97,IF(Q60=Data!$E$18,Data!$F$98,0))))))))*K60*IF(R60&lt;AV60,R60,$AV$3)</f>
        <v>0</v>
      </c>
      <c r="Z60" s="23">
        <f>IF(R60&lt;=1,0,IF(Q60=Data!$E$12,Data!$G$92,IF(Q60=Data!$E$13,Data!$G$93,IF(Q60=Data!$E$14,Data!$G$94,IF(Q60=Data!$E$15,Data!$G$95,IF(Q60=Data!$E$16,Data!$G$96,IF(Q60=Data!$E$17,Data!$G$97,IF(Q60=Data!$E$18,Data!$G$98,0))))))))*K60*IF(R60&lt;AV60,R60,$AV$3)</f>
        <v>0</v>
      </c>
      <c r="AA60" s="23">
        <f>IF(R60&lt;=1,0,IF(Q60=Data!$E$12,Data!$H$92,IF(Q60=Data!$E$13,Data!$H$93,IF(Q60=Data!$E$14,Data!$H$94,IF(Q60=Data!$E$15,Data!$H$95,IF(Q60=Data!$E$16,Data!$H$96,IF(Q60=Data!$E$17,Data!$H$97,IF(Q60=Data!$E$18,Data!$H$98,0))))))))*K60*IF(R60&lt;AV60,R60,$AV$3)</f>
        <v>0</v>
      </c>
      <c r="AB60" s="22">
        <f t="shared" si="4"/>
        <v>0</v>
      </c>
      <c r="AC60" s="50">
        <f t="shared" si="5"/>
        <v>0</v>
      </c>
      <c r="AD60" s="46"/>
      <c r="AE60" s="21">
        <f t="shared" si="0"/>
        <v>0</v>
      </c>
      <c r="AF60" s="22">
        <f t="shared" si="1"/>
        <v>0</v>
      </c>
      <c r="AG60" s="50">
        <f t="shared" si="2"/>
        <v>0</v>
      </c>
      <c r="AH60" s="46"/>
      <c r="AI60" s="21">
        <f>IF(AZ60="No",0,IF(O60="NA",0,IF(Q60=O60,0,IF(O60=Data!$E$2,Data!$J$82,IF(O60=Data!$E$3,Data!$J$83,IF(O60=Data!$E$4,Data!$J$84,IF(O60=Data!$E$5,Data!$J$85,IF(O60=Data!$E$6,Data!$J$86,IF(O60=Data!$E$7,Data!$J$87,IF(O60=Data!$E$8,Data!$J$88,IF(O60=Data!$E$9,Data!$J$89,IF(O60=Data!$E$10,Data!$I$90,IF(O60=Data!$E$11,Data!$J$91,IF(O60=Data!$E$12,Data!$J$92,IF(O60=Data!$E$13,Data!$J$93,IF(O60=Data!$E$14,Data!$J$94,IF(O60=Data!$E$15,Data!$J$95,IF(O60=Data!$E$16,Data!$J$96,IF(O60=Data!$E$17,Data!$J$97,IF(O60=Data!$E$18,Data!J$98,0))))))))))))))))))))*$AV$3</f>
        <v>0</v>
      </c>
      <c r="AJ60" s="23">
        <f>IF(AZ60="No",0,IF(O60="NA",0,IF(O60=Data!$E$2,Data!$K$82,IF(O60=Data!$E$3,Data!$K$83,IF(O60=Data!$E$4,Data!$K$84,IF(O60=Data!$E$5,Data!$K$85,IF(O60=Data!$E$6,Data!$K$86,IF(O60=Data!$E$7,Data!$K$87,IF(O60=Data!$E$8,Data!$K$88,IF(O60=Data!$E$9,Data!$K$89,IF(O60=Data!$E$10,Data!$K$90,IF(O60=Data!$E$11,Data!$K$91,IF(O60=Data!$E$12,Data!$K$92,IF(O60=Data!$E$13,Data!$K$93,IF(O60=Data!$E$14,Data!$K$94,IF(O60=Data!$E$15,Data!$K$95,IF(O60=Data!$E$16,Data!$K$96,IF(O60=Data!$E$17,Data!$K$97,IF(O60=Data!$E$18,Data!K$98,0)))))))))))))))))))*$AV$3</f>
        <v>0</v>
      </c>
      <c r="AK60" s="23">
        <f t="shared" si="6"/>
        <v>0</v>
      </c>
      <c r="AL60" s="22">
        <f t="shared" si="7"/>
        <v>0</v>
      </c>
      <c r="AM60" s="22">
        <f t="shared" si="8"/>
        <v>0</v>
      </c>
      <c r="AN60" s="23"/>
      <c r="AO60" s="120"/>
      <c r="AP60" s="25"/>
      <c r="AQ60" s="25"/>
      <c r="AR60" s="9"/>
      <c r="AS60" s="9"/>
      <c r="AT60" s="5"/>
      <c r="AX60" s="168"/>
      <c r="AY60" s="143" t="str">
        <f t="shared" si="9"/>
        <v>No</v>
      </c>
      <c r="AZ60" s="144" t="str">
        <f t="shared" si="3"/>
        <v>No</v>
      </c>
      <c r="BA60" s="150"/>
      <c r="BB60" s="146">
        <f>IF(Q60="NA",0,IF(N60="No",0,IF(O60=Data!$E$2,Data!$L$82,IF(O60=Data!$E$3,Data!$L$83,IF(O60=Data!$E$4,Data!$L$84,IF(O60=Data!$E$5,Data!$L$85,IF(O60=Data!$E$6,Data!$L$86,IF(O60=Data!$E$7,Data!$L$87,IF(O60=Data!$E$8,Data!$L$88,IF(O60=Data!$E$9,Data!$L$89,IF(O60=Data!$E$10,Data!$L$90,IF(O60=Data!$E$11,Data!$L$91,IF(O60=Data!$E$12,Data!$L$92,IF(O60=Data!$E$13,Data!$L$93,IF(O60=Data!$E$14,Data!$L$94,IF(O60=Data!$E$15,Data!$L$95,IF(O60=Data!$E$16,Data!$L$96,IF(O60=Data!$E$17,Data!$L$97,IF(O60=Data!$E$18,Data!L$98,0)))))))))))))))))))</f>
        <v>0</v>
      </c>
      <c r="BC60" s="147">
        <f>IF(Q60="NA",0,IF(AY60="No",0,IF(N60="Yes",0,IF(P60=Data!$E$2,Data!$L$82,IF(P60=Data!$E$3,Data!$L$83,IF(P60=Data!$E$4,Data!$L$84,IF(P60=Data!$E$5,Data!$L$85,IF(P60=Data!$E$6,Data!$L$86,IF(P60=Data!$E$7,Data!$L$87,IF(P60=Data!$E$8,Data!$L$88,IF(P60=Data!$E$9,Data!$L$89,IF(P60=Data!$E$10,Data!$L$90,IF(P60=Data!$E$11,Data!$L$91,IF(P60=Data!$E$12,Data!$L$92*(EXP(-29.6/R60)),IF(P60=Data!$E$13,Data!$L$93,IF(P60=Data!$E$14,Data!$L$94*(EXP(-29.6/R60)),IF(P60=Data!$E$15,Data!$L$95,IF(P60=Data!$E$16,Data!$L$96,IF(P60=Data!$E$17,Data!$L$97,IF(P60=Data!$E$18,Data!L$98,0))))))))))))))))))))</f>
        <v>0</v>
      </c>
      <c r="BD60" s="148"/>
      <c r="BE60" s="146"/>
      <c r="BF60" s="148">
        <f t="shared" si="10"/>
        <v>0</v>
      </c>
      <c r="BG60" s="148">
        <f t="shared" si="11"/>
        <v>1</v>
      </c>
      <c r="BH60" s="148">
        <f t="shared" si="12"/>
        <v>1</v>
      </c>
      <c r="BI60" s="148">
        <f>IF(S60=0,0,IF(AND(Q60=Data!$E$12,S60-$AV$3&gt;0),(((Data!$M$92*(EXP(-29.6/S60)))-(Data!$M$92*(EXP(-29.6/(S60-$AV$3)))))),IF(AND(Q60=Data!$E$12,S60-$AV$3&lt;0.5),(Data!$M$92*(EXP(-29.6/S60))),IF(AND(Q60=Data!$E$12,S60&lt;=1),((Data!$M$92*(EXP(-29.6/S60)))),IF(Q60=Data!$E$13,(Data!$M$93),IF(AND(Q60=Data!$E$14,S60-$AV$3&gt;0),(((Data!$M$94*(EXP(-29.6/S60)))-(Data!$M$94*(EXP(-29.6/(S60-$AV$3)))))),IF(AND(Q60=Data!$E$14,S60-$AV$3&lt;1),(Data!$M$94*(EXP(-29.6/S60))),IF(AND(Q60=Data!$E$14,S60&lt;=1),((Data!$M$94*(EXP(-29.6/S60)))),IF(Q60=Data!$E$15,Data!$M$95,IF(Q60=Data!$E$16,Data!$M$96,IF(Q60=Data!$E$17,Data!$M$97,IF(Q60=Data!$E$18,Data!$M$98,0))))))))))))</f>
        <v>0</v>
      </c>
      <c r="BJ60" s="148">
        <f>IF(Q60=Data!$E$12,BI60*0.32,IF(Q60=Data!$E$13,0,IF(Q60=Data!$E$14,BI60*0.32,IF(Q60=Data!$E$15,0,IF(Q60=Data!$E$16,0,IF(Q60=Data!$E$17,0,IF(Q60=Data!$E$18,0,0)))))))</f>
        <v>0</v>
      </c>
      <c r="BK60" s="148">
        <f>IF(Q60=Data!$E$12,Data!$P$92*$AV$3,IF(Q60=Data!$E$13,Data!$P$93*$AV$3,IF(Q60=Data!$E$14,Data!$P$94*$AV$3,IF(Q60=Data!$E$15,Data!$P$95*$AV$3,IF(Q60=Data!$E$16,Data!$P$96*$AV$3,IF(Q60=Data!$E$17,Data!$P$97*$AV$3,IF(Q60=Data!$E$18,Data!$P$98*$AV$3,0)))))))</f>
        <v>0</v>
      </c>
      <c r="BL60" s="147">
        <f>IF(O60=Data!$E$2,Data!$O$82,IF(O60=Data!$E$3,Data!$O$83,IF(O60=Data!$E$4,Data!$O$84,IF(O60=Data!$E$5,Data!$O$85,IF(O60=Data!$E$6,Data!$O$86,IF(O60=Data!$E$7,Data!$O$87,IF(O60=Data!$E$8,Data!$O$88,IF(O60=Data!$E$9,Data!$O$89,IF(O60=Data!$E$10,Data!$O$90,IF(O60=Data!$E$11,Data!$O$91,IF(O60=Data!$E$12,Data!$O$92,IF(O60=Data!$E$13,Data!$O$93,IF(O60=Data!$E$14,Data!$O$94,IF(O60=Data!$E$15,Data!$O$95,IF(O60=Data!$E$16,Data!$O$96,IF(O60=Data!$E$17,Data!$O$97,IF(O60=Data!$E$18,Data!$O$98,0)))))))))))))))))</f>
        <v>0</v>
      </c>
      <c r="BM60" s="169"/>
      <c r="BN60" s="169"/>
      <c r="BO60" s="169"/>
      <c r="BP60" s="169"/>
    </row>
    <row r="61" spans="10:68" x14ac:dyDescent="0.3">
      <c r="J61" s="36" t="s">
        <v>72</v>
      </c>
      <c r="K61" s="108"/>
      <c r="L61" s="108"/>
      <c r="M61" s="108" t="s">
        <v>3</v>
      </c>
      <c r="N61" s="108" t="s">
        <v>1</v>
      </c>
      <c r="O61" s="109" t="s">
        <v>124</v>
      </c>
      <c r="P61" s="109" t="s">
        <v>124</v>
      </c>
      <c r="Q61" s="110" t="s">
        <v>124</v>
      </c>
      <c r="R61" s="111"/>
      <c r="S61" s="111"/>
      <c r="T61" s="112"/>
      <c r="U61" s="20"/>
      <c r="V61" s="21">
        <f>IF(AZ61="No",0,IF(O61="NA",0,IF(O61=Data!$E$2,Data!$F$82,IF(O61=Data!$E$3,Data!$F$83,IF(O61=Data!$E$4,Data!$F$84,IF(O61=Data!$E$5,Data!$F$85,IF(O61=Data!$E$6,Data!$F$86,IF(O61=Data!$E$7,Data!$F$87,IF(O61=Data!$E$8,Data!$F$88,IF(O61=Data!$E$9,Data!$F$89,IF(O61=Data!$E$10,Data!$F$90,IF(O61=Data!$E$11,Data!$F$91,IF(O61=Data!E70,Data!$F$92,IF(O61=Data!E71,Data!$F$93,IF(O61=Data!E72,Data!$F$94,IF(O61=Data!E73,Data!$F$95,IF(O61=Data!E74,Data!$F$96,IF(O61=Data!E75,Data!$F$97,IF(O61=Data!E76,Data!F$98,0)))))))))))))))))))*K61*$AV$3</f>
        <v>0</v>
      </c>
      <c r="W61" s="23">
        <f>IF(AZ61="No",0,IF(O61="NA",0,IF(O61=Data!$E$2,Data!$G$82,IF(O61=Data!$E$3,Data!$G$83,IF(O61=Data!$E$4,Data!$G$84,IF(O61=Data!$E$5,Data!$G$85,IF(O61=Data!$E$6,Data!$G$86,IF(O61=Data!$E$7,Data!$G$87,IF(O61=Data!$E$8,Data!$G$88,IF(O61=Data!$E$9,Data!$G$89,IF(O61=Data!$E$10,Data!$G$90,IF(O61=Data!$E$11,Data!$G$91,IF(O61=Data!$E$12,Data!$G$92,IF(O61=Data!$E$13,Data!$G$93,IF(O61=Data!$E$14,Data!$G$94,IF(O61=Data!$E$15,Data!$G$95,IF(O61=Data!$E$16,Data!$G$96,IF(O61=Data!$E$17,Data!$G$97,IF(O61=Data!$E$18,Data!G$98,0)))))))))))))))))))*K61*$AV$3</f>
        <v>0</v>
      </c>
      <c r="X61" s="23">
        <f>IF(AZ61="No",0,IF(O61="NA",0,IF(O61=Data!$E$2,Data!$H$82,IF(O61=Data!$E$3,Data!$H$83,IF(O61=Data!$E$4,Data!$H$84,IF(O61=Data!$E$5,Data!$H$85,IF(O61=Data!$E$6,Data!$H$86,IF(O61=Data!$E$7,Data!$H$87,IF(O61=Data!$E$8,Data!$H$88,IF(O61=Data!$E$9,Data!$H$89,IF(O61=Data!$E$10,Data!$H$90,IF(O61=Data!$E$11,Data!$H$91,IF(O61=Data!$E$12,Data!$H$92,IF(O61=Data!$E$13,Data!$H$93,IF(O61=Data!$E$14,Data!$H$94,IF(O61=Data!$E$15,Data!$H$95,IF(O61=Data!$E$16,Data!$H$96,IF(O61=Data!$E$17,Data!$H$97,IF(O61=Data!$E$18,Data!H$98,0)))))))))))))))))))*K61*$AV$3</f>
        <v>0</v>
      </c>
      <c r="Y61" s="23">
        <f>IF(R61&lt;=1,0,IF(Q61=Data!$E$12,Data!$F$92,IF(Q61=Data!$E$13,Data!$F$93,IF(Q61=Data!$E$14,Data!$F$94,IF(Q61=Data!$E$15,Data!$F$95,IF(Q61=Data!$E$16,Data!$F$96,IF(Q61=Data!$E$17,Data!$F$97,IF(Q61=Data!$E$18,Data!$F$98,0))))))))*K61*IF(R61&lt;AV61,R61,$AV$3)</f>
        <v>0</v>
      </c>
      <c r="Z61" s="23">
        <f>IF(R61&lt;=1,0,IF(Q61=Data!$E$12,Data!$G$92,IF(Q61=Data!$E$13,Data!$G$93,IF(Q61=Data!$E$14,Data!$G$94,IF(Q61=Data!$E$15,Data!$G$95,IF(Q61=Data!$E$16,Data!$G$96,IF(Q61=Data!$E$17,Data!$G$97,IF(Q61=Data!$E$18,Data!$G$98,0))))))))*K61*IF(R61&lt;AV61,R61,$AV$3)</f>
        <v>0</v>
      </c>
      <c r="AA61" s="23">
        <f>IF(R61&lt;=1,0,IF(Q61=Data!$E$12,Data!$H$92,IF(Q61=Data!$E$13,Data!$H$93,IF(Q61=Data!$E$14,Data!$H$94,IF(Q61=Data!$E$15,Data!$H$95,IF(Q61=Data!$E$16,Data!$H$96,IF(Q61=Data!$E$17,Data!$H$97,IF(Q61=Data!$E$18,Data!$H$98,0))))))))*K61*IF(R61&lt;AV61,R61,$AV$3)</f>
        <v>0</v>
      </c>
      <c r="AB61" s="22">
        <f t="shared" si="4"/>
        <v>0</v>
      </c>
      <c r="AC61" s="50">
        <f t="shared" si="5"/>
        <v>0</v>
      </c>
      <c r="AD61" s="46"/>
      <c r="AE61" s="21">
        <f t="shared" si="0"/>
        <v>0</v>
      </c>
      <c r="AF61" s="22">
        <f t="shared" si="1"/>
        <v>0</v>
      </c>
      <c r="AG61" s="50">
        <f t="shared" si="2"/>
        <v>0</v>
      </c>
      <c r="AH61" s="46"/>
      <c r="AI61" s="21">
        <f>IF(AZ61="No",0,IF(O61="NA",0,IF(Q61=O61,0,IF(O61=Data!$E$2,Data!$J$82,IF(O61=Data!$E$3,Data!$J$83,IF(O61=Data!$E$4,Data!$J$84,IF(O61=Data!$E$5,Data!$J$85,IF(O61=Data!$E$6,Data!$J$86,IF(O61=Data!$E$7,Data!$J$87,IF(O61=Data!$E$8,Data!$J$88,IF(O61=Data!$E$9,Data!$J$89,IF(O61=Data!$E$10,Data!$I$90,IF(O61=Data!$E$11,Data!$J$91,IF(O61=Data!$E$12,Data!$J$92,IF(O61=Data!$E$13,Data!$J$93,IF(O61=Data!$E$14,Data!$J$94,IF(O61=Data!$E$15,Data!$J$95,IF(O61=Data!$E$16,Data!$J$96,IF(O61=Data!$E$17,Data!$J$97,IF(O61=Data!$E$18,Data!J$98,0))))))))))))))))))))*$AV$3</f>
        <v>0</v>
      </c>
      <c r="AJ61" s="23">
        <f>IF(AZ61="No",0,IF(O61="NA",0,IF(O61=Data!$E$2,Data!$K$82,IF(O61=Data!$E$3,Data!$K$83,IF(O61=Data!$E$4,Data!$K$84,IF(O61=Data!$E$5,Data!$K$85,IF(O61=Data!$E$6,Data!$K$86,IF(O61=Data!$E$7,Data!$K$87,IF(O61=Data!$E$8,Data!$K$88,IF(O61=Data!$E$9,Data!$K$89,IF(O61=Data!$E$10,Data!$K$90,IF(O61=Data!$E$11,Data!$K$91,IF(O61=Data!$E$12,Data!$K$92,IF(O61=Data!$E$13,Data!$K$93,IF(O61=Data!$E$14,Data!$K$94,IF(O61=Data!$E$15,Data!$K$95,IF(O61=Data!$E$16,Data!$K$96,IF(O61=Data!$E$17,Data!$K$97,IF(O61=Data!$E$18,Data!K$98,0)))))))))))))))))))*$AV$3</f>
        <v>0</v>
      </c>
      <c r="AK61" s="23">
        <f t="shared" si="6"/>
        <v>0</v>
      </c>
      <c r="AL61" s="22">
        <f t="shared" si="7"/>
        <v>0</v>
      </c>
      <c r="AM61" s="22">
        <f t="shared" si="8"/>
        <v>0</v>
      </c>
      <c r="AN61" s="23"/>
      <c r="AO61" s="120"/>
      <c r="AP61" s="25"/>
      <c r="AQ61" s="25"/>
      <c r="AR61" s="9"/>
      <c r="AS61" s="9"/>
      <c r="AT61" s="5"/>
      <c r="AX61" s="168"/>
      <c r="AY61" s="143" t="str">
        <f t="shared" si="9"/>
        <v>No</v>
      </c>
      <c r="AZ61" s="144" t="str">
        <f t="shared" si="3"/>
        <v>No</v>
      </c>
      <c r="BA61" s="150"/>
      <c r="BB61" s="146">
        <f>IF(Q61="NA",0,IF(N61="No",0,IF(O61=Data!$E$2,Data!$L$82,IF(O61=Data!$E$3,Data!$L$83,IF(O61=Data!$E$4,Data!$L$84,IF(O61=Data!$E$5,Data!$L$85,IF(O61=Data!$E$6,Data!$L$86,IF(O61=Data!$E$7,Data!$L$87,IF(O61=Data!$E$8,Data!$L$88,IF(O61=Data!$E$9,Data!$L$89,IF(O61=Data!$E$10,Data!$L$90,IF(O61=Data!$E$11,Data!$L$91,IF(O61=Data!$E$12,Data!$L$92,IF(O61=Data!$E$13,Data!$L$93,IF(O61=Data!$E$14,Data!$L$94,IF(O61=Data!$E$15,Data!$L$95,IF(O61=Data!$E$16,Data!$L$96,IF(O61=Data!$E$17,Data!$L$97,IF(O61=Data!$E$18,Data!L$98,0)))))))))))))))))))</f>
        <v>0</v>
      </c>
      <c r="BC61" s="147">
        <f>IF(Q61="NA",0,IF(AY61="No",0,IF(N61="Yes",0,IF(P61=Data!$E$2,Data!$L$82,IF(P61=Data!$E$3,Data!$L$83,IF(P61=Data!$E$4,Data!$L$84,IF(P61=Data!$E$5,Data!$L$85,IF(P61=Data!$E$6,Data!$L$86,IF(P61=Data!$E$7,Data!$L$87,IF(P61=Data!$E$8,Data!$L$88,IF(P61=Data!$E$9,Data!$L$89,IF(P61=Data!$E$10,Data!$L$90,IF(P61=Data!$E$11,Data!$L$91,IF(P61=Data!$E$12,Data!$L$92*(EXP(-29.6/R61)),IF(P61=Data!$E$13,Data!$L$93,IF(P61=Data!$E$14,Data!$L$94*(EXP(-29.6/R61)),IF(P61=Data!$E$15,Data!$L$95,IF(P61=Data!$E$16,Data!$L$96,IF(P61=Data!$E$17,Data!$L$97,IF(P61=Data!$E$18,Data!L$98,0))))))))))))))))))))</f>
        <v>0</v>
      </c>
      <c r="BD61" s="148"/>
      <c r="BE61" s="146"/>
      <c r="BF61" s="148">
        <f t="shared" si="10"/>
        <v>0</v>
      </c>
      <c r="BG61" s="148">
        <f t="shared" si="11"/>
        <v>1</v>
      </c>
      <c r="BH61" s="148">
        <f t="shared" si="12"/>
        <v>1</v>
      </c>
      <c r="BI61" s="148">
        <f>IF(S61=0,0,IF(AND(Q61=Data!$E$12,S61-$AV$3&gt;0),(((Data!$M$92*(EXP(-29.6/S61)))-(Data!$M$92*(EXP(-29.6/(S61-$AV$3)))))),IF(AND(Q61=Data!$E$12,S61-$AV$3&lt;0.5),(Data!$M$92*(EXP(-29.6/S61))),IF(AND(Q61=Data!$E$12,S61&lt;=1),((Data!$M$92*(EXP(-29.6/S61)))),IF(Q61=Data!$E$13,(Data!$M$93),IF(AND(Q61=Data!$E$14,S61-$AV$3&gt;0),(((Data!$M$94*(EXP(-29.6/S61)))-(Data!$M$94*(EXP(-29.6/(S61-$AV$3)))))),IF(AND(Q61=Data!$E$14,S61-$AV$3&lt;1),(Data!$M$94*(EXP(-29.6/S61))),IF(AND(Q61=Data!$E$14,S61&lt;=1),((Data!$M$94*(EXP(-29.6/S61)))),IF(Q61=Data!$E$15,Data!$M$95,IF(Q61=Data!$E$16,Data!$M$96,IF(Q61=Data!$E$17,Data!$M$97,IF(Q61=Data!$E$18,Data!$M$98,0))))))))))))</f>
        <v>0</v>
      </c>
      <c r="BJ61" s="148">
        <f>IF(Q61=Data!$E$12,BI61*0.32,IF(Q61=Data!$E$13,0,IF(Q61=Data!$E$14,BI61*0.32,IF(Q61=Data!$E$15,0,IF(Q61=Data!$E$16,0,IF(Q61=Data!$E$17,0,IF(Q61=Data!$E$18,0,0)))))))</f>
        <v>0</v>
      </c>
      <c r="BK61" s="148">
        <f>IF(Q61=Data!$E$12,Data!$P$92*$AV$3,IF(Q61=Data!$E$13,Data!$P$93*$AV$3,IF(Q61=Data!$E$14,Data!$P$94*$AV$3,IF(Q61=Data!$E$15,Data!$P$95*$AV$3,IF(Q61=Data!$E$16,Data!$P$96*$AV$3,IF(Q61=Data!$E$17,Data!$P$97*$AV$3,IF(Q61=Data!$E$18,Data!$P$98*$AV$3,0)))))))</f>
        <v>0</v>
      </c>
      <c r="BL61" s="147">
        <f>IF(O61=Data!$E$2,Data!$O$82,IF(O61=Data!$E$3,Data!$O$83,IF(O61=Data!$E$4,Data!$O$84,IF(O61=Data!$E$5,Data!$O$85,IF(O61=Data!$E$6,Data!$O$86,IF(O61=Data!$E$7,Data!$O$87,IF(O61=Data!$E$8,Data!$O$88,IF(O61=Data!$E$9,Data!$O$89,IF(O61=Data!$E$10,Data!$O$90,IF(O61=Data!$E$11,Data!$O$91,IF(O61=Data!$E$12,Data!$O$92,IF(O61=Data!$E$13,Data!$O$93,IF(O61=Data!$E$14,Data!$O$94,IF(O61=Data!$E$15,Data!$O$95,IF(O61=Data!$E$16,Data!$O$96,IF(O61=Data!$E$17,Data!$O$97,IF(O61=Data!$E$18,Data!$O$98,0)))))))))))))))))</f>
        <v>0</v>
      </c>
      <c r="BM61" s="169"/>
      <c r="BN61" s="169"/>
      <c r="BO61" s="169"/>
      <c r="BP61" s="169"/>
    </row>
    <row r="62" spans="10:68" x14ac:dyDescent="0.3">
      <c r="J62" s="36" t="s">
        <v>73</v>
      </c>
      <c r="K62" s="108"/>
      <c r="L62" s="108"/>
      <c r="M62" s="108" t="s">
        <v>3</v>
      </c>
      <c r="N62" s="108" t="s">
        <v>1</v>
      </c>
      <c r="O62" s="109" t="s">
        <v>124</v>
      </c>
      <c r="P62" s="109" t="s">
        <v>124</v>
      </c>
      <c r="Q62" s="110" t="s">
        <v>124</v>
      </c>
      <c r="R62" s="111"/>
      <c r="S62" s="111"/>
      <c r="T62" s="112"/>
      <c r="U62" s="20"/>
      <c r="V62" s="21">
        <f>IF(AZ62="No",0,IF(O62="NA",0,IF(O62=Data!$E$2,Data!$F$82,IF(O62=Data!$E$3,Data!$F$83,IF(O62=Data!$E$4,Data!$F$84,IF(O62=Data!$E$5,Data!$F$85,IF(O62=Data!$E$6,Data!$F$86,IF(O62=Data!$E$7,Data!$F$87,IF(O62=Data!$E$8,Data!$F$88,IF(O62=Data!$E$9,Data!$F$89,IF(O62=Data!$E$10,Data!$F$90,IF(O62=Data!$E$11,Data!$F$91,IF(O62=Data!E71,Data!$F$92,IF(O62=Data!E72,Data!$F$93,IF(O62=Data!E73,Data!$F$94,IF(O62=Data!E74,Data!$F$95,IF(O62=Data!E75,Data!$F$96,IF(O62=Data!E76,Data!$F$97,IF(O62=Data!E77,Data!F$98,0)))))))))))))))))))*K62*$AV$3</f>
        <v>0</v>
      </c>
      <c r="W62" s="23">
        <f>IF(AZ62="No",0,IF(O62="NA",0,IF(O62=Data!$E$2,Data!$G$82,IF(O62=Data!$E$3,Data!$G$83,IF(O62=Data!$E$4,Data!$G$84,IF(O62=Data!$E$5,Data!$G$85,IF(O62=Data!$E$6,Data!$G$86,IF(O62=Data!$E$7,Data!$G$87,IF(O62=Data!$E$8,Data!$G$88,IF(O62=Data!$E$9,Data!$G$89,IF(O62=Data!$E$10,Data!$G$90,IF(O62=Data!$E$11,Data!$G$91,IF(O62=Data!$E$12,Data!$G$92,IF(O62=Data!$E$13,Data!$G$93,IF(O62=Data!$E$14,Data!$G$94,IF(O62=Data!$E$15,Data!$G$95,IF(O62=Data!$E$16,Data!$G$96,IF(O62=Data!$E$17,Data!$G$97,IF(O62=Data!$E$18,Data!G$98,0)))))))))))))))))))*K62*$AV$3</f>
        <v>0</v>
      </c>
      <c r="X62" s="23">
        <f>IF(AZ62="No",0,IF(O62="NA",0,IF(O62=Data!$E$2,Data!$H$82,IF(O62=Data!$E$3,Data!$H$83,IF(O62=Data!$E$4,Data!$H$84,IF(O62=Data!$E$5,Data!$H$85,IF(O62=Data!$E$6,Data!$H$86,IF(O62=Data!$E$7,Data!$H$87,IF(O62=Data!$E$8,Data!$H$88,IF(O62=Data!$E$9,Data!$H$89,IF(O62=Data!$E$10,Data!$H$90,IF(O62=Data!$E$11,Data!$H$91,IF(O62=Data!$E$12,Data!$H$92,IF(O62=Data!$E$13,Data!$H$93,IF(O62=Data!$E$14,Data!$H$94,IF(O62=Data!$E$15,Data!$H$95,IF(O62=Data!$E$16,Data!$H$96,IF(O62=Data!$E$17,Data!$H$97,IF(O62=Data!$E$18,Data!H$98,0)))))))))))))))))))*K62*$AV$3</f>
        <v>0</v>
      </c>
      <c r="Y62" s="23">
        <f>IF(R62&lt;=1,0,IF(Q62=Data!$E$12,Data!$F$92,IF(Q62=Data!$E$13,Data!$F$93,IF(Q62=Data!$E$14,Data!$F$94,IF(Q62=Data!$E$15,Data!$F$95,IF(Q62=Data!$E$16,Data!$F$96,IF(Q62=Data!$E$17,Data!$F$97,IF(Q62=Data!$E$18,Data!$F$98,0))))))))*K62*IF(R62&lt;AV62,R62,$AV$3)</f>
        <v>0</v>
      </c>
      <c r="Z62" s="23">
        <f>IF(R62&lt;=1,0,IF(Q62=Data!$E$12,Data!$G$92,IF(Q62=Data!$E$13,Data!$G$93,IF(Q62=Data!$E$14,Data!$G$94,IF(Q62=Data!$E$15,Data!$G$95,IF(Q62=Data!$E$16,Data!$G$96,IF(Q62=Data!$E$17,Data!$G$97,IF(Q62=Data!$E$18,Data!$G$98,0))))))))*K62*IF(R62&lt;AV62,R62,$AV$3)</f>
        <v>0</v>
      </c>
      <c r="AA62" s="23">
        <f>IF(R62&lt;=1,0,IF(Q62=Data!$E$12,Data!$H$92,IF(Q62=Data!$E$13,Data!$H$93,IF(Q62=Data!$E$14,Data!$H$94,IF(Q62=Data!$E$15,Data!$H$95,IF(Q62=Data!$E$16,Data!$H$96,IF(Q62=Data!$E$17,Data!$H$97,IF(Q62=Data!$E$18,Data!$H$98,0))))))))*K62*IF(R62&lt;AV62,R62,$AV$3)</f>
        <v>0</v>
      </c>
      <c r="AB62" s="22">
        <f t="shared" si="4"/>
        <v>0</v>
      </c>
      <c r="AC62" s="50">
        <f t="shared" si="5"/>
        <v>0</v>
      </c>
      <c r="AD62" s="46"/>
      <c r="AE62" s="21">
        <f t="shared" si="0"/>
        <v>0</v>
      </c>
      <c r="AF62" s="22">
        <f t="shared" si="1"/>
        <v>0</v>
      </c>
      <c r="AG62" s="50">
        <f t="shared" si="2"/>
        <v>0</v>
      </c>
      <c r="AH62" s="46"/>
      <c r="AI62" s="21">
        <f>IF(AZ62="No",0,IF(O62="NA",0,IF(Q62=O62,0,IF(O62=Data!$E$2,Data!$J$82,IF(O62=Data!$E$3,Data!$J$83,IF(O62=Data!$E$4,Data!$J$84,IF(O62=Data!$E$5,Data!$J$85,IF(O62=Data!$E$6,Data!$J$86,IF(O62=Data!$E$7,Data!$J$87,IF(O62=Data!$E$8,Data!$J$88,IF(O62=Data!$E$9,Data!$J$89,IF(O62=Data!$E$10,Data!$I$90,IF(O62=Data!$E$11,Data!$J$91,IF(O62=Data!$E$12,Data!$J$92,IF(O62=Data!$E$13,Data!$J$93,IF(O62=Data!$E$14,Data!$J$94,IF(O62=Data!$E$15,Data!$J$95,IF(O62=Data!$E$16,Data!$J$96,IF(O62=Data!$E$17,Data!$J$97,IF(O62=Data!$E$18,Data!J$98,0))))))))))))))))))))*$AV$3</f>
        <v>0</v>
      </c>
      <c r="AJ62" s="23">
        <f>IF(AZ62="No",0,IF(O62="NA",0,IF(O62=Data!$E$2,Data!$K$82,IF(O62=Data!$E$3,Data!$K$83,IF(O62=Data!$E$4,Data!$K$84,IF(O62=Data!$E$5,Data!$K$85,IF(O62=Data!$E$6,Data!$K$86,IF(O62=Data!$E$7,Data!$K$87,IF(O62=Data!$E$8,Data!$K$88,IF(O62=Data!$E$9,Data!$K$89,IF(O62=Data!$E$10,Data!$K$90,IF(O62=Data!$E$11,Data!$K$91,IF(O62=Data!$E$12,Data!$K$92,IF(O62=Data!$E$13,Data!$K$93,IF(O62=Data!$E$14,Data!$K$94,IF(O62=Data!$E$15,Data!$K$95,IF(O62=Data!$E$16,Data!$K$96,IF(O62=Data!$E$17,Data!$K$97,IF(O62=Data!$E$18,Data!K$98,0)))))))))))))))))))*$AV$3</f>
        <v>0</v>
      </c>
      <c r="AK62" s="23">
        <f t="shared" si="6"/>
        <v>0</v>
      </c>
      <c r="AL62" s="22">
        <f t="shared" si="7"/>
        <v>0</v>
      </c>
      <c r="AM62" s="22">
        <f t="shared" si="8"/>
        <v>0</v>
      </c>
      <c r="AN62" s="23"/>
      <c r="AO62" s="120"/>
      <c r="AP62" s="25"/>
      <c r="AQ62" s="25"/>
      <c r="AR62" s="9"/>
      <c r="AS62" s="9"/>
      <c r="AT62" s="5"/>
      <c r="AX62" s="168"/>
      <c r="AY62" s="143" t="str">
        <f t="shared" si="9"/>
        <v>No</v>
      </c>
      <c r="AZ62" s="144" t="str">
        <f t="shared" si="3"/>
        <v>No</v>
      </c>
      <c r="BA62" s="150"/>
      <c r="BB62" s="146">
        <f>IF(Q62="NA",0,IF(N62="No",0,IF(O62=Data!$E$2,Data!$L$82,IF(O62=Data!$E$3,Data!$L$83,IF(O62=Data!$E$4,Data!$L$84,IF(O62=Data!$E$5,Data!$L$85,IF(O62=Data!$E$6,Data!$L$86,IF(O62=Data!$E$7,Data!$L$87,IF(O62=Data!$E$8,Data!$L$88,IF(O62=Data!$E$9,Data!$L$89,IF(O62=Data!$E$10,Data!$L$90,IF(O62=Data!$E$11,Data!$L$91,IF(O62=Data!$E$12,Data!$L$92,IF(O62=Data!$E$13,Data!$L$93,IF(O62=Data!$E$14,Data!$L$94,IF(O62=Data!$E$15,Data!$L$95,IF(O62=Data!$E$16,Data!$L$96,IF(O62=Data!$E$17,Data!$L$97,IF(O62=Data!$E$18,Data!L$98,0)))))))))))))))))))</f>
        <v>0</v>
      </c>
      <c r="BC62" s="147">
        <f>IF(Q62="NA",0,IF(AY62="No",0,IF(N62="Yes",0,IF(P62=Data!$E$2,Data!$L$82,IF(P62=Data!$E$3,Data!$L$83,IF(P62=Data!$E$4,Data!$L$84,IF(P62=Data!$E$5,Data!$L$85,IF(P62=Data!$E$6,Data!$L$86,IF(P62=Data!$E$7,Data!$L$87,IF(P62=Data!$E$8,Data!$L$88,IF(P62=Data!$E$9,Data!$L$89,IF(P62=Data!$E$10,Data!$L$90,IF(P62=Data!$E$11,Data!$L$91,IF(P62=Data!$E$12,Data!$L$92*(EXP(-29.6/R62)),IF(P62=Data!$E$13,Data!$L$93,IF(P62=Data!$E$14,Data!$L$94*(EXP(-29.6/R62)),IF(P62=Data!$E$15,Data!$L$95,IF(P62=Data!$E$16,Data!$L$96,IF(P62=Data!$E$17,Data!$L$97,IF(P62=Data!$E$18,Data!L$98,0))))))))))))))))))))</f>
        <v>0</v>
      </c>
      <c r="BD62" s="148"/>
      <c r="BE62" s="146"/>
      <c r="BF62" s="148">
        <f t="shared" si="10"/>
        <v>0</v>
      </c>
      <c r="BG62" s="148">
        <f t="shared" si="11"/>
        <v>1</v>
      </c>
      <c r="BH62" s="148">
        <f t="shared" si="12"/>
        <v>1</v>
      </c>
      <c r="BI62" s="148">
        <f>IF(S62=0,0,IF(AND(Q62=Data!$E$12,S62-$AV$3&gt;0),(((Data!$M$92*(EXP(-29.6/S62)))-(Data!$M$92*(EXP(-29.6/(S62-$AV$3)))))),IF(AND(Q62=Data!$E$12,S62-$AV$3&lt;0.5),(Data!$M$92*(EXP(-29.6/S62))),IF(AND(Q62=Data!$E$12,S62&lt;=1),((Data!$M$92*(EXP(-29.6/S62)))),IF(Q62=Data!$E$13,(Data!$M$93),IF(AND(Q62=Data!$E$14,S62-$AV$3&gt;0),(((Data!$M$94*(EXP(-29.6/S62)))-(Data!$M$94*(EXP(-29.6/(S62-$AV$3)))))),IF(AND(Q62=Data!$E$14,S62-$AV$3&lt;1),(Data!$M$94*(EXP(-29.6/S62))),IF(AND(Q62=Data!$E$14,S62&lt;=1),((Data!$M$94*(EXP(-29.6/S62)))),IF(Q62=Data!$E$15,Data!$M$95,IF(Q62=Data!$E$16,Data!$M$96,IF(Q62=Data!$E$17,Data!$M$97,IF(Q62=Data!$E$18,Data!$M$98,0))))))))))))</f>
        <v>0</v>
      </c>
      <c r="BJ62" s="148">
        <f>IF(Q62=Data!$E$12,BI62*0.32,IF(Q62=Data!$E$13,0,IF(Q62=Data!$E$14,BI62*0.32,IF(Q62=Data!$E$15,0,IF(Q62=Data!$E$16,0,IF(Q62=Data!$E$17,0,IF(Q62=Data!$E$18,0,0)))))))</f>
        <v>0</v>
      </c>
      <c r="BK62" s="148">
        <f>IF(Q62=Data!$E$12,Data!$P$92*$AV$3,IF(Q62=Data!$E$13,Data!$P$93*$AV$3,IF(Q62=Data!$E$14,Data!$P$94*$AV$3,IF(Q62=Data!$E$15,Data!$P$95*$AV$3,IF(Q62=Data!$E$16,Data!$P$96*$AV$3,IF(Q62=Data!$E$17,Data!$P$97*$AV$3,IF(Q62=Data!$E$18,Data!$P$98*$AV$3,0)))))))</f>
        <v>0</v>
      </c>
      <c r="BL62" s="147">
        <f>IF(O62=Data!$E$2,Data!$O$82,IF(O62=Data!$E$3,Data!$O$83,IF(O62=Data!$E$4,Data!$O$84,IF(O62=Data!$E$5,Data!$O$85,IF(O62=Data!$E$6,Data!$O$86,IF(O62=Data!$E$7,Data!$O$87,IF(O62=Data!$E$8,Data!$O$88,IF(O62=Data!$E$9,Data!$O$89,IF(O62=Data!$E$10,Data!$O$90,IF(O62=Data!$E$11,Data!$O$91,IF(O62=Data!$E$12,Data!$O$92,IF(O62=Data!$E$13,Data!$O$93,IF(O62=Data!$E$14,Data!$O$94,IF(O62=Data!$E$15,Data!$O$95,IF(O62=Data!$E$16,Data!$O$96,IF(O62=Data!$E$17,Data!$O$97,IF(O62=Data!$E$18,Data!$O$98,0)))))))))))))))))</f>
        <v>0</v>
      </c>
      <c r="BM62" s="169"/>
      <c r="BN62" s="169"/>
      <c r="BO62" s="169"/>
      <c r="BP62" s="169"/>
    </row>
    <row r="63" spans="10:68" x14ac:dyDescent="0.3">
      <c r="J63" s="36" t="s">
        <v>74</v>
      </c>
      <c r="K63" s="108"/>
      <c r="L63" s="108"/>
      <c r="M63" s="108" t="s">
        <v>3</v>
      </c>
      <c r="N63" s="108" t="s">
        <v>1</v>
      </c>
      <c r="O63" s="109" t="s">
        <v>124</v>
      </c>
      <c r="P63" s="109" t="s">
        <v>124</v>
      </c>
      <c r="Q63" s="110" t="s">
        <v>124</v>
      </c>
      <c r="R63" s="111"/>
      <c r="S63" s="111"/>
      <c r="T63" s="112"/>
      <c r="U63" s="20"/>
      <c r="V63" s="21">
        <f>IF(AZ63="No",0,IF(O63="NA",0,IF(O63=Data!$E$2,Data!$F$82,IF(O63=Data!$E$3,Data!$F$83,IF(O63=Data!$E$4,Data!$F$84,IF(O63=Data!$E$5,Data!$F$85,IF(O63=Data!$E$6,Data!$F$86,IF(O63=Data!$E$7,Data!$F$87,IF(O63=Data!$E$8,Data!$F$88,IF(O63=Data!$E$9,Data!$F$89,IF(O63=Data!$E$10,Data!$F$90,IF(O63=Data!$E$11,Data!$F$91,IF(O63=Data!E72,Data!$F$92,IF(O63=Data!E73,Data!$F$93,IF(O63=Data!E74,Data!$F$94,IF(O63=Data!E75,Data!$F$95,IF(O63=Data!E76,Data!$F$96,IF(O63=Data!E77,Data!$F$97,IF(O63=Data!E78,Data!F$98,0)))))))))))))))))))*K63*$AV$3</f>
        <v>0</v>
      </c>
      <c r="W63" s="23">
        <f>IF(AZ63="No",0,IF(O63="NA",0,IF(O63=Data!$E$2,Data!$G$82,IF(O63=Data!$E$3,Data!$G$83,IF(O63=Data!$E$4,Data!$G$84,IF(O63=Data!$E$5,Data!$G$85,IF(O63=Data!$E$6,Data!$G$86,IF(O63=Data!$E$7,Data!$G$87,IF(O63=Data!$E$8,Data!$G$88,IF(O63=Data!$E$9,Data!$G$89,IF(O63=Data!$E$10,Data!$G$90,IF(O63=Data!$E$11,Data!$G$91,IF(O63=Data!$E$12,Data!$G$92,IF(O63=Data!$E$13,Data!$G$93,IF(O63=Data!$E$14,Data!$G$94,IF(O63=Data!$E$15,Data!$G$95,IF(O63=Data!$E$16,Data!$G$96,IF(O63=Data!$E$17,Data!$G$97,IF(O63=Data!$E$18,Data!G$98,0)))))))))))))))))))*K63*$AV$3</f>
        <v>0</v>
      </c>
      <c r="X63" s="23">
        <f>IF(AZ63="No",0,IF(O63="NA",0,IF(O63=Data!$E$2,Data!$H$82,IF(O63=Data!$E$3,Data!$H$83,IF(O63=Data!$E$4,Data!$H$84,IF(O63=Data!$E$5,Data!$H$85,IF(O63=Data!$E$6,Data!$H$86,IF(O63=Data!$E$7,Data!$H$87,IF(O63=Data!$E$8,Data!$H$88,IF(O63=Data!$E$9,Data!$H$89,IF(O63=Data!$E$10,Data!$H$90,IF(O63=Data!$E$11,Data!$H$91,IF(O63=Data!$E$12,Data!$H$92,IF(O63=Data!$E$13,Data!$H$93,IF(O63=Data!$E$14,Data!$H$94,IF(O63=Data!$E$15,Data!$H$95,IF(O63=Data!$E$16,Data!$H$96,IF(O63=Data!$E$17,Data!$H$97,IF(O63=Data!$E$18,Data!H$98,0)))))))))))))))))))*K63*$AV$3</f>
        <v>0</v>
      </c>
      <c r="Y63" s="23">
        <f>IF(R63&lt;=1,0,IF(Q63=Data!$E$12,Data!$F$92,IF(Q63=Data!$E$13,Data!$F$93,IF(Q63=Data!$E$14,Data!$F$94,IF(Q63=Data!$E$15,Data!$F$95,IF(Q63=Data!$E$16,Data!$F$96,IF(Q63=Data!$E$17,Data!$F$97,IF(Q63=Data!$E$18,Data!$F$98,0))))))))*K63*IF(R63&lt;AV63,R63,$AV$3)</f>
        <v>0</v>
      </c>
      <c r="Z63" s="23">
        <f>IF(R63&lt;=1,0,IF(Q63=Data!$E$12,Data!$G$92,IF(Q63=Data!$E$13,Data!$G$93,IF(Q63=Data!$E$14,Data!$G$94,IF(Q63=Data!$E$15,Data!$G$95,IF(Q63=Data!$E$16,Data!$G$96,IF(Q63=Data!$E$17,Data!$G$97,IF(Q63=Data!$E$18,Data!$G$98,0))))))))*K63*IF(R63&lt;AV63,R63,$AV$3)</f>
        <v>0</v>
      </c>
      <c r="AA63" s="23">
        <f>IF(R63&lt;=1,0,IF(Q63=Data!$E$12,Data!$H$92,IF(Q63=Data!$E$13,Data!$H$93,IF(Q63=Data!$E$14,Data!$H$94,IF(Q63=Data!$E$15,Data!$H$95,IF(Q63=Data!$E$16,Data!$H$96,IF(Q63=Data!$E$17,Data!$H$97,IF(Q63=Data!$E$18,Data!$H$98,0))))))))*K63*IF(R63&lt;AV63,R63,$AV$3)</f>
        <v>0</v>
      </c>
      <c r="AB63" s="22">
        <f t="shared" si="4"/>
        <v>0</v>
      </c>
      <c r="AC63" s="50">
        <f t="shared" si="5"/>
        <v>0</v>
      </c>
      <c r="AD63" s="46"/>
      <c r="AE63" s="21">
        <f t="shared" si="0"/>
        <v>0</v>
      </c>
      <c r="AF63" s="22">
        <f t="shared" si="1"/>
        <v>0</v>
      </c>
      <c r="AG63" s="50">
        <f t="shared" si="2"/>
        <v>0</v>
      </c>
      <c r="AH63" s="46"/>
      <c r="AI63" s="21">
        <f>IF(AZ63="No",0,IF(O63="NA",0,IF(Q63=O63,0,IF(O63=Data!$E$2,Data!$J$82,IF(O63=Data!$E$3,Data!$J$83,IF(O63=Data!$E$4,Data!$J$84,IF(O63=Data!$E$5,Data!$J$85,IF(O63=Data!$E$6,Data!$J$86,IF(O63=Data!$E$7,Data!$J$87,IF(O63=Data!$E$8,Data!$J$88,IF(O63=Data!$E$9,Data!$J$89,IF(O63=Data!$E$10,Data!$I$90,IF(O63=Data!$E$11,Data!$J$91,IF(O63=Data!$E$12,Data!$J$92,IF(O63=Data!$E$13,Data!$J$93,IF(O63=Data!$E$14,Data!$J$94,IF(O63=Data!$E$15,Data!$J$95,IF(O63=Data!$E$16,Data!$J$96,IF(O63=Data!$E$17,Data!$J$97,IF(O63=Data!$E$18,Data!J$98,0))))))))))))))))))))*$AV$3</f>
        <v>0</v>
      </c>
      <c r="AJ63" s="23">
        <f>IF(AZ63="No",0,IF(O63="NA",0,IF(O63=Data!$E$2,Data!$K$82,IF(O63=Data!$E$3,Data!$K$83,IF(O63=Data!$E$4,Data!$K$84,IF(O63=Data!$E$5,Data!$K$85,IF(O63=Data!$E$6,Data!$K$86,IF(O63=Data!$E$7,Data!$K$87,IF(O63=Data!$E$8,Data!$K$88,IF(O63=Data!$E$9,Data!$K$89,IF(O63=Data!$E$10,Data!$K$90,IF(O63=Data!$E$11,Data!$K$91,IF(O63=Data!$E$12,Data!$K$92,IF(O63=Data!$E$13,Data!$K$93,IF(O63=Data!$E$14,Data!$K$94,IF(O63=Data!$E$15,Data!$K$95,IF(O63=Data!$E$16,Data!$K$96,IF(O63=Data!$E$17,Data!$K$97,IF(O63=Data!$E$18,Data!K$98,0)))))))))))))))))))*$AV$3</f>
        <v>0</v>
      </c>
      <c r="AK63" s="23">
        <f t="shared" si="6"/>
        <v>0</v>
      </c>
      <c r="AL63" s="22">
        <f t="shared" si="7"/>
        <v>0</v>
      </c>
      <c r="AM63" s="22">
        <f t="shared" si="8"/>
        <v>0</v>
      </c>
      <c r="AN63" s="23"/>
      <c r="AO63" s="120"/>
      <c r="AP63" s="25"/>
      <c r="AQ63" s="25"/>
      <c r="AR63" s="9"/>
      <c r="AS63" s="9"/>
      <c r="AT63" s="5"/>
      <c r="AX63" s="168"/>
      <c r="AY63" s="143" t="str">
        <f t="shared" si="9"/>
        <v>No</v>
      </c>
      <c r="AZ63" s="144" t="str">
        <f t="shared" si="3"/>
        <v>No</v>
      </c>
      <c r="BA63" s="150"/>
      <c r="BB63" s="146">
        <f>IF(Q63="NA",0,IF(N63="No",0,IF(O63=Data!$E$2,Data!$L$82,IF(O63=Data!$E$3,Data!$L$83,IF(O63=Data!$E$4,Data!$L$84,IF(O63=Data!$E$5,Data!$L$85,IF(O63=Data!$E$6,Data!$L$86,IF(O63=Data!$E$7,Data!$L$87,IF(O63=Data!$E$8,Data!$L$88,IF(O63=Data!$E$9,Data!$L$89,IF(O63=Data!$E$10,Data!$L$90,IF(O63=Data!$E$11,Data!$L$91,IF(O63=Data!$E$12,Data!$L$92,IF(O63=Data!$E$13,Data!$L$93,IF(O63=Data!$E$14,Data!$L$94,IF(O63=Data!$E$15,Data!$L$95,IF(O63=Data!$E$16,Data!$L$96,IF(O63=Data!$E$17,Data!$L$97,IF(O63=Data!$E$18,Data!L$98,0)))))))))))))))))))</f>
        <v>0</v>
      </c>
      <c r="BC63" s="147">
        <f>IF(Q63="NA",0,IF(AY63="No",0,IF(N63="Yes",0,IF(P63=Data!$E$2,Data!$L$82,IF(P63=Data!$E$3,Data!$L$83,IF(P63=Data!$E$4,Data!$L$84,IF(P63=Data!$E$5,Data!$L$85,IF(P63=Data!$E$6,Data!$L$86,IF(P63=Data!$E$7,Data!$L$87,IF(P63=Data!$E$8,Data!$L$88,IF(P63=Data!$E$9,Data!$L$89,IF(P63=Data!$E$10,Data!$L$90,IF(P63=Data!$E$11,Data!$L$91,IF(P63=Data!$E$12,Data!$L$92*(EXP(-29.6/R63)),IF(P63=Data!$E$13,Data!$L$93,IF(P63=Data!$E$14,Data!$L$94*(EXP(-29.6/R63)),IF(P63=Data!$E$15,Data!$L$95,IF(P63=Data!$E$16,Data!$L$96,IF(P63=Data!$E$17,Data!$L$97,IF(P63=Data!$E$18,Data!L$98,0))))))))))))))))))))</f>
        <v>0</v>
      </c>
      <c r="BD63" s="148"/>
      <c r="BE63" s="146"/>
      <c r="BF63" s="148">
        <f t="shared" si="10"/>
        <v>0</v>
      </c>
      <c r="BG63" s="148">
        <f t="shared" si="11"/>
        <v>1</v>
      </c>
      <c r="BH63" s="148">
        <f t="shared" si="12"/>
        <v>1</v>
      </c>
      <c r="BI63" s="148">
        <f>IF(S63=0,0,IF(AND(Q63=Data!$E$12,S63-$AV$3&gt;0),(((Data!$M$92*(EXP(-29.6/S63)))-(Data!$M$92*(EXP(-29.6/(S63-$AV$3)))))),IF(AND(Q63=Data!$E$12,S63-$AV$3&lt;0.5),(Data!$M$92*(EXP(-29.6/S63))),IF(AND(Q63=Data!$E$12,S63&lt;=1),((Data!$M$92*(EXP(-29.6/S63)))),IF(Q63=Data!$E$13,(Data!$M$93),IF(AND(Q63=Data!$E$14,S63-$AV$3&gt;0),(((Data!$M$94*(EXP(-29.6/S63)))-(Data!$M$94*(EXP(-29.6/(S63-$AV$3)))))),IF(AND(Q63=Data!$E$14,S63-$AV$3&lt;1),(Data!$M$94*(EXP(-29.6/S63))),IF(AND(Q63=Data!$E$14,S63&lt;=1),((Data!$M$94*(EXP(-29.6/S63)))),IF(Q63=Data!$E$15,Data!$M$95,IF(Q63=Data!$E$16,Data!$M$96,IF(Q63=Data!$E$17,Data!$M$97,IF(Q63=Data!$E$18,Data!$M$98,0))))))))))))</f>
        <v>0</v>
      </c>
      <c r="BJ63" s="148">
        <f>IF(Q63=Data!$E$12,BI63*0.32,IF(Q63=Data!$E$13,0,IF(Q63=Data!$E$14,BI63*0.32,IF(Q63=Data!$E$15,0,IF(Q63=Data!$E$16,0,IF(Q63=Data!$E$17,0,IF(Q63=Data!$E$18,0,0)))))))</f>
        <v>0</v>
      </c>
      <c r="BK63" s="148">
        <f>IF(Q63=Data!$E$12,Data!$P$92*$AV$3,IF(Q63=Data!$E$13,Data!$P$93*$AV$3,IF(Q63=Data!$E$14,Data!$P$94*$AV$3,IF(Q63=Data!$E$15,Data!$P$95*$AV$3,IF(Q63=Data!$E$16,Data!$P$96*$AV$3,IF(Q63=Data!$E$17,Data!$P$97*$AV$3,IF(Q63=Data!$E$18,Data!$P$98*$AV$3,0)))))))</f>
        <v>0</v>
      </c>
      <c r="BL63" s="147">
        <f>IF(O63=Data!$E$2,Data!$O$82,IF(O63=Data!$E$3,Data!$O$83,IF(O63=Data!$E$4,Data!$O$84,IF(O63=Data!$E$5,Data!$O$85,IF(O63=Data!$E$6,Data!$O$86,IF(O63=Data!$E$7,Data!$O$87,IF(O63=Data!$E$8,Data!$O$88,IF(O63=Data!$E$9,Data!$O$89,IF(O63=Data!$E$10,Data!$O$90,IF(O63=Data!$E$11,Data!$O$91,IF(O63=Data!$E$12,Data!$O$92,IF(O63=Data!$E$13,Data!$O$93,IF(O63=Data!$E$14,Data!$O$94,IF(O63=Data!$E$15,Data!$O$95,IF(O63=Data!$E$16,Data!$O$96,IF(O63=Data!$E$17,Data!$O$97,IF(O63=Data!$E$18,Data!$O$98,0)))))))))))))))))</f>
        <v>0</v>
      </c>
      <c r="BM63" s="169"/>
      <c r="BN63" s="169"/>
      <c r="BO63" s="169"/>
      <c r="BP63" s="169"/>
    </row>
    <row r="64" spans="10:68" x14ac:dyDescent="0.3">
      <c r="J64" s="36" t="s">
        <v>75</v>
      </c>
      <c r="K64" s="108"/>
      <c r="L64" s="108"/>
      <c r="M64" s="108" t="s">
        <v>3</v>
      </c>
      <c r="N64" s="108" t="s">
        <v>1</v>
      </c>
      <c r="O64" s="109" t="s">
        <v>124</v>
      </c>
      <c r="P64" s="109" t="s">
        <v>124</v>
      </c>
      <c r="Q64" s="110" t="s">
        <v>124</v>
      </c>
      <c r="R64" s="111"/>
      <c r="S64" s="111"/>
      <c r="T64" s="112"/>
      <c r="U64" s="20"/>
      <c r="V64" s="21">
        <f>IF(AZ64="No",0,IF(O64="NA",0,IF(O64=Data!$E$2,Data!$F$82,IF(O64=Data!$E$3,Data!$F$83,IF(O64=Data!$E$4,Data!$F$84,IF(O64=Data!$E$5,Data!$F$85,IF(O64=Data!$E$6,Data!$F$86,IF(O64=Data!$E$7,Data!$F$87,IF(O64=Data!$E$8,Data!$F$88,IF(O64=Data!$E$9,Data!$F$89,IF(O64=Data!$E$10,Data!$F$90,IF(O64=Data!$E$11,Data!$F$91,IF(O64=Data!E73,Data!$F$92,IF(O64=Data!E74,Data!$F$93,IF(O64=Data!E75,Data!$F$94,IF(O64=Data!E76,Data!$F$95,IF(O64=Data!E77,Data!$F$96,IF(O64=Data!E78,Data!$F$97,IF(O64=Data!E79,Data!F$98,0)))))))))))))))))))*K64*$AV$3</f>
        <v>0</v>
      </c>
      <c r="W64" s="23">
        <f>IF(AZ64="No",0,IF(O64="NA",0,IF(O64=Data!$E$2,Data!$G$82,IF(O64=Data!$E$3,Data!$G$83,IF(O64=Data!$E$4,Data!$G$84,IF(O64=Data!$E$5,Data!$G$85,IF(O64=Data!$E$6,Data!$G$86,IF(O64=Data!$E$7,Data!$G$87,IF(O64=Data!$E$8,Data!$G$88,IF(O64=Data!$E$9,Data!$G$89,IF(O64=Data!$E$10,Data!$G$90,IF(O64=Data!$E$11,Data!$G$91,IF(O64=Data!$E$12,Data!$G$92,IF(O64=Data!$E$13,Data!$G$93,IF(O64=Data!$E$14,Data!$G$94,IF(O64=Data!$E$15,Data!$G$95,IF(O64=Data!$E$16,Data!$G$96,IF(O64=Data!$E$17,Data!$G$97,IF(O64=Data!$E$18,Data!G$98,0)))))))))))))))))))*K64*$AV$3</f>
        <v>0</v>
      </c>
      <c r="X64" s="23">
        <f>IF(AZ64="No",0,IF(O64="NA",0,IF(O64=Data!$E$2,Data!$H$82,IF(O64=Data!$E$3,Data!$H$83,IF(O64=Data!$E$4,Data!$H$84,IF(O64=Data!$E$5,Data!$H$85,IF(O64=Data!$E$6,Data!$H$86,IF(O64=Data!$E$7,Data!$H$87,IF(O64=Data!$E$8,Data!$H$88,IF(O64=Data!$E$9,Data!$H$89,IF(O64=Data!$E$10,Data!$H$90,IF(O64=Data!$E$11,Data!$H$91,IF(O64=Data!$E$12,Data!$H$92,IF(O64=Data!$E$13,Data!$H$93,IF(O64=Data!$E$14,Data!$H$94,IF(O64=Data!$E$15,Data!$H$95,IF(O64=Data!$E$16,Data!$H$96,IF(O64=Data!$E$17,Data!$H$97,IF(O64=Data!$E$18,Data!H$98,0)))))))))))))))))))*K64*$AV$3</f>
        <v>0</v>
      </c>
      <c r="Y64" s="23">
        <f>IF(R64&lt;=1,0,IF(Q64=Data!$E$12,Data!$F$92,IF(Q64=Data!$E$13,Data!$F$93,IF(Q64=Data!$E$14,Data!$F$94,IF(Q64=Data!$E$15,Data!$F$95,IF(Q64=Data!$E$16,Data!$F$96,IF(Q64=Data!$E$17,Data!$F$97,IF(Q64=Data!$E$18,Data!$F$98,0))))))))*K64*IF(R64&lt;AV64,R64,$AV$3)</f>
        <v>0</v>
      </c>
      <c r="Z64" s="23">
        <f>IF(R64&lt;=1,0,IF(Q64=Data!$E$12,Data!$G$92,IF(Q64=Data!$E$13,Data!$G$93,IF(Q64=Data!$E$14,Data!$G$94,IF(Q64=Data!$E$15,Data!$G$95,IF(Q64=Data!$E$16,Data!$G$96,IF(Q64=Data!$E$17,Data!$G$97,IF(Q64=Data!$E$18,Data!$G$98,0))))))))*K64*IF(R64&lt;AV64,R64,$AV$3)</f>
        <v>0</v>
      </c>
      <c r="AA64" s="23">
        <f>IF(R64&lt;=1,0,IF(Q64=Data!$E$12,Data!$H$92,IF(Q64=Data!$E$13,Data!$H$93,IF(Q64=Data!$E$14,Data!$H$94,IF(Q64=Data!$E$15,Data!$H$95,IF(Q64=Data!$E$16,Data!$H$96,IF(Q64=Data!$E$17,Data!$H$97,IF(Q64=Data!$E$18,Data!$H$98,0))))))))*K64*IF(R64&lt;AV64,R64,$AV$3)</f>
        <v>0</v>
      </c>
      <c r="AB64" s="22">
        <f t="shared" si="4"/>
        <v>0</v>
      </c>
      <c r="AC64" s="50">
        <f t="shared" si="5"/>
        <v>0</v>
      </c>
      <c r="AD64" s="46"/>
      <c r="AE64" s="21">
        <f t="shared" si="0"/>
        <v>0</v>
      </c>
      <c r="AF64" s="22">
        <f t="shared" si="1"/>
        <v>0</v>
      </c>
      <c r="AG64" s="50">
        <f t="shared" si="2"/>
        <v>0</v>
      </c>
      <c r="AH64" s="46"/>
      <c r="AI64" s="21">
        <f>IF(AZ64="No",0,IF(O64="NA",0,IF(Q64=O64,0,IF(O64=Data!$E$2,Data!$J$82,IF(O64=Data!$E$3,Data!$J$83,IF(O64=Data!$E$4,Data!$J$84,IF(O64=Data!$E$5,Data!$J$85,IF(O64=Data!$E$6,Data!$J$86,IF(O64=Data!$E$7,Data!$J$87,IF(O64=Data!$E$8,Data!$J$88,IF(O64=Data!$E$9,Data!$J$89,IF(O64=Data!$E$10,Data!$I$90,IF(O64=Data!$E$11,Data!$J$91,IF(O64=Data!$E$12,Data!$J$92,IF(O64=Data!$E$13,Data!$J$93,IF(O64=Data!$E$14,Data!$J$94,IF(O64=Data!$E$15,Data!$J$95,IF(O64=Data!$E$16,Data!$J$96,IF(O64=Data!$E$17,Data!$J$97,IF(O64=Data!$E$18,Data!J$98,0))))))))))))))))))))*$AV$3</f>
        <v>0</v>
      </c>
      <c r="AJ64" s="23">
        <f>IF(AZ64="No",0,IF(O64="NA",0,IF(O64=Data!$E$2,Data!$K$82,IF(O64=Data!$E$3,Data!$K$83,IF(O64=Data!$E$4,Data!$K$84,IF(O64=Data!$E$5,Data!$K$85,IF(O64=Data!$E$6,Data!$K$86,IF(O64=Data!$E$7,Data!$K$87,IF(O64=Data!$E$8,Data!$K$88,IF(O64=Data!$E$9,Data!$K$89,IF(O64=Data!$E$10,Data!$K$90,IF(O64=Data!$E$11,Data!$K$91,IF(O64=Data!$E$12,Data!$K$92,IF(O64=Data!$E$13,Data!$K$93,IF(O64=Data!$E$14,Data!$K$94,IF(O64=Data!$E$15,Data!$K$95,IF(O64=Data!$E$16,Data!$K$96,IF(O64=Data!$E$17,Data!$K$97,IF(O64=Data!$E$18,Data!K$98,0)))))))))))))))))))*$AV$3</f>
        <v>0</v>
      </c>
      <c r="AK64" s="23">
        <f t="shared" si="6"/>
        <v>0</v>
      </c>
      <c r="AL64" s="22">
        <f t="shared" si="7"/>
        <v>0</v>
      </c>
      <c r="AM64" s="22">
        <f t="shared" si="8"/>
        <v>0</v>
      </c>
      <c r="AN64" s="23"/>
      <c r="AO64" s="120"/>
      <c r="AP64" s="25"/>
      <c r="AQ64" s="25"/>
      <c r="AR64" s="9"/>
      <c r="AS64" s="9"/>
      <c r="AT64" s="5"/>
      <c r="AX64" s="168"/>
      <c r="AY64" s="143" t="str">
        <f t="shared" si="9"/>
        <v>No</v>
      </c>
      <c r="AZ64" s="144" t="str">
        <f t="shared" si="3"/>
        <v>No</v>
      </c>
      <c r="BA64" s="150"/>
      <c r="BB64" s="146">
        <f>IF(Q64="NA",0,IF(N64="No",0,IF(O64=Data!$E$2,Data!$L$82,IF(O64=Data!$E$3,Data!$L$83,IF(O64=Data!$E$4,Data!$L$84,IF(O64=Data!$E$5,Data!$L$85,IF(O64=Data!$E$6,Data!$L$86,IF(O64=Data!$E$7,Data!$L$87,IF(O64=Data!$E$8,Data!$L$88,IF(O64=Data!$E$9,Data!$L$89,IF(O64=Data!$E$10,Data!$L$90,IF(O64=Data!$E$11,Data!$L$91,IF(O64=Data!$E$12,Data!$L$92,IF(O64=Data!$E$13,Data!$L$93,IF(O64=Data!$E$14,Data!$L$94,IF(O64=Data!$E$15,Data!$L$95,IF(O64=Data!$E$16,Data!$L$96,IF(O64=Data!$E$17,Data!$L$97,IF(O64=Data!$E$18,Data!L$98,0)))))))))))))))))))</f>
        <v>0</v>
      </c>
      <c r="BC64" s="147">
        <f>IF(Q64="NA",0,IF(AY64="No",0,IF(N64="Yes",0,IF(P64=Data!$E$2,Data!$L$82,IF(P64=Data!$E$3,Data!$L$83,IF(P64=Data!$E$4,Data!$L$84,IF(P64=Data!$E$5,Data!$L$85,IF(P64=Data!$E$6,Data!$L$86,IF(P64=Data!$E$7,Data!$L$87,IF(P64=Data!$E$8,Data!$L$88,IF(P64=Data!$E$9,Data!$L$89,IF(P64=Data!$E$10,Data!$L$90,IF(P64=Data!$E$11,Data!$L$91,IF(P64=Data!$E$12,Data!$L$92*(EXP(-29.6/R64)),IF(P64=Data!$E$13,Data!$L$93,IF(P64=Data!$E$14,Data!$L$94*(EXP(-29.6/R64)),IF(P64=Data!$E$15,Data!$L$95,IF(P64=Data!$E$16,Data!$L$96,IF(P64=Data!$E$17,Data!$L$97,IF(P64=Data!$E$18,Data!L$98,0))))))))))))))))))))</f>
        <v>0</v>
      </c>
      <c r="BD64" s="148"/>
      <c r="BE64" s="146"/>
      <c r="BF64" s="148">
        <f t="shared" si="10"/>
        <v>0</v>
      </c>
      <c r="BG64" s="148">
        <f t="shared" si="11"/>
        <v>1</v>
      </c>
      <c r="BH64" s="148">
        <f t="shared" si="12"/>
        <v>1</v>
      </c>
      <c r="BI64" s="148">
        <f>IF(S64=0,0,IF(AND(Q64=Data!$E$12,S64-$AV$3&gt;0),(((Data!$M$92*(EXP(-29.6/S64)))-(Data!$M$92*(EXP(-29.6/(S64-$AV$3)))))),IF(AND(Q64=Data!$E$12,S64-$AV$3&lt;0.5),(Data!$M$92*(EXP(-29.6/S64))),IF(AND(Q64=Data!$E$12,S64&lt;=1),((Data!$M$92*(EXP(-29.6/S64)))),IF(Q64=Data!$E$13,(Data!$M$93),IF(AND(Q64=Data!$E$14,S64-$AV$3&gt;0),(((Data!$M$94*(EXP(-29.6/S64)))-(Data!$M$94*(EXP(-29.6/(S64-$AV$3)))))),IF(AND(Q64=Data!$E$14,S64-$AV$3&lt;1),(Data!$M$94*(EXP(-29.6/S64))),IF(AND(Q64=Data!$E$14,S64&lt;=1),((Data!$M$94*(EXP(-29.6/S64)))),IF(Q64=Data!$E$15,Data!$M$95,IF(Q64=Data!$E$16,Data!$M$96,IF(Q64=Data!$E$17,Data!$M$97,IF(Q64=Data!$E$18,Data!$M$98,0))))))))))))</f>
        <v>0</v>
      </c>
      <c r="BJ64" s="148">
        <f>IF(Q64=Data!$E$12,BI64*0.32,IF(Q64=Data!$E$13,0,IF(Q64=Data!$E$14,BI64*0.32,IF(Q64=Data!$E$15,0,IF(Q64=Data!$E$16,0,IF(Q64=Data!$E$17,0,IF(Q64=Data!$E$18,0,0)))))))</f>
        <v>0</v>
      </c>
      <c r="BK64" s="148">
        <f>IF(Q64=Data!$E$12,Data!$P$92*$AV$3,IF(Q64=Data!$E$13,Data!$P$93*$AV$3,IF(Q64=Data!$E$14,Data!$P$94*$AV$3,IF(Q64=Data!$E$15,Data!$P$95*$AV$3,IF(Q64=Data!$E$16,Data!$P$96*$AV$3,IF(Q64=Data!$E$17,Data!$P$97*$AV$3,IF(Q64=Data!$E$18,Data!$P$98*$AV$3,0)))))))</f>
        <v>0</v>
      </c>
      <c r="BL64" s="147">
        <f>IF(O64=Data!$E$2,Data!$O$82,IF(O64=Data!$E$3,Data!$O$83,IF(O64=Data!$E$4,Data!$O$84,IF(O64=Data!$E$5,Data!$O$85,IF(O64=Data!$E$6,Data!$O$86,IF(O64=Data!$E$7,Data!$O$87,IF(O64=Data!$E$8,Data!$O$88,IF(O64=Data!$E$9,Data!$O$89,IF(O64=Data!$E$10,Data!$O$90,IF(O64=Data!$E$11,Data!$O$91,IF(O64=Data!$E$12,Data!$O$92,IF(O64=Data!$E$13,Data!$O$93,IF(O64=Data!$E$14,Data!$O$94,IF(O64=Data!$E$15,Data!$O$95,IF(O64=Data!$E$16,Data!$O$96,IF(O64=Data!$E$17,Data!$O$97,IF(O64=Data!$E$18,Data!$O$98,0)))))))))))))))))</f>
        <v>0</v>
      </c>
      <c r="BM64" s="169"/>
      <c r="BN64" s="169"/>
      <c r="BO64" s="169"/>
      <c r="BP64" s="169"/>
    </row>
    <row r="65" spans="10:68" x14ac:dyDescent="0.3">
      <c r="J65" s="36" t="s">
        <v>76</v>
      </c>
      <c r="K65" s="108"/>
      <c r="L65" s="108"/>
      <c r="M65" s="108" t="s">
        <v>3</v>
      </c>
      <c r="N65" s="108" t="s">
        <v>1</v>
      </c>
      <c r="O65" s="109" t="s">
        <v>124</v>
      </c>
      <c r="P65" s="109" t="s">
        <v>124</v>
      </c>
      <c r="Q65" s="110" t="s">
        <v>124</v>
      </c>
      <c r="R65" s="111"/>
      <c r="S65" s="111"/>
      <c r="T65" s="112"/>
      <c r="U65" s="20"/>
      <c r="V65" s="21">
        <f>IF(AZ65="No",0,IF(O65="NA",0,IF(O65=Data!$E$2,Data!$F$82,IF(O65=Data!$E$3,Data!$F$83,IF(O65=Data!$E$4,Data!$F$84,IF(O65=Data!$E$5,Data!$F$85,IF(O65=Data!$E$6,Data!$F$86,IF(O65=Data!$E$7,Data!$F$87,IF(O65=Data!$E$8,Data!$F$88,IF(O65=Data!$E$9,Data!$F$89,IF(O65=Data!$E$10,Data!$F$90,IF(O65=Data!$E$11,Data!$F$91,IF(O65=Data!E74,Data!$F$92,IF(O65=Data!E75,Data!$F$93,IF(O65=Data!E76,Data!$F$94,IF(O65=Data!E77,Data!$F$95,IF(O65=Data!E78,Data!$F$96,IF(O65=Data!E79,Data!$F$97,IF(O65=Data!E80,Data!F$98,0)))))))))))))))))))*K65*$AV$3</f>
        <v>0</v>
      </c>
      <c r="W65" s="23">
        <f>IF(AZ65="No",0,IF(O65="NA",0,IF(O65=Data!$E$2,Data!$G$82,IF(O65=Data!$E$3,Data!$G$83,IF(O65=Data!$E$4,Data!$G$84,IF(O65=Data!$E$5,Data!$G$85,IF(O65=Data!$E$6,Data!$G$86,IF(O65=Data!$E$7,Data!$G$87,IF(O65=Data!$E$8,Data!$G$88,IF(O65=Data!$E$9,Data!$G$89,IF(O65=Data!$E$10,Data!$G$90,IF(O65=Data!$E$11,Data!$G$91,IF(O65=Data!$E$12,Data!$G$92,IF(O65=Data!$E$13,Data!$G$93,IF(O65=Data!$E$14,Data!$G$94,IF(O65=Data!$E$15,Data!$G$95,IF(O65=Data!$E$16,Data!$G$96,IF(O65=Data!$E$17,Data!$G$97,IF(O65=Data!$E$18,Data!G$98,0)))))))))))))))))))*K65*$AV$3</f>
        <v>0</v>
      </c>
      <c r="X65" s="23">
        <f>IF(AZ65="No",0,IF(O65="NA",0,IF(O65=Data!$E$2,Data!$H$82,IF(O65=Data!$E$3,Data!$H$83,IF(O65=Data!$E$4,Data!$H$84,IF(O65=Data!$E$5,Data!$H$85,IF(O65=Data!$E$6,Data!$H$86,IF(O65=Data!$E$7,Data!$H$87,IF(O65=Data!$E$8,Data!$H$88,IF(O65=Data!$E$9,Data!$H$89,IF(O65=Data!$E$10,Data!$H$90,IF(O65=Data!$E$11,Data!$H$91,IF(O65=Data!$E$12,Data!$H$92,IF(O65=Data!$E$13,Data!$H$93,IF(O65=Data!$E$14,Data!$H$94,IF(O65=Data!$E$15,Data!$H$95,IF(O65=Data!$E$16,Data!$H$96,IF(O65=Data!$E$17,Data!$H$97,IF(O65=Data!$E$18,Data!H$98,0)))))))))))))))))))*K65*$AV$3</f>
        <v>0</v>
      </c>
      <c r="Y65" s="23">
        <f>IF(R65&lt;=1,0,IF(Q65=Data!$E$12,Data!$F$92,IF(Q65=Data!$E$13,Data!$F$93,IF(Q65=Data!$E$14,Data!$F$94,IF(Q65=Data!$E$15,Data!$F$95,IF(Q65=Data!$E$16,Data!$F$96,IF(Q65=Data!$E$17,Data!$F$97,IF(Q65=Data!$E$18,Data!$F$98,0))))))))*K65*IF(R65&lt;AV65,R65,$AV$3)</f>
        <v>0</v>
      </c>
      <c r="Z65" s="23">
        <f>IF(R65&lt;=1,0,IF(Q65=Data!$E$12,Data!$G$92,IF(Q65=Data!$E$13,Data!$G$93,IF(Q65=Data!$E$14,Data!$G$94,IF(Q65=Data!$E$15,Data!$G$95,IF(Q65=Data!$E$16,Data!$G$96,IF(Q65=Data!$E$17,Data!$G$97,IF(Q65=Data!$E$18,Data!$G$98,0))))))))*K65*IF(R65&lt;AV65,R65,$AV$3)</f>
        <v>0</v>
      </c>
      <c r="AA65" s="23">
        <f>IF(R65&lt;=1,0,IF(Q65=Data!$E$12,Data!$H$92,IF(Q65=Data!$E$13,Data!$H$93,IF(Q65=Data!$E$14,Data!$H$94,IF(Q65=Data!$E$15,Data!$H$95,IF(Q65=Data!$E$16,Data!$H$96,IF(Q65=Data!$E$17,Data!$H$97,IF(Q65=Data!$E$18,Data!$H$98,0))))))))*K65*IF(R65&lt;AV65,R65,$AV$3)</f>
        <v>0</v>
      </c>
      <c r="AB65" s="22">
        <f t="shared" si="4"/>
        <v>0</v>
      </c>
      <c r="AC65" s="50">
        <f t="shared" si="5"/>
        <v>0</v>
      </c>
      <c r="AD65" s="46"/>
      <c r="AE65" s="21">
        <f t="shared" si="0"/>
        <v>0</v>
      </c>
      <c r="AF65" s="22">
        <f t="shared" si="1"/>
        <v>0</v>
      </c>
      <c r="AG65" s="50">
        <f t="shared" si="2"/>
        <v>0</v>
      </c>
      <c r="AH65" s="46"/>
      <c r="AI65" s="21">
        <f>IF(AZ65="No",0,IF(O65="NA",0,IF(Q65=O65,0,IF(O65=Data!$E$2,Data!$J$82,IF(O65=Data!$E$3,Data!$J$83,IF(O65=Data!$E$4,Data!$J$84,IF(O65=Data!$E$5,Data!$J$85,IF(O65=Data!$E$6,Data!$J$86,IF(O65=Data!$E$7,Data!$J$87,IF(O65=Data!$E$8,Data!$J$88,IF(O65=Data!$E$9,Data!$J$89,IF(O65=Data!$E$10,Data!$I$90,IF(O65=Data!$E$11,Data!$J$91,IF(O65=Data!$E$12,Data!$J$92,IF(O65=Data!$E$13,Data!$J$93,IF(O65=Data!$E$14,Data!$J$94,IF(O65=Data!$E$15,Data!$J$95,IF(O65=Data!$E$16,Data!$J$96,IF(O65=Data!$E$17,Data!$J$97,IF(O65=Data!$E$18,Data!J$98,0))))))))))))))))))))*$AV$3</f>
        <v>0</v>
      </c>
      <c r="AJ65" s="23">
        <f>IF(AZ65="No",0,IF(O65="NA",0,IF(O65=Data!$E$2,Data!$K$82,IF(O65=Data!$E$3,Data!$K$83,IF(O65=Data!$E$4,Data!$K$84,IF(O65=Data!$E$5,Data!$K$85,IF(O65=Data!$E$6,Data!$K$86,IF(O65=Data!$E$7,Data!$K$87,IF(O65=Data!$E$8,Data!$K$88,IF(O65=Data!$E$9,Data!$K$89,IF(O65=Data!$E$10,Data!$K$90,IF(O65=Data!$E$11,Data!$K$91,IF(O65=Data!$E$12,Data!$K$92,IF(O65=Data!$E$13,Data!$K$93,IF(O65=Data!$E$14,Data!$K$94,IF(O65=Data!$E$15,Data!$K$95,IF(O65=Data!$E$16,Data!$K$96,IF(O65=Data!$E$17,Data!$K$97,IF(O65=Data!$E$18,Data!K$98,0)))))))))))))))))))*$AV$3</f>
        <v>0</v>
      </c>
      <c r="AK65" s="23">
        <f t="shared" si="6"/>
        <v>0</v>
      </c>
      <c r="AL65" s="22">
        <f t="shared" si="7"/>
        <v>0</v>
      </c>
      <c r="AM65" s="22">
        <f t="shared" si="8"/>
        <v>0</v>
      </c>
      <c r="AN65" s="23"/>
      <c r="AO65" s="120"/>
      <c r="AP65" s="25"/>
      <c r="AQ65" s="25"/>
      <c r="AR65" s="9"/>
      <c r="AS65" s="9"/>
      <c r="AT65" s="5"/>
      <c r="AX65" s="168"/>
      <c r="AY65" s="143" t="str">
        <f t="shared" si="9"/>
        <v>No</v>
      </c>
      <c r="AZ65" s="144" t="str">
        <f t="shared" si="3"/>
        <v>No</v>
      </c>
      <c r="BA65" s="150"/>
      <c r="BB65" s="146">
        <f>IF(Q65="NA",0,IF(N65="No",0,IF(O65=Data!$E$2,Data!$L$82,IF(O65=Data!$E$3,Data!$L$83,IF(O65=Data!$E$4,Data!$L$84,IF(O65=Data!$E$5,Data!$L$85,IF(O65=Data!$E$6,Data!$L$86,IF(O65=Data!$E$7,Data!$L$87,IF(O65=Data!$E$8,Data!$L$88,IF(O65=Data!$E$9,Data!$L$89,IF(O65=Data!$E$10,Data!$L$90,IF(O65=Data!$E$11,Data!$L$91,IF(O65=Data!$E$12,Data!$L$92,IF(O65=Data!$E$13,Data!$L$93,IF(O65=Data!$E$14,Data!$L$94,IF(O65=Data!$E$15,Data!$L$95,IF(O65=Data!$E$16,Data!$L$96,IF(O65=Data!$E$17,Data!$L$97,IF(O65=Data!$E$18,Data!L$98,0)))))))))))))))))))</f>
        <v>0</v>
      </c>
      <c r="BC65" s="147">
        <f>IF(Q65="NA",0,IF(AY65="No",0,IF(N65="Yes",0,IF(P65=Data!$E$2,Data!$L$82,IF(P65=Data!$E$3,Data!$L$83,IF(P65=Data!$E$4,Data!$L$84,IF(P65=Data!$E$5,Data!$L$85,IF(P65=Data!$E$6,Data!$L$86,IF(P65=Data!$E$7,Data!$L$87,IF(P65=Data!$E$8,Data!$L$88,IF(P65=Data!$E$9,Data!$L$89,IF(P65=Data!$E$10,Data!$L$90,IF(P65=Data!$E$11,Data!$L$91,IF(P65=Data!$E$12,Data!$L$92*(EXP(-29.6/R65)),IF(P65=Data!$E$13,Data!$L$93,IF(P65=Data!$E$14,Data!$L$94*(EXP(-29.6/R65)),IF(P65=Data!$E$15,Data!$L$95,IF(P65=Data!$E$16,Data!$L$96,IF(P65=Data!$E$17,Data!$L$97,IF(P65=Data!$E$18,Data!L$98,0))))))))))))))))))))</f>
        <v>0</v>
      </c>
      <c r="BD65" s="148"/>
      <c r="BE65" s="146"/>
      <c r="BF65" s="148">
        <f t="shared" si="10"/>
        <v>0</v>
      </c>
      <c r="BG65" s="148">
        <f t="shared" si="11"/>
        <v>1</v>
      </c>
      <c r="BH65" s="148">
        <f t="shared" si="12"/>
        <v>1</v>
      </c>
      <c r="BI65" s="148">
        <f>IF(S65=0,0,IF(AND(Q65=Data!$E$12,S65-$AV$3&gt;0),(((Data!$M$92*(EXP(-29.6/S65)))-(Data!$M$92*(EXP(-29.6/(S65-$AV$3)))))),IF(AND(Q65=Data!$E$12,S65-$AV$3&lt;0.5),(Data!$M$92*(EXP(-29.6/S65))),IF(AND(Q65=Data!$E$12,S65&lt;=1),((Data!$M$92*(EXP(-29.6/S65)))),IF(Q65=Data!$E$13,(Data!$M$93),IF(AND(Q65=Data!$E$14,S65-$AV$3&gt;0),(((Data!$M$94*(EXP(-29.6/S65)))-(Data!$M$94*(EXP(-29.6/(S65-$AV$3)))))),IF(AND(Q65=Data!$E$14,S65-$AV$3&lt;1),(Data!$M$94*(EXP(-29.6/S65))),IF(AND(Q65=Data!$E$14,S65&lt;=1),((Data!$M$94*(EXP(-29.6/S65)))),IF(Q65=Data!$E$15,Data!$M$95,IF(Q65=Data!$E$16,Data!$M$96,IF(Q65=Data!$E$17,Data!$M$97,IF(Q65=Data!$E$18,Data!$M$98,0))))))))))))</f>
        <v>0</v>
      </c>
      <c r="BJ65" s="148">
        <f>IF(Q65=Data!$E$12,BI65*0.32,IF(Q65=Data!$E$13,0,IF(Q65=Data!$E$14,BI65*0.32,IF(Q65=Data!$E$15,0,IF(Q65=Data!$E$16,0,IF(Q65=Data!$E$17,0,IF(Q65=Data!$E$18,0,0)))))))</f>
        <v>0</v>
      </c>
      <c r="BK65" s="148">
        <f>IF(Q65=Data!$E$12,Data!$P$92*$AV$3,IF(Q65=Data!$E$13,Data!$P$93*$AV$3,IF(Q65=Data!$E$14,Data!$P$94*$AV$3,IF(Q65=Data!$E$15,Data!$P$95*$AV$3,IF(Q65=Data!$E$16,Data!$P$96*$AV$3,IF(Q65=Data!$E$17,Data!$P$97*$AV$3,IF(Q65=Data!$E$18,Data!$P$98*$AV$3,0)))))))</f>
        <v>0</v>
      </c>
      <c r="BL65" s="147">
        <f>IF(O65=Data!$E$2,Data!$O$82,IF(O65=Data!$E$3,Data!$O$83,IF(O65=Data!$E$4,Data!$O$84,IF(O65=Data!$E$5,Data!$O$85,IF(O65=Data!$E$6,Data!$O$86,IF(O65=Data!$E$7,Data!$O$87,IF(O65=Data!$E$8,Data!$O$88,IF(O65=Data!$E$9,Data!$O$89,IF(O65=Data!$E$10,Data!$O$90,IF(O65=Data!$E$11,Data!$O$91,IF(O65=Data!$E$12,Data!$O$92,IF(O65=Data!$E$13,Data!$O$93,IF(O65=Data!$E$14,Data!$O$94,IF(O65=Data!$E$15,Data!$O$95,IF(O65=Data!$E$16,Data!$O$96,IF(O65=Data!$E$17,Data!$O$97,IF(O65=Data!$E$18,Data!$O$98,0)))))))))))))))))</f>
        <v>0</v>
      </c>
      <c r="BM65" s="169"/>
      <c r="BN65" s="169"/>
      <c r="BO65" s="169"/>
      <c r="BP65" s="169"/>
    </row>
    <row r="66" spans="10:68" x14ac:dyDescent="0.3">
      <c r="J66" s="36" t="s">
        <v>77</v>
      </c>
      <c r="K66" s="108"/>
      <c r="L66" s="108"/>
      <c r="M66" s="108" t="s">
        <v>3</v>
      </c>
      <c r="N66" s="108" t="s">
        <v>1</v>
      </c>
      <c r="O66" s="109" t="s">
        <v>124</v>
      </c>
      <c r="P66" s="109" t="s">
        <v>124</v>
      </c>
      <c r="Q66" s="110" t="s">
        <v>124</v>
      </c>
      <c r="R66" s="111"/>
      <c r="S66" s="111"/>
      <c r="T66" s="112"/>
      <c r="U66" s="20"/>
      <c r="V66" s="21">
        <f>IF(AZ66="No",0,IF(O66="NA",0,IF(O66=Data!$E$2,Data!$F$82,IF(O66=Data!$E$3,Data!$F$83,IF(O66=Data!$E$4,Data!$F$84,IF(O66=Data!$E$5,Data!$F$85,IF(O66=Data!$E$6,Data!$F$86,IF(O66=Data!$E$7,Data!$F$87,IF(O66=Data!$E$8,Data!$F$88,IF(O66=Data!$E$9,Data!$F$89,IF(O66=Data!$E$10,Data!$F$90,IF(O66=Data!$E$11,Data!$F$91,IF(O66=Data!E75,Data!$F$92,IF(O66=Data!E76,Data!$F$93,IF(O66=Data!E77,Data!$F$94,IF(O66=Data!E78,Data!$F$95,IF(O66=Data!E79,Data!$F$96,IF(O66=Data!E80,Data!$F$97,IF(O66=Data!E81,Data!F$98,0)))))))))))))))))))*K66*$AV$3</f>
        <v>0</v>
      </c>
      <c r="W66" s="23">
        <f>IF(AZ66="No",0,IF(O66="NA",0,IF(O66=Data!$E$2,Data!$G$82,IF(O66=Data!$E$3,Data!$G$83,IF(O66=Data!$E$4,Data!$G$84,IF(O66=Data!$E$5,Data!$G$85,IF(O66=Data!$E$6,Data!$G$86,IF(O66=Data!$E$7,Data!$G$87,IF(O66=Data!$E$8,Data!$G$88,IF(O66=Data!$E$9,Data!$G$89,IF(O66=Data!$E$10,Data!$G$90,IF(O66=Data!$E$11,Data!$G$91,IF(O66=Data!$E$12,Data!$G$92,IF(O66=Data!$E$13,Data!$G$93,IF(O66=Data!$E$14,Data!$G$94,IF(O66=Data!$E$15,Data!$G$95,IF(O66=Data!$E$16,Data!$G$96,IF(O66=Data!$E$17,Data!$G$97,IF(O66=Data!$E$18,Data!G$98,0)))))))))))))))))))*K66*$AV$3</f>
        <v>0</v>
      </c>
      <c r="X66" s="23">
        <f>IF(AZ66="No",0,IF(O66="NA",0,IF(O66=Data!$E$2,Data!$H$82,IF(O66=Data!$E$3,Data!$H$83,IF(O66=Data!$E$4,Data!$H$84,IF(O66=Data!$E$5,Data!$H$85,IF(O66=Data!$E$6,Data!$H$86,IF(O66=Data!$E$7,Data!$H$87,IF(O66=Data!$E$8,Data!$H$88,IF(O66=Data!$E$9,Data!$H$89,IF(O66=Data!$E$10,Data!$H$90,IF(O66=Data!$E$11,Data!$H$91,IF(O66=Data!$E$12,Data!$H$92,IF(O66=Data!$E$13,Data!$H$93,IF(O66=Data!$E$14,Data!$H$94,IF(O66=Data!$E$15,Data!$H$95,IF(O66=Data!$E$16,Data!$H$96,IF(O66=Data!$E$17,Data!$H$97,IF(O66=Data!$E$18,Data!H$98,0)))))))))))))))))))*K66*$AV$3</f>
        <v>0</v>
      </c>
      <c r="Y66" s="23">
        <f>IF(R66&lt;=1,0,IF(Q66=Data!$E$12,Data!$F$92,IF(Q66=Data!$E$13,Data!$F$93,IF(Q66=Data!$E$14,Data!$F$94,IF(Q66=Data!$E$15,Data!$F$95,IF(Q66=Data!$E$16,Data!$F$96,IF(Q66=Data!$E$17,Data!$F$97,IF(Q66=Data!$E$18,Data!$F$98,0))))))))*K66*IF(R66&lt;AV66,R66,$AV$3)</f>
        <v>0</v>
      </c>
      <c r="Z66" s="23">
        <f>IF(R66&lt;=1,0,IF(Q66=Data!$E$12,Data!$G$92,IF(Q66=Data!$E$13,Data!$G$93,IF(Q66=Data!$E$14,Data!$G$94,IF(Q66=Data!$E$15,Data!$G$95,IF(Q66=Data!$E$16,Data!$G$96,IF(Q66=Data!$E$17,Data!$G$97,IF(Q66=Data!$E$18,Data!$G$98,0))))))))*K66*IF(R66&lt;AV66,R66,$AV$3)</f>
        <v>0</v>
      </c>
      <c r="AA66" s="23">
        <f>IF(R66&lt;=1,0,IF(Q66=Data!$E$12,Data!$H$92,IF(Q66=Data!$E$13,Data!$H$93,IF(Q66=Data!$E$14,Data!$H$94,IF(Q66=Data!$E$15,Data!$H$95,IF(Q66=Data!$E$16,Data!$H$96,IF(Q66=Data!$E$17,Data!$H$97,IF(Q66=Data!$E$18,Data!$H$98,0))))))))*K66*IF(R66&lt;AV66,R66,$AV$3)</f>
        <v>0</v>
      </c>
      <c r="AB66" s="22">
        <f t="shared" si="4"/>
        <v>0</v>
      </c>
      <c r="AC66" s="50">
        <f t="shared" si="5"/>
        <v>0</v>
      </c>
      <c r="AD66" s="46"/>
      <c r="AE66" s="21">
        <f t="shared" si="0"/>
        <v>0</v>
      </c>
      <c r="AF66" s="22">
        <f t="shared" si="1"/>
        <v>0</v>
      </c>
      <c r="AG66" s="50">
        <f t="shared" si="2"/>
        <v>0</v>
      </c>
      <c r="AH66" s="46"/>
      <c r="AI66" s="21">
        <f>IF(AZ66="No",0,IF(O66="NA",0,IF(Q66=O66,0,IF(O66=Data!$E$2,Data!$J$82,IF(O66=Data!$E$3,Data!$J$83,IF(O66=Data!$E$4,Data!$J$84,IF(O66=Data!$E$5,Data!$J$85,IF(O66=Data!$E$6,Data!$J$86,IF(O66=Data!$E$7,Data!$J$87,IF(O66=Data!$E$8,Data!$J$88,IF(O66=Data!$E$9,Data!$J$89,IF(O66=Data!$E$10,Data!$I$90,IF(O66=Data!$E$11,Data!$J$91,IF(O66=Data!$E$12,Data!$J$92,IF(O66=Data!$E$13,Data!$J$93,IF(O66=Data!$E$14,Data!$J$94,IF(O66=Data!$E$15,Data!$J$95,IF(O66=Data!$E$16,Data!$J$96,IF(O66=Data!$E$17,Data!$J$97,IF(O66=Data!$E$18,Data!J$98,0))))))))))))))))))))*$AV$3</f>
        <v>0</v>
      </c>
      <c r="AJ66" s="23">
        <f>IF(AZ66="No",0,IF(O66="NA",0,IF(O66=Data!$E$2,Data!$K$82,IF(O66=Data!$E$3,Data!$K$83,IF(O66=Data!$E$4,Data!$K$84,IF(O66=Data!$E$5,Data!$K$85,IF(O66=Data!$E$6,Data!$K$86,IF(O66=Data!$E$7,Data!$K$87,IF(O66=Data!$E$8,Data!$K$88,IF(O66=Data!$E$9,Data!$K$89,IF(O66=Data!$E$10,Data!$K$90,IF(O66=Data!$E$11,Data!$K$91,IF(O66=Data!$E$12,Data!$K$92,IF(O66=Data!$E$13,Data!$K$93,IF(O66=Data!$E$14,Data!$K$94,IF(O66=Data!$E$15,Data!$K$95,IF(O66=Data!$E$16,Data!$K$96,IF(O66=Data!$E$17,Data!$K$97,IF(O66=Data!$E$18,Data!K$98,0)))))))))))))))))))*$AV$3</f>
        <v>0</v>
      </c>
      <c r="AK66" s="23">
        <f t="shared" si="6"/>
        <v>0</v>
      </c>
      <c r="AL66" s="22">
        <f t="shared" si="7"/>
        <v>0</v>
      </c>
      <c r="AM66" s="22">
        <f t="shared" si="8"/>
        <v>0</v>
      </c>
      <c r="AN66" s="23"/>
      <c r="AO66" s="120"/>
      <c r="AP66" s="25"/>
      <c r="AQ66" s="25"/>
      <c r="AR66" s="9"/>
      <c r="AS66" s="9"/>
      <c r="AT66" s="5"/>
      <c r="AX66" s="168"/>
      <c r="AY66" s="143" t="str">
        <f t="shared" si="9"/>
        <v>No</v>
      </c>
      <c r="AZ66" s="144" t="str">
        <f t="shared" si="3"/>
        <v>No</v>
      </c>
      <c r="BA66" s="150"/>
      <c r="BB66" s="146">
        <f>IF(Q66="NA",0,IF(N66="No",0,IF(O66=Data!$E$2,Data!$L$82,IF(O66=Data!$E$3,Data!$L$83,IF(O66=Data!$E$4,Data!$L$84,IF(O66=Data!$E$5,Data!$L$85,IF(O66=Data!$E$6,Data!$L$86,IF(O66=Data!$E$7,Data!$L$87,IF(O66=Data!$E$8,Data!$L$88,IF(O66=Data!$E$9,Data!$L$89,IF(O66=Data!$E$10,Data!$L$90,IF(O66=Data!$E$11,Data!$L$91,IF(O66=Data!$E$12,Data!$L$92,IF(O66=Data!$E$13,Data!$L$93,IF(O66=Data!$E$14,Data!$L$94,IF(O66=Data!$E$15,Data!$L$95,IF(O66=Data!$E$16,Data!$L$96,IF(O66=Data!$E$17,Data!$L$97,IF(O66=Data!$E$18,Data!L$98,0)))))))))))))))))))</f>
        <v>0</v>
      </c>
      <c r="BC66" s="147">
        <f>IF(Q66="NA",0,IF(AY66="No",0,IF(N66="Yes",0,IF(P66=Data!$E$2,Data!$L$82,IF(P66=Data!$E$3,Data!$L$83,IF(P66=Data!$E$4,Data!$L$84,IF(P66=Data!$E$5,Data!$L$85,IF(P66=Data!$E$6,Data!$L$86,IF(P66=Data!$E$7,Data!$L$87,IF(P66=Data!$E$8,Data!$L$88,IF(P66=Data!$E$9,Data!$L$89,IF(P66=Data!$E$10,Data!$L$90,IF(P66=Data!$E$11,Data!$L$91,IF(P66=Data!$E$12,Data!$L$92*(EXP(-29.6/R66)),IF(P66=Data!$E$13,Data!$L$93,IF(P66=Data!$E$14,Data!$L$94*(EXP(-29.6/R66)),IF(P66=Data!$E$15,Data!$L$95,IF(P66=Data!$E$16,Data!$L$96,IF(P66=Data!$E$17,Data!$L$97,IF(P66=Data!$E$18,Data!L$98,0))))))))))))))))))))</f>
        <v>0</v>
      </c>
      <c r="BD66" s="148"/>
      <c r="BE66" s="146"/>
      <c r="BF66" s="148">
        <f t="shared" si="10"/>
        <v>0</v>
      </c>
      <c r="BG66" s="148">
        <f t="shared" si="11"/>
        <v>1</v>
      </c>
      <c r="BH66" s="148">
        <f t="shared" si="12"/>
        <v>1</v>
      </c>
      <c r="BI66" s="148">
        <f>IF(S66=0,0,IF(AND(Q66=Data!$E$12,S66-$AV$3&gt;0),(((Data!$M$92*(EXP(-29.6/S66)))-(Data!$M$92*(EXP(-29.6/(S66-$AV$3)))))),IF(AND(Q66=Data!$E$12,S66-$AV$3&lt;0.5),(Data!$M$92*(EXP(-29.6/S66))),IF(AND(Q66=Data!$E$12,S66&lt;=1),((Data!$M$92*(EXP(-29.6/S66)))),IF(Q66=Data!$E$13,(Data!$M$93),IF(AND(Q66=Data!$E$14,S66-$AV$3&gt;0),(((Data!$M$94*(EXP(-29.6/S66)))-(Data!$M$94*(EXP(-29.6/(S66-$AV$3)))))),IF(AND(Q66=Data!$E$14,S66-$AV$3&lt;1),(Data!$M$94*(EXP(-29.6/S66))),IF(AND(Q66=Data!$E$14,S66&lt;=1),((Data!$M$94*(EXP(-29.6/S66)))),IF(Q66=Data!$E$15,Data!$M$95,IF(Q66=Data!$E$16,Data!$M$96,IF(Q66=Data!$E$17,Data!$M$97,IF(Q66=Data!$E$18,Data!$M$98,0))))))))))))</f>
        <v>0</v>
      </c>
      <c r="BJ66" s="148">
        <f>IF(Q66=Data!$E$12,BI66*0.32,IF(Q66=Data!$E$13,0,IF(Q66=Data!$E$14,BI66*0.32,IF(Q66=Data!$E$15,0,IF(Q66=Data!$E$16,0,IF(Q66=Data!$E$17,0,IF(Q66=Data!$E$18,0,0)))))))</f>
        <v>0</v>
      </c>
      <c r="BK66" s="148">
        <f>IF(Q66=Data!$E$12,Data!$P$92*$AV$3,IF(Q66=Data!$E$13,Data!$P$93*$AV$3,IF(Q66=Data!$E$14,Data!$P$94*$AV$3,IF(Q66=Data!$E$15,Data!$P$95*$AV$3,IF(Q66=Data!$E$16,Data!$P$96*$AV$3,IF(Q66=Data!$E$17,Data!$P$97*$AV$3,IF(Q66=Data!$E$18,Data!$P$98*$AV$3,0)))))))</f>
        <v>0</v>
      </c>
      <c r="BL66" s="147">
        <f>IF(O66=Data!$E$2,Data!$O$82,IF(O66=Data!$E$3,Data!$O$83,IF(O66=Data!$E$4,Data!$O$84,IF(O66=Data!$E$5,Data!$O$85,IF(O66=Data!$E$6,Data!$O$86,IF(O66=Data!$E$7,Data!$O$87,IF(O66=Data!$E$8,Data!$O$88,IF(O66=Data!$E$9,Data!$O$89,IF(O66=Data!$E$10,Data!$O$90,IF(O66=Data!$E$11,Data!$O$91,IF(O66=Data!$E$12,Data!$O$92,IF(O66=Data!$E$13,Data!$O$93,IF(O66=Data!$E$14,Data!$O$94,IF(O66=Data!$E$15,Data!$O$95,IF(O66=Data!$E$16,Data!$O$96,IF(O66=Data!$E$17,Data!$O$97,IF(O66=Data!$E$18,Data!$O$98,0)))))))))))))))))</f>
        <v>0</v>
      </c>
      <c r="BM66" s="169"/>
      <c r="BN66" s="169"/>
      <c r="BO66" s="169"/>
      <c r="BP66" s="169"/>
    </row>
    <row r="67" spans="10:68" x14ac:dyDescent="0.3">
      <c r="J67" s="36" t="s">
        <v>78</v>
      </c>
      <c r="K67" s="108"/>
      <c r="L67" s="108"/>
      <c r="M67" s="108" t="s">
        <v>3</v>
      </c>
      <c r="N67" s="108" t="s">
        <v>1</v>
      </c>
      <c r="O67" s="109" t="s">
        <v>124</v>
      </c>
      <c r="P67" s="109" t="s">
        <v>124</v>
      </c>
      <c r="Q67" s="110" t="s">
        <v>124</v>
      </c>
      <c r="R67" s="111"/>
      <c r="S67" s="111"/>
      <c r="T67" s="112"/>
      <c r="U67" s="20"/>
      <c r="V67" s="21">
        <f>IF(AZ67="No",0,IF(O67="NA",0,IF(O67=Data!$E$2,Data!$F$82,IF(O67=Data!$E$3,Data!$F$83,IF(O67=Data!$E$4,Data!$F$84,IF(O67=Data!$E$5,Data!$F$85,IF(O67=Data!$E$6,Data!$F$86,IF(O67=Data!$E$7,Data!$F$87,IF(O67=Data!$E$8,Data!$F$88,IF(O67=Data!$E$9,Data!$F$89,IF(O67=Data!$E$10,Data!$F$90,IF(O67=Data!$E$11,Data!$F$91,IF(O67=Data!E76,Data!$F$92,IF(O67=Data!E77,Data!$F$93,IF(O67=Data!E78,Data!$F$94,IF(O67=Data!E79,Data!$F$95,IF(O67=Data!E80,Data!$F$96,IF(O67=Data!E81,Data!$F$97,IF(O67=Data!E82,Data!F$98,0)))))))))))))))))))*K67*$AV$3</f>
        <v>0</v>
      </c>
      <c r="W67" s="23">
        <f>IF(AZ67="No",0,IF(O67="NA",0,IF(O67=Data!$E$2,Data!$G$82,IF(O67=Data!$E$3,Data!$G$83,IF(O67=Data!$E$4,Data!$G$84,IF(O67=Data!$E$5,Data!$G$85,IF(O67=Data!$E$6,Data!$G$86,IF(O67=Data!$E$7,Data!$G$87,IF(O67=Data!$E$8,Data!$G$88,IF(O67=Data!$E$9,Data!$G$89,IF(O67=Data!$E$10,Data!$G$90,IF(O67=Data!$E$11,Data!$G$91,IF(O67=Data!$E$12,Data!$G$92,IF(O67=Data!$E$13,Data!$G$93,IF(O67=Data!$E$14,Data!$G$94,IF(O67=Data!$E$15,Data!$G$95,IF(O67=Data!$E$16,Data!$G$96,IF(O67=Data!$E$17,Data!$G$97,IF(O67=Data!$E$18,Data!G$98,0)))))))))))))))))))*K67*$AV$3</f>
        <v>0</v>
      </c>
      <c r="X67" s="23">
        <f>IF(AZ67="No",0,IF(O67="NA",0,IF(O67=Data!$E$2,Data!$H$82,IF(O67=Data!$E$3,Data!$H$83,IF(O67=Data!$E$4,Data!$H$84,IF(O67=Data!$E$5,Data!$H$85,IF(O67=Data!$E$6,Data!$H$86,IF(O67=Data!$E$7,Data!$H$87,IF(O67=Data!$E$8,Data!$H$88,IF(O67=Data!$E$9,Data!$H$89,IF(O67=Data!$E$10,Data!$H$90,IF(O67=Data!$E$11,Data!$H$91,IF(O67=Data!$E$12,Data!$H$92,IF(O67=Data!$E$13,Data!$H$93,IF(O67=Data!$E$14,Data!$H$94,IF(O67=Data!$E$15,Data!$H$95,IF(O67=Data!$E$16,Data!$H$96,IF(O67=Data!$E$17,Data!$H$97,IF(O67=Data!$E$18,Data!H$98,0)))))))))))))))))))*K67*$AV$3</f>
        <v>0</v>
      </c>
      <c r="Y67" s="23">
        <f>IF(R67&lt;=1,0,IF(Q67=Data!$E$12,Data!$F$92,IF(Q67=Data!$E$13,Data!$F$93,IF(Q67=Data!$E$14,Data!$F$94,IF(Q67=Data!$E$15,Data!$F$95,IF(Q67=Data!$E$16,Data!$F$96,IF(Q67=Data!$E$17,Data!$F$97,IF(Q67=Data!$E$18,Data!$F$98,0))))))))*K67*IF(R67&lt;AV67,R67,$AV$3)</f>
        <v>0</v>
      </c>
      <c r="Z67" s="23">
        <f>IF(R67&lt;=1,0,IF(Q67=Data!$E$12,Data!$G$92,IF(Q67=Data!$E$13,Data!$G$93,IF(Q67=Data!$E$14,Data!$G$94,IF(Q67=Data!$E$15,Data!$G$95,IF(Q67=Data!$E$16,Data!$G$96,IF(Q67=Data!$E$17,Data!$G$97,IF(Q67=Data!$E$18,Data!$G$98,0))))))))*K67*IF(R67&lt;AV67,R67,$AV$3)</f>
        <v>0</v>
      </c>
      <c r="AA67" s="23">
        <f>IF(R67&lt;=1,0,IF(Q67=Data!$E$12,Data!$H$92,IF(Q67=Data!$E$13,Data!$H$93,IF(Q67=Data!$E$14,Data!$H$94,IF(Q67=Data!$E$15,Data!$H$95,IF(Q67=Data!$E$16,Data!$H$96,IF(Q67=Data!$E$17,Data!$H$97,IF(Q67=Data!$E$18,Data!$H$98,0))))))))*K67*IF(R67&lt;AV67,R67,$AV$3)</f>
        <v>0</v>
      </c>
      <c r="AB67" s="22">
        <f t="shared" si="4"/>
        <v>0</v>
      </c>
      <c r="AC67" s="50">
        <f t="shared" si="5"/>
        <v>0</v>
      </c>
      <c r="AD67" s="46"/>
      <c r="AE67" s="21">
        <f t="shared" ref="AE67:AE102" si="13">BI67*BG67*K67</f>
        <v>0</v>
      </c>
      <c r="AF67" s="22">
        <f t="shared" ref="AF67:AF102" si="14">BJ67*BG67*K67</f>
        <v>0</v>
      </c>
      <c r="AG67" s="50">
        <f t="shared" ref="AG67:AG102" si="15">AE67+AF67</f>
        <v>0</v>
      </c>
      <c r="AH67" s="46"/>
      <c r="AI67" s="21">
        <f>IF(AZ67="No",0,IF(O67="NA",0,IF(Q67=O67,0,IF(O67=Data!$E$2,Data!$J$82,IF(O67=Data!$E$3,Data!$J$83,IF(O67=Data!$E$4,Data!$J$84,IF(O67=Data!$E$5,Data!$J$85,IF(O67=Data!$E$6,Data!$J$86,IF(O67=Data!$E$7,Data!$J$87,IF(O67=Data!$E$8,Data!$J$88,IF(O67=Data!$E$9,Data!$J$89,IF(O67=Data!$E$10,Data!$I$90,IF(O67=Data!$E$11,Data!$J$91,IF(O67=Data!$E$12,Data!$J$92,IF(O67=Data!$E$13,Data!$J$93,IF(O67=Data!$E$14,Data!$J$94,IF(O67=Data!$E$15,Data!$J$95,IF(O67=Data!$E$16,Data!$J$96,IF(O67=Data!$E$17,Data!$J$97,IF(O67=Data!$E$18,Data!J$98,0))))))))))))))))))))*$AV$3</f>
        <v>0</v>
      </c>
      <c r="AJ67" s="23">
        <f>IF(AZ67="No",0,IF(O67="NA",0,IF(O67=Data!$E$2,Data!$K$82,IF(O67=Data!$E$3,Data!$K$83,IF(O67=Data!$E$4,Data!$K$84,IF(O67=Data!$E$5,Data!$K$85,IF(O67=Data!$E$6,Data!$K$86,IF(O67=Data!$E$7,Data!$K$87,IF(O67=Data!$E$8,Data!$K$88,IF(O67=Data!$E$9,Data!$K$89,IF(O67=Data!$E$10,Data!$K$90,IF(O67=Data!$E$11,Data!$K$91,IF(O67=Data!$E$12,Data!$K$92,IF(O67=Data!$E$13,Data!$K$93,IF(O67=Data!$E$14,Data!$K$94,IF(O67=Data!$E$15,Data!$K$95,IF(O67=Data!$E$16,Data!$K$96,IF(O67=Data!$E$17,Data!$K$97,IF(O67=Data!$E$18,Data!K$98,0)))))))))))))))))))*$AV$3</f>
        <v>0</v>
      </c>
      <c r="AK67" s="23">
        <f t="shared" si="6"/>
        <v>0</v>
      </c>
      <c r="AL67" s="22">
        <f t="shared" si="7"/>
        <v>0</v>
      </c>
      <c r="AM67" s="22">
        <f t="shared" si="8"/>
        <v>0</v>
      </c>
      <c r="AN67" s="23"/>
      <c r="AO67" s="120"/>
      <c r="AP67" s="25"/>
      <c r="AQ67" s="25"/>
      <c r="AR67" s="9"/>
      <c r="AS67" s="9"/>
      <c r="AT67" s="5"/>
      <c r="AX67" s="168"/>
      <c r="AY67" s="143" t="str">
        <f t="shared" si="9"/>
        <v>No</v>
      </c>
      <c r="AZ67" s="144" t="str">
        <f t="shared" ref="AZ67:AZ102" si="16">M67</f>
        <v>No</v>
      </c>
      <c r="BA67" s="150"/>
      <c r="BB67" s="146">
        <f>IF(Q67="NA",0,IF(N67="No",0,IF(O67=Data!$E$2,Data!$L$82,IF(O67=Data!$E$3,Data!$L$83,IF(O67=Data!$E$4,Data!$L$84,IF(O67=Data!$E$5,Data!$L$85,IF(O67=Data!$E$6,Data!$L$86,IF(O67=Data!$E$7,Data!$L$87,IF(O67=Data!$E$8,Data!$L$88,IF(O67=Data!$E$9,Data!$L$89,IF(O67=Data!$E$10,Data!$L$90,IF(O67=Data!$E$11,Data!$L$91,IF(O67=Data!$E$12,Data!$L$92,IF(O67=Data!$E$13,Data!$L$93,IF(O67=Data!$E$14,Data!$L$94,IF(O67=Data!$E$15,Data!$L$95,IF(O67=Data!$E$16,Data!$L$96,IF(O67=Data!$E$17,Data!$L$97,IF(O67=Data!$E$18,Data!L$98,0)))))))))))))))))))</f>
        <v>0</v>
      </c>
      <c r="BC67" s="147">
        <f>IF(Q67="NA",0,IF(AY67="No",0,IF(N67="Yes",0,IF(P67=Data!$E$2,Data!$L$82,IF(P67=Data!$E$3,Data!$L$83,IF(P67=Data!$E$4,Data!$L$84,IF(P67=Data!$E$5,Data!$L$85,IF(P67=Data!$E$6,Data!$L$86,IF(P67=Data!$E$7,Data!$L$87,IF(P67=Data!$E$8,Data!$L$88,IF(P67=Data!$E$9,Data!$L$89,IF(P67=Data!$E$10,Data!$L$90,IF(P67=Data!$E$11,Data!$L$91,IF(P67=Data!$E$12,Data!$L$92*(EXP(-29.6/R67)),IF(P67=Data!$E$13,Data!$L$93,IF(P67=Data!$E$14,Data!$L$94*(EXP(-29.6/R67)),IF(P67=Data!$E$15,Data!$L$95,IF(P67=Data!$E$16,Data!$L$96,IF(P67=Data!$E$17,Data!$L$97,IF(P67=Data!$E$18,Data!L$98,0))))))))))))))))))))</f>
        <v>0</v>
      </c>
      <c r="BD67" s="148"/>
      <c r="BE67" s="146"/>
      <c r="BF67" s="148">
        <f t="shared" ref="BF67:BF102" si="17">IF($E$3=0,0,IF($BE$3&lt;=$AV$6,0,(L67-$AV$6)/($BE$3-$AV$6)))</f>
        <v>0</v>
      </c>
      <c r="BG67" s="148">
        <f t="shared" si="11"/>
        <v>1</v>
      </c>
      <c r="BH67" s="148">
        <f t="shared" si="12"/>
        <v>1</v>
      </c>
      <c r="BI67" s="148">
        <f>IF(S67=0,0,IF(AND(Q67=Data!$E$12,S67-$AV$3&gt;0),(((Data!$M$92*(EXP(-29.6/S67)))-(Data!$M$92*(EXP(-29.6/(S67-$AV$3)))))),IF(AND(Q67=Data!$E$12,S67-$AV$3&lt;0.5),(Data!$M$92*(EXP(-29.6/S67))),IF(AND(Q67=Data!$E$12,S67&lt;=1),((Data!$M$92*(EXP(-29.6/S67)))),IF(Q67=Data!$E$13,(Data!$M$93),IF(AND(Q67=Data!$E$14,S67-$AV$3&gt;0),(((Data!$M$94*(EXP(-29.6/S67)))-(Data!$M$94*(EXP(-29.6/(S67-$AV$3)))))),IF(AND(Q67=Data!$E$14,S67-$AV$3&lt;1),(Data!$M$94*(EXP(-29.6/S67))),IF(AND(Q67=Data!$E$14,S67&lt;=1),((Data!$M$94*(EXP(-29.6/S67)))),IF(Q67=Data!$E$15,Data!$M$95,IF(Q67=Data!$E$16,Data!$M$96,IF(Q67=Data!$E$17,Data!$M$97,IF(Q67=Data!$E$18,Data!$M$98,0))))))))))))</f>
        <v>0</v>
      </c>
      <c r="BJ67" s="148">
        <f>IF(Q67=Data!$E$12,BI67*0.32,IF(Q67=Data!$E$13,0,IF(Q67=Data!$E$14,BI67*0.32,IF(Q67=Data!$E$15,0,IF(Q67=Data!$E$16,0,IF(Q67=Data!$E$17,0,IF(Q67=Data!$E$18,0,0)))))))</f>
        <v>0</v>
      </c>
      <c r="BK67" s="148">
        <f>IF(Q67=Data!$E$12,Data!$P$92*$AV$3,IF(Q67=Data!$E$13,Data!$P$93*$AV$3,IF(Q67=Data!$E$14,Data!$P$94*$AV$3,IF(Q67=Data!$E$15,Data!$P$95*$AV$3,IF(Q67=Data!$E$16,Data!$P$96*$AV$3,IF(Q67=Data!$E$17,Data!$P$97*$AV$3,IF(Q67=Data!$E$18,Data!$P$98*$AV$3,0)))))))</f>
        <v>0</v>
      </c>
      <c r="BL67" s="147">
        <f>IF(O67=Data!$E$2,Data!$O$82,IF(O67=Data!$E$3,Data!$O$83,IF(O67=Data!$E$4,Data!$O$84,IF(O67=Data!$E$5,Data!$O$85,IF(O67=Data!$E$6,Data!$O$86,IF(O67=Data!$E$7,Data!$O$87,IF(O67=Data!$E$8,Data!$O$88,IF(O67=Data!$E$9,Data!$O$89,IF(O67=Data!$E$10,Data!$O$90,IF(O67=Data!$E$11,Data!$O$91,IF(O67=Data!$E$12,Data!$O$92,IF(O67=Data!$E$13,Data!$O$93,IF(O67=Data!$E$14,Data!$O$94,IF(O67=Data!$E$15,Data!$O$95,IF(O67=Data!$E$16,Data!$O$96,IF(O67=Data!$E$17,Data!$O$97,IF(O67=Data!$E$18,Data!$O$98,0)))))))))))))))))</f>
        <v>0</v>
      </c>
      <c r="BM67" s="169"/>
      <c r="BN67" s="169"/>
      <c r="BO67" s="169"/>
      <c r="BP67" s="169"/>
    </row>
    <row r="68" spans="10:68" x14ac:dyDescent="0.3">
      <c r="J68" s="36" t="s">
        <v>79</v>
      </c>
      <c r="K68" s="108"/>
      <c r="L68" s="108"/>
      <c r="M68" s="108" t="s">
        <v>3</v>
      </c>
      <c r="N68" s="108" t="s">
        <v>1</v>
      </c>
      <c r="O68" s="109" t="s">
        <v>124</v>
      </c>
      <c r="P68" s="109" t="s">
        <v>124</v>
      </c>
      <c r="Q68" s="110" t="s">
        <v>124</v>
      </c>
      <c r="R68" s="111"/>
      <c r="S68" s="111"/>
      <c r="T68" s="112"/>
      <c r="U68" s="20"/>
      <c r="V68" s="21">
        <f>IF(AZ68="No",0,IF(O68="NA",0,IF(O68=Data!$E$2,Data!$F$82,IF(O68=Data!$E$3,Data!$F$83,IF(O68=Data!$E$4,Data!$F$84,IF(O68=Data!$E$5,Data!$F$85,IF(O68=Data!$E$6,Data!$F$86,IF(O68=Data!$E$7,Data!$F$87,IF(O68=Data!$E$8,Data!$F$88,IF(O68=Data!$E$9,Data!$F$89,IF(O68=Data!$E$10,Data!$F$90,IF(O68=Data!$E$11,Data!$F$91,IF(O68=Data!E77,Data!$F$92,IF(O68=Data!E78,Data!$F$93,IF(O68=Data!E79,Data!$F$94,IF(O68=Data!E80,Data!$F$95,IF(O68=Data!E81,Data!$F$96,IF(O68=Data!E82,Data!$F$97,IF(O68=Data!E83,Data!F$98,0)))))))))))))))))))*K68*$AV$3</f>
        <v>0</v>
      </c>
      <c r="W68" s="23">
        <f>IF(AZ68="No",0,IF(O68="NA",0,IF(O68=Data!$E$2,Data!$G$82,IF(O68=Data!$E$3,Data!$G$83,IF(O68=Data!$E$4,Data!$G$84,IF(O68=Data!$E$5,Data!$G$85,IF(O68=Data!$E$6,Data!$G$86,IF(O68=Data!$E$7,Data!$G$87,IF(O68=Data!$E$8,Data!$G$88,IF(O68=Data!$E$9,Data!$G$89,IF(O68=Data!$E$10,Data!$G$90,IF(O68=Data!$E$11,Data!$G$91,IF(O68=Data!$E$12,Data!$G$92,IF(O68=Data!$E$13,Data!$G$93,IF(O68=Data!$E$14,Data!$G$94,IF(O68=Data!$E$15,Data!$G$95,IF(O68=Data!$E$16,Data!$G$96,IF(O68=Data!$E$17,Data!$G$97,IF(O68=Data!$E$18,Data!G$98,0)))))))))))))))))))*K68*$AV$3</f>
        <v>0</v>
      </c>
      <c r="X68" s="23">
        <f>IF(AZ68="No",0,IF(O68="NA",0,IF(O68=Data!$E$2,Data!$H$82,IF(O68=Data!$E$3,Data!$H$83,IF(O68=Data!$E$4,Data!$H$84,IF(O68=Data!$E$5,Data!$H$85,IF(O68=Data!$E$6,Data!$H$86,IF(O68=Data!$E$7,Data!$H$87,IF(O68=Data!$E$8,Data!$H$88,IF(O68=Data!$E$9,Data!$H$89,IF(O68=Data!$E$10,Data!$H$90,IF(O68=Data!$E$11,Data!$H$91,IF(O68=Data!$E$12,Data!$H$92,IF(O68=Data!$E$13,Data!$H$93,IF(O68=Data!$E$14,Data!$H$94,IF(O68=Data!$E$15,Data!$H$95,IF(O68=Data!$E$16,Data!$H$96,IF(O68=Data!$E$17,Data!$H$97,IF(O68=Data!$E$18,Data!H$98,0)))))))))))))))))))*K68*$AV$3</f>
        <v>0</v>
      </c>
      <c r="Y68" s="23">
        <f>IF(R68&lt;=1,0,IF(Q68=Data!$E$12,Data!$F$92,IF(Q68=Data!$E$13,Data!$F$93,IF(Q68=Data!$E$14,Data!$F$94,IF(Q68=Data!$E$15,Data!$F$95,IF(Q68=Data!$E$16,Data!$F$96,IF(Q68=Data!$E$17,Data!$F$97,IF(Q68=Data!$E$18,Data!$F$98,0))))))))*K68*IF(R68&lt;AV68,R68,$AV$3)</f>
        <v>0</v>
      </c>
      <c r="Z68" s="23">
        <f>IF(R68&lt;=1,0,IF(Q68=Data!$E$12,Data!$G$92,IF(Q68=Data!$E$13,Data!$G$93,IF(Q68=Data!$E$14,Data!$G$94,IF(Q68=Data!$E$15,Data!$G$95,IF(Q68=Data!$E$16,Data!$G$96,IF(Q68=Data!$E$17,Data!$G$97,IF(Q68=Data!$E$18,Data!$G$98,0))))))))*K68*IF(R68&lt;AV68,R68,$AV$3)</f>
        <v>0</v>
      </c>
      <c r="AA68" s="23">
        <f>IF(R68&lt;=1,0,IF(Q68=Data!$E$12,Data!$H$92,IF(Q68=Data!$E$13,Data!$H$93,IF(Q68=Data!$E$14,Data!$H$94,IF(Q68=Data!$E$15,Data!$H$95,IF(Q68=Data!$E$16,Data!$H$96,IF(Q68=Data!$E$17,Data!$H$97,IF(Q68=Data!$E$18,Data!$H$98,0))))))))*K68*IF(R68&lt;AV68,R68,$AV$3)</f>
        <v>0</v>
      </c>
      <c r="AB68" s="22">
        <f t="shared" ref="AB68:AB102" si="18">(BC68+BB68)*K68</f>
        <v>0</v>
      </c>
      <c r="AC68" s="50">
        <f t="shared" ref="AC68:AC102" si="19">(V68+W68+X68)-(AA68+Z68+Y68+AB68)</f>
        <v>0</v>
      </c>
      <c r="AD68" s="46"/>
      <c r="AE68" s="21">
        <f t="shared" si="13"/>
        <v>0</v>
      </c>
      <c r="AF68" s="22">
        <f t="shared" si="14"/>
        <v>0</v>
      </c>
      <c r="AG68" s="50">
        <f t="shared" si="15"/>
        <v>0</v>
      </c>
      <c r="AH68" s="46"/>
      <c r="AI68" s="21">
        <f>IF(AZ68="No",0,IF(O68="NA",0,IF(Q68=O68,0,IF(O68=Data!$E$2,Data!$J$82,IF(O68=Data!$E$3,Data!$J$83,IF(O68=Data!$E$4,Data!$J$84,IF(O68=Data!$E$5,Data!$J$85,IF(O68=Data!$E$6,Data!$J$86,IF(O68=Data!$E$7,Data!$J$87,IF(O68=Data!$E$8,Data!$J$88,IF(O68=Data!$E$9,Data!$J$89,IF(O68=Data!$E$10,Data!$I$90,IF(O68=Data!$E$11,Data!$J$91,IF(O68=Data!$E$12,Data!$J$92,IF(O68=Data!$E$13,Data!$J$93,IF(O68=Data!$E$14,Data!$J$94,IF(O68=Data!$E$15,Data!$J$95,IF(O68=Data!$E$16,Data!$J$96,IF(O68=Data!$E$17,Data!$J$97,IF(O68=Data!$E$18,Data!J$98,0))))))))))))))))))))*$AV$3</f>
        <v>0</v>
      </c>
      <c r="AJ68" s="23">
        <f>IF(AZ68="No",0,IF(O68="NA",0,IF(O68=Data!$E$2,Data!$K$82,IF(O68=Data!$E$3,Data!$K$83,IF(O68=Data!$E$4,Data!$K$84,IF(O68=Data!$E$5,Data!$K$85,IF(O68=Data!$E$6,Data!$K$86,IF(O68=Data!$E$7,Data!$K$87,IF(O68=Data!$E$8,Data!$K$88,IF(O68=Data!$E$9,Data!$K$89,IF(O68=Data!$E$10,Data!$K$90,IF(O68=Data!$E$11,Data!$K$91,IF(O68=Data!$E$12,Data!$K$92,IF(O68=Data!$E$13,Data!$K$93,IF(O68=Data!$E$14,Data!$K$94,IF(O68=Data!$E$15,Data!$K$95,IF(O68=Data!$E$16,Data!$K$96,IF(O68=Data!$E$17,Data!$K$97,IF(O68=Data!$E$18,Data!K$98,0)))))))))))))))))))*$AV$3</f>
        <v>0</v>
      </c>
      <c r="AK68" s="23">
        <f t="shared" ref="AK68:AK102" si="20">BK68*BH68*K68</f>
        <v>0</v>
      </c>
      <c r="AL68" s="22">
        <f t="shared" ref="AL68:AL102" si="21">0.5*BL68*T68</f>
        <v>0</v>
      </c>
      <c r="AM68" s="22">
        <f t="shared" ref="AM68:AM102" si="22">AK68+AJ68-AI68-AL68</f>
        <v>0</v>
      </c>
      <c r="AN68" s="23"/>
      <c r="AO68" s="120"/>
      <c r="AP68" s="25"/>
      <c r="AQ68" s="25"/>
      <c r="AR68" s="9"/>
      <c r="AS68" s="9"/>
      <c r="AT68" s="5"/>
      <c r="AX68" s="168"/>
      <c r="AY68" s="143" t="str">
        <f t="shared" ref="AY68:AY102" si="23">IF(S68&lt;R68,"Yes",IF(Q68="NA","No",IF(P68=Q68,"No",IF(AND(N68="Yes",O68=Q68),"No","Yes"))))</f>
        <v>No</v>
      </c>
      <c r="AZ68" s="144" t="str">
        <f t="shared" si="16"/>
        <v>No</v>
      </c>
      <c r="BA68" s="150"/>
      <c r="BB68" s="146">
        <f>IF(Q68="NA",0,IF(N68="No",0,IF(O68=Data!$E$2,Data!$L$82,IF(O68=Data!$E$3,Data!$L$83,IF(O68=Data!$E$4,Data!$L$84,IF(O68=Data!$E$5,Data!$L$85,IF(O68=Data!$E$6,Data!$L$86,IF(O68=Data!$E$7,Data!$L$87,IF(O68=Data!$E$8,Data!$L$88,IF(O68=Data!$E$9,Data!$L$89,IF(O68=Data!$E$10,Data!$L$90,IF(O68=Data!$E$11,Data!$L$91,IF(O68=Data!$E$12,Data!$L$92,IF(O68=Data!$E$13,Data!$L$93,IF(O68=Data!$E$14,Data!$L$94,IF(O68=Data!$E$15,Data!$L$95,IF(O68=Data!$E$16,Data!$L$96,IF(O68=Data!$E$17,Data!$L$97,IF(O68=Data!$E$18,Data!L$98,0)))))))))))))))))))</f>
        <v>0</v>
      </c>
      <c r="BC68" s="147">
        <f>IF(Q68="NA",0,IF(AY68="No",0,IF(N68="Yes",0,IF(P68=Data!$E$2,Data!$L$82,IF(P68=Data!$E$3,Data!$L$83,IF(P68=Data!$E$4,Data!$L$84,IF(P68=Data!$E$5,Data!$L$85,IF(P68=Data!$E$6,Data!$L$86,IF(P68=Data!$E$7,Data!$L$87,IF(P68=Data!$E$8,Data!$L$88,IF(P68=Data!$E$9,Data!$L$89,IF(P68=Data!$E$10,Data!$L$90,IF(P68=Data!$E$11,Data!$L$91,IF(P68=Data!$E$12,Data!$L$92*(EXP(-29.6/R68)),IF(P68=Data!$E$13,Data!$L$93,IF(P68=Data!$E$14,Data!$L$94*(EXP(-29.6/R68)),IF(P68=Data!$E$15,Data!$L$95,IF(P68=Data!$E$16,Data!$L$96,IF(P68=Data!$E$17,Data!$L$97,IF(P68=Data!$E$18,Data!L$98,0))))))))))))))))))))</f>
        <v>0</v>
      </c>
      <c r="BD68" s="148"/>
      <c r="BE68" s="146"/>
      <c r="BF68" s="148">
        <f t="shared" si="17"/>
        <v>0</v>
      </c>
      <c r="BG68" s="148">
        <f t="shared" ref="BG68:BG102" si="24">IF(AND(Q68="Mangroves",BF68&lt;=0.4),1,IF(AND(Q68="Mangroves",BF68&gt;0.4,BF68&lt;=0.47),0.5,1))</f>
        <v>1</v>
      </c>
      <c r="BH68" s="148">
        <f t="shared" ref="BH68:BH102" si="25">IF(AND(Q68="Mangroves",BF68&lt;=0.4),1,IF(AND(Q68="Mangroves",BF68&gt;0.4,BF68&lt;=0.47),0.5,1))</f>
        <v>1</v>
      </c>
      <c r="BI68" s="148">
        <f>IF(S68=0,0,IF(AND(Q68=Data!$E$12,S68-$AV$3&gt;0),(((Data!$M$92*(EXP(-29.6/S68)))-(Data!$M$92*(EXP(-29.6/(S68-$AV$3)))))),IF(AND(Q68=Data!$E$12,S68-$AV$3&lt;0.5),(Data!$M$92*(EXP(-29.6/S68))),IF(AND(Q68=Data!$E$12,S68&lt;=1),((Data!$M$92*(EXP(-29.6/S68)))),IF(Q68=Data!$E$13,(Data!$M$93),IF(AND(Q68=Data!$E$14,S68-$AV$3&gt;0),(((Data!$M$94*(EXP(-29.6/S68)))-(Data!$M$94*(EXP(-29.6/(S68-$AV$3)))))),IF(AND(Q68=Data!$E$14,S68-$AV$3&lt;1),(Data!$M$94*(EXP(-29.6/S68))),IF(AND(Q68=Data!$E$14,S68&lt;=1),((Data!$M$94*(EXP(-29.6/S68)))),IF(Q68=Data!$E$15,Data!$M$95,IF(Q68=Data!$E$16,Data!$M$96,IF(Q68=Data!$E$17,Data!$M$97,IF(Q68=Data!$E$18,Data!$M$98,0))))))))))))</f>
        <v>0</v>
      </c>
      <c r="BJ68" s="148">
        <f>IF(Q68=Data!$E$12,BI68*0.32,IF(Q68=Data!$E$13,0,IF(Q68=Data!$E$14,BI68*0.32,IF(Q68=Data!$E$15,0,IF(Q68=Data!$E$16,0,IF(Q68=Data!$E$17,0,IF(Q68=Data!$E$18,0,0)))))))</f>
        <v>0</v>
      </c>
      <c r="BK68" s="148">
        <f>IF(Q68=Data!$E$12,Data!$P$92*$AV$3,IF(Q68=Data!$E$13,Data!$P$93*$AV$3,IF(Q68=Data!$E$14,Data!$P$94*$AV$3,IF(Q68=Data!$E$15,Data!$P$95*$AV$3,IF(Q68=Data!$E$16,Data!$P$96*$AV$3,IF(Q68=Data!$E$17,Data!$P$97*$AV$3,IF(Q68=Data!$E$18,Data!$P$98*$AV$3,0)))))))</f>
        <v>0</v>
      </c>
      <c r="BL68" s="147">
        <f>IF(O68=Data!$E$2,Data!$O$82,IF(O68=Data!$E$3,Data!$O$83,IF(O68=Data!$E$4,Data!$O$84,IF(O68=Data!$E$5,Data!$O$85,IF(O68=Data!$E$6,Data!$O$86,IF(O68=Data!$E$7,Data!$O$87,IF(O68=Data!$E$8,Data!$O$88,IF(O68=Data!$E$9,Data!$O$89,IF(O68=Data!$E$10,Data!$O$90,IF(O68=Data!$E$11,Data!$O$91,IF(O68=Data!$E$12,Data!$O$92,IF(O68=Data!$E$13,Data!$O$93,IF(O68=Data!$E$14,Data!$O$94,IF(O68=Data!$E$15,Data!$O$95,IF(O68=Data!$E$16,Data!$O$96,IF(O68=Data!$E$17,Data!$O$97,IF(O68=Data!$E$18,Data!$O$98,0)))))))))))))))))</f>
        <v>0</v>
      </c>
      <c r="BM68" s="169"/>
      <c r="BN68" s="169"/>
      <c r="BO68" s="169"/>
      <c r="BP68" s="169"/>
    </row>
    <row r="69" spans="10:68" x14ac:dyDescent="0.3">
      <c r="J69" s="36" t="s">
        <v>80</v>
      </c>
      <c r="K69" s="108"/>
      <c r="L69" s="108"/>
      <c r="M69" s="108" t="s">
        <v>3</v>
      </c>
      <c r="N69" s="108" t="s">
        <v>1</v>
      </c>
      <c r="O69" s="109" t="s">
        <v>124</v>
      </c>
      <c r="P69" s="109" t="s">
        <v>124</v>
      </c>
      <c r="Q69" s="110" t="s">
        <v>124</v>
      </c>
      <c r="R69" s="111"/>
      <c r="S69" s="111"/>
      <c r="T69" s="112"/>
      <c r="U69" s="20"/>
      <c r="V69" s="21">
        <f>IF(AZ69="No",0,IF(O69="NA",0,IF(O69=Data!$E$2,Data!$F$82,IF(O69=Data!$E$3,Data!$F$83,IF(O69=Data!$E$4,Data!$F$84,IF(O69=Data!$E$5,Data!$F$85,IF(O69=Data!$E$6,Data!$F$86,IF(O69=Data!$E$7,Data!$F$87,IF(O69=Data!$E$8,Data!$F$88,IF(O69=Data!$E$9,Data!$F$89,IF(O69=Data!$E$10,Data!$F$90,IF(O69=Data!$E$11,Data!$F$91,IF(O69=Data!E78,Data!$F$92,IF(O69=Data!E79,Data!$F$93,IF(O69=Data!E80,Data!$F$94,IF(O69=Data!E81,Data!$F$95,IF(O69=Data!E82,Data!$F$96,IF(O69=Data!E83,Data!$F$97,IF(O69=Data!E84,Data!F$98,0)))))))))))))))))))*K69*$AV$3</f>
        <v>0</v>
      </c>
      <c r="W69" s="23">
        <f>IF(AZ69="No",0,IF(O69="NA",0,IF(O69=Data!$E$2,Data!$G$82,IF(O69=Data!$E$3,Data!$G$83,IF(O69=Data!$E$4,Data!$G$84,IF(O69=Data!$E$5,Data!$G$85,IF(O69=Data!$E$6,Data!$G$86,IF(O69=Data!$E$7,Data!$G$87,IF(O69=Data!$E$8,Data!$G$88,IF(O69=Data!$E$9,Data!$G$89,IF(O69=Data!$E$10,Data!$G$90,IF(O69=Data!$E$11,Data!$G$91,IF(O69=Data!$E$12,Data!$G$92,IF(O69=Data!$E$13,Data!$G$93,IF(O69=Data!$E$14,Data!$G$94,IF(O69=Data!$E$15,Data!$G$95,IF(O69=Data!$E$16,Data!$G$96,IF(O69=Data!$E$17,Data!$G$97,IF(O69=Data!$E$18,Data!G$98,0)))))))))))))))))))*K69*$AV$3</f>
        <v>0</v>
      </c>
      <c r="X69" s="23">
        <f>IF(AZ69="No",0,IF(O69="NA",0,IF(O69=Data!$E$2,Data!$H$82,IF(O69=Data!$E$3,Data!$H$83,IF(O69=Data!$E$4,Data!$H$84,IF(O69=Data!$E$5,Data!$H$85,IF(O69=Data!$E$6,Data!$H$86,IF(O69=Data!$E$7,Data!$H$87,IF(O69=Data!$E$8,Data!$H$88,IF(O69=Data!$E$9,Data!$H$89,IF(O69=Data!$E$10,Data!$H$90,IF(O69=Data!$E$11,Data!$H$91,IF(O69=Data!$E$12,Data!$H$92,IF(O69=Data!$E$13,Data!$H$93,IF(O69=Data!$E$14,Data!$H$94,IF(O69=Data!$E$15,Data!$H$95,IF(O69=Data!$E$16,Data!$H$96,IF(O69=Data!$E$17,Data!$H$97,IF(O69=Data!$E$18,Data!H$98,0)))))))))))))))))))*K69*$AV$3</f>
        <v>0</v>
      </c>
      <c r="Y69" s="23">
        <f>IF(R69&lt;=1,0,IF(Q69=Data!$E$12,Data!$F$92,IF(Q69=Data!$E$13,Data!$F$93,IF(Q69=Data!$E$14,Data!$F$94,IF(Q69=Data!$E$15,Data!$F$95,IF(Q69=Data!$E$16,Data!$F$96,IF(Q69=Data!$E$17,Data!$F$97,IF(Q69=Data!$E$18,Data!$F$98,0))))))))*K69*IF(R69&lt;AV69,R69,$AV$3)</f>
        <v>0</v>
      </c>
      <c r="Z69" s="23">
        <f>IF(R69&lt;=1,0,IF(Q69=Data!$E$12,Data!$G$92,IF(Q69=Data!$E$13,Data!$G$93,IF(Q69=Data!$E$14,Data!$G$94,IF(Q69=Data!$E$15,Data!$G$95,IF(Q69=Data!$E$16,Data!$G$96,IF(Q69=Data!$E$17,Data!$G$97,IF(Q69=Data!$E$18,Data!$G$98,0))))))))*K69*IF(R69&lt;AV69,R69,$AV$3)</f>
        <v>0</v>
      </c>
      <c r="AA69" s="23">
        <f>IF(R69&lt;=1,0,IF(Q69=Data!$E$12,Data!$H$92,IF(Q69=Data!$E$13,Data!$H$93,IF(Q69=Data!$E$14,Data!$H$94,IF(Q69=Data!$E$15,Data!$H$95,IF(Q69=Data!$E$16,Data!$H$96,IF(Q69=Data!$E$17,Data!$H$97,IF(Q69=Data!$E$18,Data!$H$98,0))))))))*K69*IF(R69&lt;AV69,R69,$AV$3)</f>
        <v>0</v>
      </c>
      <c r="AB69" s="22">
        <f t="shared" si="18"/>
        <v>0</v>
      </c>
      <c r="AC69" s="50">
        <f t="shared" si="19"/>
        <v>0</v>
      </c>
      <c r="AD69" s="46"/>
      <c r="AE69" s="21">
        <f t="shared" si="13"/>
        <v>0</v>
      </c>
      <c r="AF69" s="22">
        <f t="shared" si="14"/>
        <v>0</v>
      </c>
      <c r="AG69" s="50">
        <f t="shared" si="15"/>
        <v>0</v>
      </c>
      <c r="AH69" s="46"/>
      <c r="AI69" s="21">
        <f>IF(AZ69="No",0,IF(O69="NA",0,IF(Q69=O69,0,IF(O69=Data!$E$2,Data!$J$82,IF(O69=Data!$E$3,Data!$J$83,IF(O69=Data!$E$4,Data!$J$84,IF(O69=Data!$E$5,Data!$J$85,IF(O69=Data!$E$6,Data!$J$86,IF(O69=Data!$E$7,Data!$J$87,IF(O69=Data!$E$8,Data!$J$88,IF(O69=Data!$E$9,Data!$J$89,IF(O69=Data!$E$10,Data!$I$90,IF(O69=Data!$E$11,Data!$J$91,IF(O69=Data!$E$12,Data!$J$92,IF(O69=Data!$E$13,Data!$J$93,IF(O69=Data!$E$14,Data!$J$94,IF(O69=Data!$E$15,Data!$J$95,IF(O69=Data!$E$16,Data!$J$96,IF(O69=Data!$E$17,Data!$J$97,IF(O69=Data!$E$18,Data!J$98,0))))))))))))))))))))*$AV$3</f>
        <v>0</v>
      </c>
      <c r="AJ69" s="23">
        <f>IF(AZ69="No",0,IF(O69="NA",0,IF(O69=Data!$E$2,Data!$K$82,IF(O69=Data!$E$3,Data!$K$83,IF(O69=Data!$E$4,Data!$K$84,IF(O69=Data!$E$5,Data!$K$85,IF(O69=Data!$E$6,Data!$K$86,IF(O69=Data!$E$7,Data!$K$87,IF(O69=Data!$E$8,Data!$K$88,IF(O69=Data!$E$9,Data!$K$89,IF(O69=Data!$E$10,Data!$K$90,IF(O69=Data!$E$11,Data!$K$91,IF(O69=Data!$E$12,Data!$K$92,IF(O69=Data!$E$13,Data!$K$93,IF(O69=Data!$E$14,Data!$K$94,IF(O69=Data!$E$15,Data!$K$95,IF(O69=Data!$E$16,Data!$K$96,IF(O69=Data!$E$17,Data!$K$97,IF(O69=Data!$E$18,Data!K$98,0)))))))))))))))))))*$AV$3</f>
        <v>0</v>
      </c>
      <c r="AK69" s="23">
        <f t="shared" si="20"/>
        <v>0</v>
      </c>
      <c r="AL69" s="22">
        <f t="shared" si="21"/>
        <v>0</v>
      </c>
      <c r="AM69" s="22">
        <f t="shared" si="22"/>
        <v>0</v>
      </c>
      <c r="AN69" s="23"/>
      <c r="AO69" s="120"/>
      <c r="AP69" s="25"/>
      <c r="AQ69" s="25"/>
      <c r="AR69" s="9"/>
      <c r="AS69" s="9"/>
      <c r="AT69" s="5"/>
      <c r="AX69" s="168"/>
      <c r="AY69" s="143" t="str">
        <f t="shared" si="23"/>
        <v>No</v>
      </c>
      <c r="AZ69" s="144" t="str">
        <f t="shared" si="16"/>
        <v>No</v>
      </c>
      <c r="BA69" s="150"/>
      <c r="BB69" s="146">
        <f>IF(Q69="NA",0,IF(N69="No",0,IF(O69=Data!$E$2,Data!$L$82,IF(O69=Data!$E$3,Data!$L$83,IF(O69=Data!$E$4,Data!$L$84,IF(O69=Data!$E$5,Data!$L$85,IF(O69=Data!$E$6,Data!$L$86,IF(O69=Data!$E$7,Data!$L$87,IF(O69=Data!$E$8,Data!$L$88,IF(O69=Data!$E$9,Data!$L$89,IF(O69=Data!$E$10,Data!$L$90,IF(O69=Data!$E$11,Data!$L$91,IF(O69=Data!$E$12,Data!$L$92,IF(O69=Data!$E$13,Data!$L$93,IF(O69=Data!$E$14,Data!$L$94,IF(O69=Data!$E$15,Data!$L$95,IF(O69=Data!$E$16,Data!$L$96,IF(O69=Data!$E$17,Data!$L$97,IF(O69=Data!$E$18,Data!L$98,0)))))))))))))))))))</f>
        <v>0</v>
      </c>
      <c r="BC69" s="147">
        <f>IF(Q69="NA",0,IF(AY69="No",0,IF(N69="Yes",0,IF(P69=Data!$E$2,Data!$L$82,IF(P69=Data!$E$3,Data!$L$83,IF(P69=Data!$E$4,Data!$L$84,IF(P69=Data!$E$5,Data!$L$85,IF(P69=Data!$E$6,Data!$L$86,IF(P69=Data!$E$7,Data!$L$87,IF(P69=Data!$E$8,Data!$L$88,IF(P69=Data!$E$9,Data!$L$89,IF(P69=Data!$E$10,Data!$L$90,IF(P69=Data!$E$11,Data!$L$91,IF(P69=Data!$E$12,Data!$L$92*(EXP(-29.6/R69)),IF(P69=Data!$E$13,Data!$L$93,IF(P69=Data!$E$14,Data!$L$94*(EXP(-29.6/R69)),IF(P69=Data!$E$15,Data!$L$95,IF(P69=Data!$E$16,Data!$L$96,IF(P69=Data!$E$17,Data!$L$97,IF(P69=Data!$E$18,Data!L$98,0))))))))))))))))))))</f>
        <v>0</v>
      </c>
      <c r="BD69" s="148"/>
      <c r="BE69" s="146"/>
      <c r="BF69" s="148">
        <f t="shared" si="17"/>
        <v>0</v>
      </c>
      <c r="BG69" s="148">
        <f t="shared" si="24"/>
        <v>1</v>
      </c>
      <c r="BH69" s="148">
        <f t="shared" si="25"/>
        <v>1</v>
      </c>
      <c r="BI69" s="148">
        <f>IF(S69=0,0,IF(AND(Q69=Data!$E$12,S69-$AV$3&gt;0),(((Data!$M$92*(EXP(-29.6/S69)))-(Data!$M$92*(EXP(-29.6/(S69-$AV$3)))))),IF(AND(Q69=Data!$E$12,S69-$AV$3&lt;0.5),(Data!$M$92*(EXP(-29.6/S69))),IF(AND(Q69=Data!$E$12,S69&lt;=1),((Data!$M$92*(EXP(-29.6/S69)))),IF(Q69=Data!$E$13,(Data!$M$93),IF(AND(Q69=Data!$E$14,S69-$AV$3&gt;0),(((Data!$M$94*(EXP(-29.6/S69)))-(Data!$M$94*(EXP(-29.6/(S69-$AV$3)))))),IF(AND(Q69=Data!$E$14,S69-$AV$3&lt;1),(Data!$M$94*(EXP(-29.6/S69))),IF(AND(Q69=Data!$E$14,S69&lt;=1),((Data!$M$94*(EXP(-29.6/S69)))),IF(Q69=Data!$E$15,Data!$M$95,IF(Q69=Data!$E$16,Data!$M$96,IF(Q69=Data!$E$17,Data!$M$97,IF(Q69=Data!$E$18,Data!$M$98,0))))))))))))</f>
        <v>0</v>
      </c>
      <c r="BJ69" s="148">
        <f>IF(Q69=Data!$E$12,BI69*0.32,IF(Q69=Data!$E$13,0,IF(Q69=Data!$E$14,BI69*0.32,IF(Q69=Data!$E$15,0,IF(Q69=Data!$E$16,0,IF(Q69=Data!$E$17,0,IF(Q69=Data!$E$18,0,0)))))))</f>
        <v>0</v>
      </c>
      <c r="BK69" s="148">
        <f>IF(Q69=Data!$E$12,Data!$P$92*$AV$3,IF(Q69=Data!$E$13,Data!$P$93*$AV$3,IF(Q69=Data!$E$14,Data!$P$94*$AV$3,IF(Q69=Data!$E$15,Data!$P$95*$AV$3,IF(Q69=Data!$E$16,Data!$P$96*$AV$3,IF(Q69=Data!$E$17,Data!$P$97*$AV$3,IF(Q69=Data!$E$18,Data!$P$98*$AV$3,0)))))))</f>
        <v>0</v>
      </c>
      <c r="BL69" s="147">
        <f>IF(O69=Data!$E$2,Data!$O$82,IF(O69=Data!$E$3,Data!$O$83,IF(O69=Data!$E$4,Data!$O$84,IF(O69=Data!$E$5,Data!$O$85,IF(O69=Data!$E$6,Data!$O$86,IF(O69=Data!$E$7,Data!$O$87,IF(O69=Data!$E$8,Data!$O$88,IF(O69=Data!$E$9,Data!$O$89,IF(O69=Data!$E$10,Data!$O$90,IF(O69=Data!$E$11,Data!$O$91,IF(O69=Data!$E$12,Data!$O$92,IF(O69=Data!$E$13,Data!$O$93,IF(O69=Data!$E$14,Data!$O$94,IF(O69=Data!$E$15,Data!$O$95,IF(O69=Data!$E$16,Data!$O$96,IF(O69=Data!$E$17,Data!$O$97,IF(O69=Data!$E$18,Data!$O$98,0)))))))))))))))))</f>
        <v>0</v>
      </c>
      <c r="BM69" s="169"/>
      <c r="BN69" s="169"/>
      <c r="BO69" s="169"/>
      <c r="BP69" s="169"/>
    </row>
    <row r="70" spans="10:68" x14ac:dyDescent="0.3">
      <c r="J70" s="36" t="s">
        <v>81</v>
      </c>
      <c r="K70" s="108"/>
      <c r="L70" s="108"/>
      <c r="M70" s="108" t="s">
        <v>3</v>
      </c>
      <c r="N70" s="108" t="s">
        <v>1</v>
      </c>
      <c r="O70" s="109" t="s">
        <v>124</v>
      </c>
      <c r="P70" s="109" t="s">
        <v>124</v>
      </c>
      <c r="Q70" s="110" t="s">
        <v>124</v>
      </c>
      <c r="R70" s="111"/>
      <c r="S70" s="111"/>
      <c r="T70" s="112"/>
      <c r="U70" s="20"/>
      <c r="V70" s="21">
        <f>IF(AZ70="No",0,IF(O70="NA",0,IF(O70=Data!$E$2,Data!$F$82,IF(O70=Data!$E$3,Data!$F$83,IF(O70=Data!$E$4,Data!$F$84,IF(O70=Data!$E$5,Data!$F$85,IF(O70=Data!$E$6,Data!$F$86,IF(O70=Data!$E$7,Data!$F$87,IF(O70=Data!$E$8,Data!$F$88,IF(O70=Data!$E$9,Data!$F$89,IF(O70=Data!$E$10,Data!$F$90,IF(O70=Data!$E$11,Data!$F$91,IF(O70=Data!E79,Data!$F$92,IF(O70=Data!E80,Data!$F$93,IF(O70=Data!E81,Data!$F$94,IF(O70=Data!E82,Data!$F$95,IF(O70=Data!E83,Data!$F$96,IF(O70=Data!E84,Data!$F$97,IF(O70=Data!E85,Data!F$98,0)))))))))))))))))))*K70*$AV$3</f>
        <v>0</v>
      </c>
      <c r="W70" s="23">
        <f>IF(AZ70="No",0,IF(O70="NA",0,IF(O70=Data!$E$2,Data!$G$82,IF(O70=Data!$E$3,Data!$G$83,IF(O70=Data!$E$4,Data!$G$84,IF(O70=Data!$E$5,Data!$G$85,IF(O70=Data!$E$6,Data!$G$86,IF(O70=Data!$E$7,Data!$G$87,IF(O70=Data!$E$8,Data!$G$88,IF(O70=Data!$E$9,Data!$G$89,IF(O70=Data!$E$10,Data!$G$90,IF(O70=Data!$E$11,Data!$G$91,IF(O70=Data!$E$12,Data!$G$92,IF(O70=Data!$E$13,Data!$G$93,IF(O70=Data!$E$14,Data!$G$94,IF(O70=Data!$E$15,Data!$G$95,IF(O70=Data!$E$16,Data!$G$96,IF(O70=Data!$E$17,Data!$G$97,IF(O70=Data!$E$18,Data!G$98,0)))))))))))))))))))*K70*$AV$3</f>
        <v>0</v>
      </c>
      <c r="X70" s="23">
        <f>IF(AZ70="No",0,IF(O70="NA",0,IF(O70=Data!$E$2,Data!$H$82,IF(O70=Data!$E$3,Data!$H$83,IF(O70=Data!$E$4,Data!$H$84,IF(O70=Data!$E$5,Data!$H$85,IF(O70=Data!$E$6,Data!$H$86,IF(O70=Data!$E$7,Data!$H$87,IF(O70=Data!$E$8,Data!$H$88,IF(O70=Data!$E$9,Data!$H$89,IF(O70=Data!$E$10,Data!$H$90,IF(O70=Data!$E$11,Data!$H$91,IF(O70=Data!$E$12,Data!$H$92,IF(O70=Data!$E$13,Data!$H$93,IF(O70=Data!$E$14,Data!$H$94,IF(O70=Data!$E$15,Data!$H$95,IF(O70=Data!$E$16,Data!$H$96,IF(O70=Data!$E$17,Data!$H$97,IF(O70=Data!$E$18,Data!H$98,0)))))))))))))))))))*K70*$AV$3</f>
        <v>0</v>
      </c>
      <c r="Y70" s="23">
        <f>IF(R70&lt;=1,0,IF(Q70=Data!$E$12,Data!$F$92,IF(Q70=Data!$E$13,Data!$F$93,IF(Q70=Data!$E$14,Data!$F$94,IF(Q70=Data!$E$15,Data!$F$95,IF(Q70=Data!$E$16,Data!$F$96,IF(Q70=Data!$E$17,Data!$F$97,IF(Q70=Data!$E$18,Data!$F$98,0))))))))*K70*IF(R70&lt;AV70,R70,$AV$3)</f>
        <v>0</v>
      </c>
      <c r="Z70" s="23">
        <f>IF(R70&lt;=1,0,IF(Q70=Data!$E$12,Data!$G$92,IF(Q70=Data!$E$13,Data!$G$93,IF(Q70=Data!$E$14,Data!$G$94,IF(Q70=Data!$E$15,Data!$G$95,IF(Q70=Data!$E$16,Data!$G$96,IF(Q70=Data!$E$17,Data!$G$97,IF(Q70=Data!$E$18,Data!$G$98,0))))))))*K70*IF(R70&lt;AV70,R70,$AV$3)</f>
        <v>0</v>
      </c>
      <c r="AA70" s="23">
        <f>IF(R70&lt;=1,0,IF(Q70=Data!$E$12,Data!$H$92,IF(Q70=Data!$E$13,Data!$H$93,IF(Q70=Data!$E$14,Data!$H$94,IF(Q70=Data!$E$15,Data!$H$95,IF(Q70=Data!$E$16,Data!$H$96,IF(Q70=Data!$E$17,Data!$H$97,IF(Q70=Data!$E$18,Data!$H$98,0))))))))*K70*IF(R70&lt;AV70,R70,$AV$3)</f>
        <v>0</v>
      </c>
      <c r="AB70" s="22">
        <f t="shared" si="18"/>
        <v>0</v>
      </c>
      <c r="AC70" s="50">
        <f t="shared" si="19"/>
        <v>0</v>
      </c>
      <c r="AD70" s="46"/>
      <c r="AE70" s="21">
        <f t="shared" si="13"/>
        <v>0</v>
      </c>
      <c r="AF70" s="22">
        <f t="shared" si="14"/>
        <v>0</v>
      </c>
      <c r="AG70" s="50">
        <f t="shared" si="15"/>
        <v>0</v>
      </c>
      <c r="AH70" s="46"/>
      <c r="AI70" s="21">
        <f>IF(AZ70="No",0,IF(O70="NA",0,IF(Q70=O70,0,IF(O70=Data!$E$2,Data!$J$82,IF(O70=Data!$E$3,Data!$J$83,IF(O70=Data!$E$4,Data!$J$84,IF(O70=Data!$E$5,Data!$J$85,IF(O70=Data!$E$6,Data!$J$86,IF(O70=Data!$E$7,Data!$J$87,IF(O70=Data!$E$8,Data!$J$88,IF(O70=Data!$E$9,Data!$J$89,IF(O70=Data!$E$10,Data!$I$90,IF(O70=Data!$E$11,Data!$J$91,IF(O70=Data!$E$12,Data!$J$92,IF(O70=Data!$E$13,Data!$J$93,IF(O70=Data!$E$14,Data!$J$94,IF(O70=Data!$E$15,Data!$J$95,IF(O70=Data!$E$16,Data!$J$96,IF(O70=Data!$E$17,Data!$J$97,IF(O70=Data!$E$18,Data!J$98,0))))))))))))))))))))*$AV$3</f>
        <v>0</v>
      </c>
      <c r="AJ70" s="23">
        <f>IF(AZ70="No",0,IF(O70="NA",0,IF(O70=Data!$E$2,Data!$K$82,IF(O70=Data!$E$3,Data!$K$83,IF(O70=Data!$E$4,Data!$K$84,IF(O70=Data!$E$5,Data!$K$85,IF(O70=Data!$E$6,Data!$K$86,IF(O70=Data!$E$7,Data!$K$87,IF(O70=Data!$E$8,Data!$K$88,IF(O70=Data!$E$9,Data!$K$89,IF(O70=Data!$E$10,Data!$K$90,IF(O70=Data!$E$11,Data!$K$91,IF(O70=Data!$E$12,Data!$K$92,IF(O70=Data!$E$13,Data!$K$93,IF(O70=Data!$E$14,Data!$K$94,IF(O70=Data!$E$15,Data!$K$95,IF(O70=Data!$E$16,Data!$K$96,IF(O70=Data!$E$17,Data!$K$97,IF(O70=Data!$E$18,Data!K$98,0)))))))))))))))))))*$AV$3</f>
        <v>0</v>
      </c>
      <c r="AK70" s="23">
        <f t="shared" si="20"/>
        <v>0</v>
      </c>
      <c r="AL70" s="22">
        <f t="shared" si="21"/>
        <v>0</v>
      </c>
      <c r="AM70" s="22">
        <f t="shared" si="22"/>
        <v>0</v>
      </c>
      <c r="AN70" s="23"/>
      <c r="AO70" s="120"/>
      <c r="AP70" s="25"/>
      <c r="AQ70" s="25"/>
      <c r="AR70" s="9"/>
      <c r="AS70" s="9"/>
      <c r="AT70" s="5"/>
      <c r="AX70" s="168"/>
      <c r="AY70" s="143" t="str">
        <f t="shared" si="23"/>
        <v>No</v>
      </c>
      <c r="AZ70" s="144" t="str">
        <f t="shared" si="16"/>
        <v>No</v>
      </c>
      <c r="BA70" s="150"/>
      <c r="BB70" s="146">
        <f>IF(Q70="NA",0,IF(N70="No",0,IF(O70=Data!$E$2,Data!$L$82,IF(O70=Data!$E$3,Data!$L$83,IF(O70=Data!$E$4,Data!$L$84,IF(O70=Data!$E$5,Data!$L$85,IF(O70=Data!$E$6,Data!$L$86,IF(O70=Data!$E$7,Data!$L$87,IF(O70=Data!$E$8,Data!$L$88,IF(O70=Data!$E$9,Data!$L$89,IF(O70=Data!$E$10,Data!$L$90,IF(O70=Data!$E$11,Data!$L$91,IF(O70=Data!$E$12,Data!$L$92,IF(O70=Data!$E$13,Data!$L$93,IF(O70=Data!$E$14,Data!$L$94,IF(O70=Data!$E$15,Data!$L$95,IF(O70=Data!$E$16,Data!$L$96,IF(O70=Data!$E$17,Data!$L$97,IF(O70=Data!$E$18,Data!L$98,0)))))))))))))))))))</f>
        <v>0</v>
      </c>
      <c r="BC70" s="147">
        <f>IF(Q70="NA",0,IF(AY70="No",0,IF(N70="Yes",0,IF(P70=Data!$E$2,Data!$L$82,IF(P70=Data!$E$3,Data!$L$83,IF(P70=Data!$E$4,Data!$L$84,IF(P70=Data!$E$5,Data!$L$85,IF(P70=Data!$E$6,Data!$L$86,IF(P70=Data!$E$7,Data!$L$87,IF(P70=Data!$E$8,Data!$L$88,IF(P70=Data!$E$9,Data!$L$89,IF(P70=Data!$E$10,Data!$L$90,IF(P70=Data!$E$11,Data!$L$91,IF(P70=Data!$E$12,Data!$L$92*(EXP(-29.6/R70)),IF(P70=Data!$E$13,Data!$L$93,IF(P70=Data!$E$14,Data!$L$94*(EXP(-29.6/R70)),IF(P70=Data!$E$15,Data!$L$95,IF(P70=Data!$E$16,Data!$L$96,IF(P70=Data!$E$17,Data!$L$97,IF(P70=Data!$E$18,Data!L$98,0))))))))))))))))))))</f>
        <v>0</v>
      </c>
      <c r="BD70" s="148"/>
      <c r="BE70" s="146"/>
      <c r="BF70" s="148">
        <f t="shared" si="17"/>
        <v>0</v>
      </c>
      <c r="BG70" s="148">
        <f t="shared" si="24"/>
        <v>1</v>
      </c>
      <c r="BH70" s="148">
        <f t="shared" si="25"/>
        <v>1</v>
      </c>
      <c r="BI70" s="148">
        <f>IF(S70=0,0,IF(AND(Q70=Data!$E$12,S70-$AV$3&gt;0),(((Data!$M$92*(EXP(-29.6/S70)))-(Data!$M$92*(EXP(-29.6/(S70-$AV$3)))))),IF(AND(Q70=Data!$E$12,S70-$AV$3&lt;0.5),(Data!$M$92*(EXP(-29.6/S70))),IF(AND(Q70=Data!$E$12,S70&lt;=1),((Data!$M$92*(EXP(-29.6/S70)))),IF(Q70=Data!$E$13,(Data!$M$93),IF(AND(Q70=Data!$E$14,S70-$AV$3&gt;0),(((Data!$M$94*(EXP(-29.6/S70)))-(Data!$M$94*(EXP(-29.6/(S70-$AV$3)))))),IF(AND(Q70=Data!$E$14,S70-$AV$3&lt;1),(Data!$M$94*(EXP(-29.6/S70))),IF(AND(Q70=Data!$E$14,S70&lt;=1),((Data!$M$94*(EXP(-29.6/S70)))),IF(Q70=Data!$E$15,Data!$M$95,IF(Q70=Data!$E$16,Data!$M$96,IF(Q70=Data!$E$17,Data!$M$97,IF(Q70=Data!$E$18,Data!$M$98,0))))))))))))</f>
        <v>0</v>
      </c>
      <c r="BJ70" s="148">
        <f>IF(Q70=Data!$E$12,BI70*0.32,IF(Q70=Data!$E$13,0,IF(Q70=Data!$E$14,BI70*0.32,IF(Q70=Data!$E$15,0,IF(Q70=Data!$E$16,0,IF(Q70=Data!$E$17,0,IF(Q70=Data!$E$18,0,0)))))))</f>
        <v>0</v>
      </c>
      <c r="BK70" s="148">
        <f>IF(Q70=Data!$E$12,Data!$P$92*$AV$3,IF(Q70=Data!$E$13,Data!$P$93*$AV$3,IF(Q70=Data!$E$14,Data!$P$94*$AV$3,IF(Q70=Data!$E$15,Data!$P$95*$AV$3,IF(Q70=Data!$E$16,Data!$P$96*$AV$3,IF(Q70=Data!$E$17,Data!$P$97*$AV$3,IF(Q70=Data!$E$18,Data!$P$98*$AV$3,0)))))))</f>
        <v>0</v>
      </c>
      <c r="BL70" s="147">
        <f>IF(O70=Data!$E$2,Data!$O$82,IF(O70=Data!$E$3,Data!$O$83,IF(O70=Data!$E$4,Data!$O$84,IF(O70=Data!$E$5,Data!$O$85,IF(O70=Data!$E$6,Data!$O$86,IF(O70=Data!$E$7,Data!$O$87,IF(O70=Data!$E$8,Data!$O$88,IF(O70=Data!$E$9,Data!$O$89,IF(O70=Data!$E$10,Data!$O$90,IF(O70=Data!$E$11,Data!$O$91,IF(O70=Data!$E$12,Data!$O$92,IF(O70=Data!$E$13,Data!$O$93,IF(O70=Data!$E$14,Data!$O$94,IF(O70=Data!$E$15,Data!$O$95,IF(O70=Data!$E$16,Data!$O$96,IF(O70=Data!$E$17,Data!$O$97,IF(O70=Data!$E$18,Data!$O$98,0)))))))))))))))))</f>
        <v>0</v>
      </c>
      <c r="BM70" s="169"/>
      <c r="BN70" s="169"/>
      <c r="BO70" s="169"/>
      <c r="BP70" s="169"/>
    </row>
    <row r="71" spans="10:68" x14ac:dyDescent="0.3">
      <c r="J71" s="36" t="s">
        <v>82</v>
      </c>
      <c r="K71" s="108"/>
      <c r="L71" s="108"/>
      <c r="M71" s="108" t="s">
        <v>3</v>
      </c>
      <c r="N71" s="108" t="s">
        <v>1</v>
      </c>
      <c r="O71" s="109" t="s">
        <v>124</v>
      </c>
      <c r="P71" s="109" t="s">
        <v>124</v>
      </c>
      <c r="Q71" s="110" t="s">
        <v>124</v>
      </c>
      <c r="R71" s="111"/>
      <c r="S71" s="111"/>
      <c r="T71" s="112"/>
      <c r="U71" s="20"/>
      <c r="V71" s="21">
        <f>IF(AZ71="No",0,IF(O71="NA",0,IF(O71=Data!$E$2,Data!$F$82,IF(O71=Data!$E$3,Data!$F$83,IF(O71=Data!$E$4,Data!$F$84,IF(O71=Data!$E$5,Data!$F$85,IF(O71=Data!$E$6,Data!$F$86,IF(O71=Data!$E$7,Data!$F$87,IF(O71=Data!$E$8,Data!$F$88,IF(O71=Data!$E$9,Data!$F$89,IF(O71=Data!$E$10,Data!$F$90,IF(O71=Data!$E$11,Data!$F$91,IF(O71=Data!E80,Data!$F$92,IF(O71=Data!E81,Data!$F$93,IF(O71=Data!E82,Data!$F$94,IF(O71=Data!E83,Data!$F$95,IF(O71=Data!E84,Data!$F$96,IF(O71=Data!E85,Data!$F$97,IF(O71=Data!E86,Data!F$98,0)))))))))))))))))))*K71*$AV$3</f>
        <v>0</v>
      </c>
      <c r="W71" s="23">
        <f>IF(AZ71="No",0,IF(O71="NA",0,IF(O71=Data!$E$2,Data!$G$82,IF(O71=Data!$E$3,Data!$G$83,IF(O71=Data!$E$4,Data!$G$84,IF(O71=Data!$E$5,Data!$G$85,IF(O71=Data!$E$6,Data!$G$86,IF(O71=Data!$E$7,Data!$G$87,IF(O71=Data!$E$8,Data!$G$88,IF(O71=Data!$E$9,Data!$G$89,IF(O71=Data!$E$10,Data!$G$90,IF(O71=Data!$E$11,Data!$G$91,IF(O71=Data!$E$12,Data!$G$92,IF(O71=Data!$E$13,Data!$G$93,IF(O71=Data!$E$14,Data!$G$94,IF(O71=Data!$E$15,Data!$G$95,IF(O71=Data!$E$16,Data!$G$96,IF(O71=Data!$E$17,Data!$G$97,IF(O71=Data!$E$18,Data!G$98,0)))))))))))))))))))*K71*$AV$3</f>
        <v>0</v>
      </c>
      <c r="X71" s="23">
        <f>IF(AZ71="No",0,IF(O71="NA",0,IF(O71=Data!$E$2,Data!$H$82,IF(O71=Data!$E$3,Data!$H$83,IF(O71=Data!$E$4,Data!$H$84,IF(O71=Data!$E$5,Data!$H$85,IF(O71=Data!$E$6,Data!$H$86,IF(O71=Data!$E$7,Data!$H$87,IF(O71=Data!$E$8,Data!$H$88,IF(O71=Data!$E$9,Data!$H$89,IF(O71=Data!$E$10,Data!$H$90,IF(O71=Data!$E$11,Data!$H$91,IF(O71=Data!$E$12,Data!$H$92,IF(O71=Data!$E$13,Data!$H$93,IF(O71=Data!$E$14,Data!$H$94,IF(O71=Data!$E$15,Data!$H$95,IF(O71=Data!$E$16,Data!$H$96,IF(O71=Data!$E$17,Data!$H$97,IF(O71=Data!$E$18,Data!H$98,0)))))))))))))))))))*K71*$AV$3</f>
        <v>0</v>
      </c>
      <c r="Y71" s="23">
        <f>IF(R71&lt;=1,0,IF(Q71=Data!$E$12,Data!$F$92,IF(Q71=Data!$E$13,Data!$F$93,IF(Q71=Data!$E$14,Data!$F$94,IF(Q71=Data!$E$15,Data!$F$95,IF(Q71=Data!$E$16,Data!$F$96,IF(Q71=Data!$E$17,Data!$F$97,IF(Q71=Data!$E$18,Data!$F$98,0))))))))*K71*IF(R71&lt;AV71,R71,$AV$3)</f>
        <v>0</v>
      </c>
      <c r="Z71" s="23">
        <f>IF(R71&lt;=1,0,IF(Q71=Data!$E$12,Data!$G$92,IF(Q71=Data!$E$13,Data!$G$93,IF(Q71=Data!$E$14,Data!$G$94,IF(Q71=Data!$E$15,Data!$G$95,IF(Q71=Data!$E$16,Data!$G$96,IF(Q71=Data!$E$17,Data!$G$97,IF(Q71=Data!$E$18,Data!$G$98,0))))))))*K71*IF(R71&lt;AV71,R71,$AV$3)</f>
        <v>0</v>
      </c>
      <c r="AA71" s="23">
        <f>IF(R71&lt;=1,0,IF(Q71=Data!$E$12,Data!$H$92,IF(Q71=Data!$E$13,Data!$H$93,IF(Q71=Data!$E$14,Data!$H$94,IF(Q71=Data!$E$15,Data!$H$95,IF(Q71=Data!$E$16,Data!$H$96,IF(Q71=Data!$E$17,Data!$H$97,IF(Q71=Data!$E$18,Data!$H$98,0))))))))*K71*IF(R71&lt;AV71,R71,$AV$3)</f>
        <v>0</v>
      </c>
      <c r="AB71" s="22">
        <f t="shared" si="18"/>
        <v>0</v>
      </c>
      <c r="AC71" s="50">
        <f t="shared" si="19"/>
        <v>0</v>
      </c>
      <c r="AD71" s="46"/>
      <c r="AE71" s="21">
        <f t="shared" si="13"/>
        <v>0</v>
      </c>
      <c r="AF71" s="22">
        <f t="shared" si="14"/>
        <v>0</v>
      </c>
      <c r="AG71" s="50">
        <f t="shared" si="15"/>
        <v>0</v>
      </c>
      <c r="AH71" s="46"/>
      <c r="AI71" s="21">
        <f>IF(AZ71="No",0,IF(O71="NA",0,IF(Q71=O71,0,IF(O71=Data!$E$2,Data!$J$82,IF(O71=Data!$E$3,Data!$J$83,IF(O71=Data!$E$4,Data!$J$84,IF(O71=Data!$E$5,Data!$J$85,IF(O71=Data!$E$6,Data!$J$86,IF(O71=Data!$E$7,Data!$J$87,IF(O71=Data!$E$8,Data!$J$88,IF(O71=Data!$E$9,Data!$J$89,IF(O71=Data!$E$10,Data!$I$90,IF(O71=Data!$E$11,Data!$J$91,IF(O71=Data!$E$12,Data!$J$92,IF(O71=Data!$E$13,Data!$J$93,IF(O71=Data!$E$14,Data!$J$94,IF(O71=Data!$E$15,Data!$J$95,IF(O71=Data!$E$16,Data!$J$96,IF(O71=Data!$E$17,Data!$J$97,IF(O71=Data!$E$18,Data!J$98,0))))))))))))))))))))*$AV$3</f>
        <v>0</v>
      </c>
      <c r="AJ71" s="23">
        <f>IF(AZ71="No",0,IF(O71="NA",0,IF(O71=Data!$E$2,Data!$K$82,IF(O71=Data!$E$3,Data!$K$83,IF(O71=Data!$E$4,Data!$K$84,IF(O71=Data!$E$5,Data!$K$85,IF(O71=Data!$E$6,Data!$K$86,IF(O71=Data!$E$7,Data!$K$87,IF(O71=Data!$E$8,Data!$K$88,IF(O71=Data!$E$9,Data!$K$89,IF(O71=Data!$E$10,Data!$K$90,IF(O71=Data!$E$11,Data!$K$91,IF(O71=Data!$E$12,Data!$K$92,IF(O71=Data!$E$13,Data!$K$93,IF(O71=Data!$E$14,Data!$K$94,IF(O71=Data!$E$15,Data!$K$95,IF(O71=Data!$E$16,Data!$K$96,IF(O71=Data!$E$17,Data!$K$97,IF(O71=Data!$E$18,Data!K$98,0)))))))))))))))))))*$AV$3</f>
        <v>0</v>
      </c>
      <c r="AK71" s="23">
        <f t="shared" si="20"/>
        <v>0</v>
      </c>
      <c r="AL71" s="22">
        <f t="shared" si="21"/>
        <v>0</v>
      </c>
      <c r="AM71" s="22">
        <f t="shared" si="22"/>
        <v>0</v>
      </c>
      <c r="AN71" s="23"/>
      <c r="AO71" s="120"/>
      <c r="AP71" s="25"/>
      <c r="AQ71" s="25"/>
      <c r="AR71" s="9"/>
      <c r="AS71" s="9"/>
      <c r="AT71" s="5"/>
      <c r="AX71" s="168"/>
      <c r="AY71" s="143" t="str">
        <f t="shared" si="23"/>
        <v>No</v>
      </c>
      <c r="AZ71" s="144" t="str">
        <f t="shared" si="16"/>
        <v>No</v>
      </c>
      <c r="BA71" s="150"/>
      <c r="BB71" s="146">
        <f>IF(Q71="NA",0,IF(N71="No",0,IF(O71=Data!$E$2,Data!$L$82,IF(O71=Data!$E$3,Data!$L$83,IF(O71=Data!$E$4,Data!$L$84,IF(O71=Data!$E$5,Data!$L$85,IF(O71=Data!$E$6,Data!$L$86,IF(O71=Data!$E$7,Data!$L$87,IF(O71=Data!$E$8,Data!$L$88,IF(O71=Data!$E$9,Data!$L$89,IF(O71=Data!$E$10,Data!$L$90,IF(O71=Data!$E$11,Data!$L$91,IF(O71=Data!$E$12,Data!$L$92,IF(O71=Data!$E$13,Data!$L$93,IF(O71=Data!$E$14,Data!$L$94,IF(O71=Data!$E$15,Data!$L$95,IF(O71=Data!$E$16,Data!$L$96,IF(O71=Data!$E$17,Data!$L$97,IF(O71=Data!$E$18,Data!L$98,0)))))))))))))))))))</f>
        <v>0</v>
      </c>
      <c r="BC71" s="147">
        <f>IF(Q71="NA",0,IF(AY71="No",0,IF(N71="Yes",0,IF(P71=Data!$E$2,Data!$L$82,IF(P71=Data!$E$3,Data!$L$83,IF(P71=Data!$E$4,Data!$L$84,IF(P71=Data!$E$5,Data!$L$85,IF(P71=Data!$E$6,Data!$L$86,IF(P71=Data!$E$7,Data!$L$87,IF(P71=Data!$E$8,Data!$L$88,IF(P71=Data!$E$9,Data!$L$89,IF(P71=Data!$E$10,Data!$L$90,IF(P71=Data!$E$11,Data!$L$91,IF(P71=Data!$E$12,Data!$L$92*(EXP(-29.6/R71)),IF(P71=Data!$E$13,Data!$L$93,IF(P71=Data!$E$14,Data!$L$94*(EXP(-29.6/R71)),IF(P71=Data!$E$15,Data!$L$95,IF(P71=Data!$E$16,Data!$L$96,IF(P71=Data!$E$17,Data!$L$97,IF(P71=Data!$E$18,Data!L$98,0))))))))))))))))))))</f>
        <v>0</v>
      </c>
      <c r="BD71" s="148"/>
      <c r="BE71" s="146"/>
      <c r="BF71" s="148">
        <f t="shared" si="17"/>
        <v>0</v>
      </c>
      <c r="BG71" s="148">
        <f t="shared" si="24"/>
        <v>1</v>
      </c>
      <c r="BH71" s="148">
        <f t="shared" si="25"/>
        <v>1</v>
      </c>
      <c r="BI71" s="148">
        <f>IF(S71=0,0,IF(AND(Q71=Data!$E$12,S71-$AV$3&gt;0),(((Data!$M$92*(EXP(-29.6/S71)))-(Data!$M$92*(EXP(-29.6/(S71-$AV$3)))))),IF(AND(Q71=Data!$E$12,S71-$AV$3&lt;0.5),(Data!$M$92*(EXP(-29.6/S71))),IF(AND(Q71=Data!$E$12,S71&lt;=1),((Data!$M$92*(EXP(-29.6/S71)))),IF(Q71=Data!$E$13,(Data!$M$93),IF(AND(Q71=Data!$E$14,S71-$AV$3&gt;0),(((Data!$M$94*(EXP(-29.6/S71)))-(Data!$M$94*(EXP(-29.6/(S71-$AV$3)))))),IF(AND(Q71=Data!$E$14,S71-$AV$3&lt;1),(Data!$M$94*(EXP(-29.6/S71))),IF(AND(Q71=Data!$E$14,S71&lt;=1),((Data!$M$94*(EXP(-29.6/S71)))),IF(Q71=Data!$E$15,Data!$M$95,IF(Q71=Data!$E$16,Data!$M$96,IF(Q71=Data!$E$17,Data!$M$97,IF(Q71=Data!$E$18,Data!$M$98,0))))))))))))</f>
        <v>0</v>
      </c>
      <c r="BJ71" s="148">
        <f>IF(Q71=Data!$E$12,BI71*0.32,IF(Q71=Data!$E$13,0,IF(Q71=Data!$E$14,BI71*0.32,IF(Q71=Data!$E$15,0,IF(Q71=Data!$E$16,0,IF(Q71=Data!$E$17,0,IF(Q71=Data!$E$18,0,0)))))))</f>
        <v>0</v>
      </c>
      <c r="BK71" s="148">
        <f>IF(Q71=Data!$E$12,Data!$P$92*$AV$3,IF(Q71=Data!$E$13,Data!$P$93*$AV$3,IF(Q71=Data!$E$14,Data!$P$94*$AV$3,IF(Q71=Data!$E$15,Data!$P$95*$AV$3,IF(Q71=Data!$E$16,Data!$P$96*$AV$3,IF(Q71=Data!$E$17,Data!$P$97*$AV$3,IF(Q71=Data!$E$18,Data!$P$98*$AV$3,0)))))))</f>
        <v>0</v>
      </c>
      <c r="BL71" s="147">
        <f>IF(O71=Data!$E$2,Data!$O$82,IF(O71=Data!$E$3,Data!$O$83,IF(O71=Data!$E$4,Data!$O$84,IF(O71=Data!$E$5,Data!$O$85,IF(O71=Data!$E$6,Data!$O$86,IF(O71=Data!$E$7,Data!$O$87,IF(O71=Data!$E$8,Data!$O$88,IF(O71=Data!$E$9,Data!$O$89,IF(O71=Data!$E$10,Data!$O$90,IF(O71=Data!$E$11,Data!$O$91,IF(O71=Data!$E$12,Data!$O$92,IF(O71=Data!$E$13,Data!$O$93,IF(O71=Data!$E$14,Data!$O$94,IF(O71=Data!$E$15,Data!$O$95,IF(O71=Data!$E$16,Data!$O$96,IF(O71=Data!$E$17,Data!$O$97,IF(O71=Data!$E$18,Data!$O$98,0)))))))))))))))))</f>
        <v>0</v>
      </c>
      <c r="BM71" s="169"/>
      <c r="BN71" s="169"/>
      <c r="BO71" s="169"/>
      <c r="BP71" s="169"/>
    </row>
    <row r="72" spans="10:68" x14ac:dyDescent="0.3">
      <c r="J72" s="36" t="s">
        <v>83</v>
      </c>
      <c r="K72" s="108"/>
      <c r="L72" s="108"/>
      <c r="M72" s="108" t="s">
        <v>3</v>
      </c>
      <c r="N72" s="108" t="s">
        <v>1</v>
      </c>
      <c r="O72" s="109" t="s">
        <v>124</v>
      </c>
      <c r="P72" s="109" t="s">
        <v>124</v>
      </c>
      <c r="Q72" s="110" t="s">
        <v>124</v>
      </c>
      <c r="R72" s="111"/>
      <c r="S72" s="111"/>
      <c r="T72" s="112"/>
      <c r="U72" s="20"/>
      <c r="V72" s="21">
        <f>IF(AZ72="No",0,IF(O72="NA",0,IF(O72=Data!$E$2,Data!$F$82,IF(O72=Data!$E$3,Data!$F$83,IF(O72=Data!$E$4,Data!$F$84,IF(O72=Data!$E$5,Data!$F$85,IF(O72=Data!$E$6,Data!$F$86,IF(O72=Data!$E$7,Data!$F$87,IF(O72=Data!$E$8,Data!$F$88,IF(O72=Data!$E$9,Data!$F$89,IF(O72=Data!$E$10,Data!$F$90,IF(O72=Data!$E$11,Data!$F$91,IF(O72=Data!E81,Data!$F$92,IF(O72=Data!E82,Data!$F$93,IF(O72=Data!E83,Data!$F$94,IF(O72=Data!E84,Data!$F$95,IF(O72=Data!E85,Data!$F$96,IF(O72=Data!E86,Data!$F$97,IF(O72=Data!E87,Data!F$98,0)))))))))))))))))))*K72*$AV$3</f>
        <v>0</v>
      </c>
      <c r="W72" s="23">
        <f>IF(AZ72="No",0,IF(O72="NA",0,IF(O72=Data!$E$2,Data!$G$82,IF(O72=Data!$E$3,Data!$G$83,IF(O72=Data!$E$4,Data!$G$84,IF(O72=Data!$E$5,Data!$G$85,IF(O72=Data!$E$6,Data!$G$86,IF(O72=Data!$E$7,Data!$G$87,IF(O72=Data!$E$8,Data!$G$88,IF(O72=Data!$E$9,Data!$G$89,IF(O72=Data!$E$10,Data!$G$90,IF(O72=Data!$E$11,Data!$G$91,IF(O72=Data!$E$12,Data!$G$92,IF(O72=Data!$E$13,Data!$G$93,IF(O72=Data!$E$14,Data!$G$94,IF(O72=Data!$E$15,Data!$G$95,IF(O72=Data!$E$16,Data!$G$96,IF(O72=Data!$E$17,Data!$G$97,IF(O72=Data!$E$18,Data!G$98,0)))))))))))))))))))*K72*$AV$3</f>
        <v>0</v>
      </c>
      <c r="X72" s="23">
        <f>IF(AZ72="No",0,IF(O72="NA",0,IF(O72=Data!$E$2,Data!$H$82,IF(O72=Data!$E$3,Data!$H$83,IF(O72=Data!$E$4,Data!$H$84,IF(O72=Data!$E$5,Data!$H$85,IF(O72=Data!$E$6,Data!$H$86,IF(O72=Data!$E$7,Data!$H$87,IF(O72=Data!$E$8,Data!$H$88,IF(O72=Data!$E$9,Data!$H$89,IF(O72=Data!$E$10,Data!$H$90,IF(O72=Data!$E$11,Data!$H$91,IF(O72=Data!$E$12,Data!$H$92,IF(O72=Data!$E$13,Data!$H$93,IF(O72=Data!$E$14,Data!$H$94,IF(O72=Data!$E$15,Data!$H$95,IF(O72=Data!$E$16,Data!$H$96,IF(O72=Data!$E$17,Data!$H$97,IF(O72=Data!$E$18,Data!H$98,0)))))))))))))))))))*K72*$AV$3</f>
        <v>0</v>
      </c>
      <c r="Y72" s="23">
        <f>IF(R72&lt;=1,0,IF(Q72=Data!$E$12,Data!$F$92,IF(Q72=Data!$E$13,Data!$F$93,IF(Q72=Data!$E$14,Data!$F$94,IF(Q72=Data!$E$15,Data!$F$95,IF(Q72=Data!$E$16,Data!$F$96,IF(Q72=Data!$E$17,Data!$F$97,IF(Q72=Data!$E$18,Data!$F$98,0))))))))*K72*IF(R72&lt;AV72,R72,$AV$3)</f>
        <v>0</v>
      </c>
      <c r="Z72" s="23">
        <f>IF(R72&lt;=1,0,IF(Q72=Data!$E$12,Data!$G$92,IF(Q72=Data!$E$13,Data!$G$93,IF(Q72=Data!$E$14,Data!$G$94,IF(Q72=Data!$E$15,Data!$G$95,IF(Q72=Data!$E$16,Data!$G$96,IF(Q72=Data!$E$17,Data!$G$97,IF(Q72=Data!$E$18,Data!$G$98,0))))))))*K72*IF(R72&lt;AV72,R72,$AV$3)</f>
        <v>0</v>
      </c>
      <c r="AA72" s="23">
        <f>IF(R72&lt;=1,0,IF(Q72=Data!$E$12,Data!$H$92,IF(Q72=Data!$E$13,Data!$H$93,IF(Q72=Data!$E$14,Data!$H$94,IF(Q72=Data!$E$15,Data!$H$95,IF(Q72=Data!$E$16,Data!$H$96,IF(Q72=Data!$E$17,Data!$H$97,IF(Q72=Data!$E$18,Data!$H$98,0))))))))*K72*IF(R72&lt;AV72,R72,$AV$3)</f>
        <v>0</v>
      </c>
      <c r="AB72" s="22">
        <f t="shared" si="18"/>
        <v>0</v>
      </c>
      <c r="AC72" s="50">
        <f t="shared" si="19"/>
        <v>0</v>
      </c>
      <c r="AD72" s="46"/>
      <c r="AE72" s="21">
        <f t="shared" si="13"/>
        <v>0</v>
      </c>
      <c r="AF72" s="22">
        <f t="shared" si="14"/>
        <v>0</v>
      </c>
      <c r="AG72" s="50">
        <f t="shared" si="15"/>
        <v>0</v>
      </c>
      <c r="AH72" s="46"/>
      <c r="AI72" s="21">
        <f>IF(AZ72="No",0,IF(O72="NA",0,IF(Q72=O72,0,IF(O72=Data!$E$2,Data!$J$82,IF(O72=Data!$E$3,Data!$J$83,IF(O72=Data!$E$4,Data!$J$84,IF(O72=Data!$E$5,Data!$J$85,IF(O72=Data!$E$6,Data!$J$86,IF(O72=Data!$E$7,Data!$J$87,IF(O72=Data!$E$8,Data!$J$88,IF(O72=Data!$E$9,Data!$J$89,IF(O72=Data!$E$10,Data!$I$90,IF(O72=Data!$E$11,Data!$J$91,IF(O72=Data!$E$12,Data!$J$92,IF(O72=Data!$E$13,Data!$J$93,IF(O72=Data!$E$14,Data!$J$94,IF(O72=Data!$E$15,Data!$J$95,IF(O72=Data!$E$16,Data!$J$96,IF(O72=Data!$E$17,Data!$J$97,IF(O72=Data!$E$18,Data!J$98,0))))))))))))))))))))*$AV$3</f>
        <v>0</v>
      </c>
      <c r="AJ72" s="23">
        <f>IF(AZ72="No",0,IF(O72="NA",0,IF(O72=Data!$E$2,Data!$K$82,IF(O72=Data!$E$3,Data!$K$83,IF(O72=Data!$E$4,Data!$K$84,IF(O72=Data!$E$5,Data!$K$85,IF(O72=Data!$E$6,Data!$K$86,IF(O72=Data!$E$7,Data!$K$87,IF(O72=Data!$E$8,Data!$K$88,IF(O72=Data!$E$9,Data!$K$89,IF(O72=Data!$E$10,Data!$K$90,IF(O72=Data!$E$11,Data!$K$91,IF(O72=Data!$E$12,Data!$K$92,IF(O72=Data!$E$13,Data!$K$93,IF(O72=Data!$E$14,Data!$K$94,IF(O72=Data!$E$15,Data!$K$95,IF(O72=Data!$E$16,Data!$K$96,IF(O72=Data!$E$17,Data!$K$97,IF(O72=Data!$E$18,Data!K$98,0)))))))))))))))))))*$AV$3</f>
        <v>0</v>
      </c>
      <c r="AK72" s="23">
        <f t="shared" si="20"/>
        <v>0</v>
      </c>
      <c r="AL72" s="22">
        <f t="shared" si="21"/>
        <v>0</v>
      </c>
      <c r="AM72" s="22">
        <f t="shared" si="22"/>
        <v>0</v>
      </c>
      <c r="AN72" s="23"/>
      <c r="AO72" s="120"/>
      <c r="AP72" s="25"/>
      <c r="AQ72" s="25"/>
      <c r="AR72" s="9"/>
      <c r="AS72" s="9"/>
      <c r="AT72" s="5"/>
      <c r="AX72" s="168"/>
      <c r="AY72" s="143" t="str">
        <f t="shared" si="23"/>
        <v>No</v>
      </c>
      <c r="AZ72" s="144" t="str">
        <f t="shared" si="16"/>
        <v>No</v>
      </c>
      <c r="BA72" s="150"/>
      <c r="BB72" s="146">
        <f>IF(Q72="NA",0,IF(N72="No",0,IF(O72=Data!$E$2,Data!$L$82,IF(O72=Data!$E$3,Data!$L$83,IF(O72=Data!$E$4,Data!$L$84,IF(O72=Data!$E$5,Data!$L$85,IF(O72=Data!$E$6,Data!$L$86,IF(O72=Data!$E$7,Data!$L$87,IF(O72=Data!$E$8,Data!$L$88,IF(O72=Data!$E$9,Data!$L$89,IF(O72=Data!$E$10,Data!$L$90,IF(O72=Data!$E$11,Data!$L$91,IF(O72=Data!$E$12,Data!$L$92,IF(O72=Data!$E$13,Data!$L$93,IF(O72=Data!$E$14,Data!$L$94,IF(O72=Data!$E$15,Data!$L$95,IF(O72=Data!$E$16,Data!$L$96,IF(O72=Data!$E$17,Data!$L$97,IF(O72=Data!$E$18,Data!L$98,0)))))))))))))))))))</f>
        <v>0</v>
      </c>
      <c r="BC72" s="147">
        <f>IF(Q72="NA",0,IF(AY72="No",0,IF(N72="Yes",0,IF(P72=Data!$E$2,Data!$L$82,IF(P72=Data!$E$3,Data!$L$83,IF(P72=Data!$E$4,Data!$L$84,IF(P72=Data!$E$5,Data!$L$85,IF(P72=Data!$E$6,Data!$L$86,IF(P72=Data!$E$7,Data!$L$87,IF(P72=Data!$E$8,Data!$L$88,IF(P72=Data!$E$9,Data!$L$89,IF(P72=Data!$E$10,Data!$L$90,IF(P72=Data!$E$11,Data!$L$91,IF(P72=Data!$E$12,Data!$L$92*(EXP(-29.6/R72)),IF(P72=Data!$E$13,Data!$L$93,IF(P72=Data!$E$14,Data!$L$94*(EXP(-29.6/R72)),IF(P72=Data!$E$15,Data!$L$95,IF(P72=Data!$E$16,Data!$L$96,IF(P72=Data!$E$17,Data!$L$97,IF(P72=Data!$E$18,Data!L$98,0))))))))))))))))))))</f>
        <v>0</v>
      </c>
      <c r="BD72" s="148"/>
      <c r="BE72" s="146"/>
      <c r="BF72" s="148">
        <f t="shared" si="17"/>
        <v>0</v>
      </c>
      <c r="BG72" s="148">
        <f t="shared" si="24"/>
        <v>1</v>
      </c>
      <c r="BH72" s="148">
        <f t="shared" si="25"/>
        <v>1</v>
      </c>
      <c r="BI72" s="148">
        <f>IF(S72=0,0,IF(AND(Q72=Data!$E$12,S72-$AV$3&gt;0),(((Data!$M$92*(EXP(-29.6/S72)))-(Data!$M$92*(EXP(-29.6/(S72-$AV$3)))))),IF(AND(Q72=Data!$E$12,S72-$AV$3&lt;0.5),(Data!$M$92*(EXP(-29.6/S72))),IF(AND(Q72=Data!$E$12,S72&lt;=1),((Data!$M$92*(EXP(-29.6/S72)))),IF(Q72=Data!$E$13,(Data!$M$93),IF(AND(Q72=Data!$E$14,S72-$AV$3&gt;0),(((Data!$M$94*(EXP(-29.6/S72)))-(Data!$M$94*(EXP(-29.6/(S72-$AV$3)))))),IF(AND(Q72=Data!$E$14,S72-$AV$3&lt;1),(Data!$M$94*(EXP(-29.6/S72))),IF(AND(Q72=Data!$E$14,S72&lt;=1),((Data!$M$94*(EXP(-29.6/S72)))),IF(Q72=Data!$E$15,Data!$M$95,IF(Q72=Data!$E$16,Data!$M$96,IF(Q72=Data!$E$17,Data!$M$97,IF(Q72=Data!$E$18,Data!$M$98,0))))))))))))</f>
        <v>0</v>
      </c>
      <c r="BJ72" s="148">
        <f>IF(Q72=Data!$E$12,BI72*0.32,IF(Q72=Data!$E$13,0,IF(Q72=Data!$E$14,BI72*0.32,IF(Q72=Data!$E$15,0,IF(Q72=Data!$E$16,0,IF(Q72=Data!$E$17,0,IF(Q72=Data!$E$18,0,0)))))))</f>
        <v>0</v>
      </c>
      <c r="BK72" s="148">
        <f>IF(Q72=Data!$E$12,Data!$P$92*$AV$3,IF(Q72=Data!$E$13,Data!$P$93*$AV$3,IF(Q72=Data!$E$14,Data!$P$94*$AV$3,IF(Q72=Data!$E$15,Data!$P$95*$AV$3,IF(Q72=Data!$E$16,Data!$P$96*$AV$3,IF(Q72=Data!$E$17,Data!$P$97*$AV$3,IF(Q72=Data!$E$18,Data!$P$98*$AV$3,0)))))))</f>
        <v>0</v>
      </c>
      <c r="BL72" s="147">
        <f>IF(O72=Data!$E$2,Data!$O$82,IF(O72=Data!$E$3,Data!$O$83,IF(O72=Data!$E$4,Data!$O$84,IF(O72=Data!$E$5,Data!$O$85,IF(O72=Data!$E$6,Data!$O$86,IF(O72=Data!$E$7,Data!$O$87,IF(O72=Data!$E$8,Data!$O$88,IF(O72=Data!$E$9,Data!$O$89,IF(O72=Data!$E$10,Data!$O$90,IF(O72=Data!$E$11,Data!$O$91,IF(O72=Data!$E$12,Data!$O$92,IF(O72=Data!$E$13,Data!$O$93,IF(O72=Data!$E$14,Data!$O$94,IF(O72=Data!$E$15,Data!$O$95,IF(O72=Data!$E$16,Data!$O$96,IF(O72=Data!$E$17,Data!$O$97,IF(O72=Data!$E$18,Data!$O$98,0)))))))))))))))))</f>
        <v>0</v>
      </c>
      <c r="BM72" s="169"/>
      <c r="BN72" s="169"/>
      <c r="BO72" s="169"/>
      <c r="BP72" s="169"/>
    </row>
    <row r="73" spans="10:68" x14ac:dyDescent="0.3">
      <c r="J73" s="36" t="s">
        <v>84</v>
      </c>
      <c r="K73" s="108"/>
      <c r="L73" s="108"/>
      <c r="M73" s="108" t="s">
        <v>3</v>
      </c>
      <c r="N73" s="108" t="s">
        <v>1</v>
      </c>
      <c r="O73" s="109" t="s">
        <v>124</v>
      </c>
      <c r="P73" s="109" t="s">
        <v>124</v>
      </c>
      <c r="Q73" s="110" t="s">
        <v>124</v>
      </c>
      <c r="R73" s="111"/>
      <c r="S73" s="111"/>
      <c r="T73" s="112"/>
      <c r="U73" s="20"/>
      <c r="V73" s="21">
        <f>IF(AZ73="No",0,IF(O73="NA",0,IF(O73=Data!$E$2,Data!$F$82,IF(O73=Data!$E$3,Data!$F$83,IF(O73=Data!$E$4,Data!$F$84,IF(O73=Data!$E$5,Data!$F$85,IF(O73=Data!$E$6,Data!$F$86,IF(O73=Data!$E$7,Data!$F$87,IF(O73=Data!$E$8,Data!$F$88,IF(O73=Data!$E$9,Data!$F$89,IF(O73=Data!$E$10,Data!$F$90,IF(O73=Data!$E$11,Data!$F$91,IF(O73=Data!E82,Data!$F$92,IF(O73=Data!E83,Data!$F$93,IF(O73=Data!E84,Data!$F$94,IF(O73=Data!E85,Data!$F$95,IF(O73=Data!E86,Data!$F$96,IF(O73=Data!E87,Data!$F$97,IF(O73=Data!E88,Data!F$98,0)))))))))))))))))))*K73*$AV$3</f>
        <v>0</v>
      </c>
      <c r="W73" s="23">
        <f>IF(AZ73="No",0,IF(O73="NA",0,IF(O73=Data!$E$2,Data!$G$82,IF(O73=Data!$E$3,Data!$G$83,IF(O73=Data!$E$4,Data!$G$84,IF(O73=Data!$E$5,Data!$G$85,IF(O73=Data!$E$6,Data!$G$86,IF(O73=Data!$E$7,Data!$G$87,IF(O73=Data!$E$8,Data!$G$88,IF(O73=Data!$E$9,Data!$G$89,IF(O73=Data!$E$10,Data!$G$90,IF(O73=Data!$E$11,Data!$G$91,IF(O73=Data!$E$12,Data!$G$92,IF(O73=Data!$E$13,Data!$G$93,IF(O73=Data!$E$14,Data!$G$94,IF(O73=Data!$E$15,Data!$G$95,IF(O73=Data!$E$16,Data!$G$96,IF(O73=Data!$E$17,Data!$G$97,IF(O73=Data!$E$18,Data!G$98,0)))))))))))))))))))*K73*$AV$3</f>
        <v>0</v>
      </c>
      <c r="X73" s="23">
        <f>IF(AZ73="No",0,IF(O73="NA",0,IF(O73=Data!$E$2,Data!$H$82,IF(O73=Data!$E$3,Data!$H$83,IF(O73=Data!$E$4,Data!$H$84,IF(O73=Data!$E$5,Data!$H$85,IF(O73=Data!$E$6,Data!$H$86,IF(O73=Data!$E$7,Data!$H$87,IF(O73=Data!$E$8,Data!$H$88,IF(O73=Data!$E$9,Data!$H$89,IF(O73=Data!$E$10,Data!$H$90,IF(O73=Data!$E$11,Data!$H$91,IF(O73=Data!$E$12,Data!$H$92,IF(O73=Data!$E$13,Data!$H$93,IF(O73=Data!$E$14,Data!$H$94,IF(O73=Data!$E$15,Data!$H$95,IF(O73=Data!$E$16,Data!$H$96,IF(O73=Data!$E$17,Data!$H$97,IF(O73=Data!$E$18,Data!H$98,0)))))))))))))))))))*K73*$AV$3</f>
        <v>0</v>
      </c>
      <c r="Y73" s="23">
        <f>IF(R73&lt;=1,0,IF(Q73=Data!$E$12,Data!$F$92,IF(Q73=Data!$E$13,Data!$F$93,IF(Q73=Data!$E$14,Data!$F$94,IF(Q73=Data!$E$15,Data!$F$95,IF(Q73=Data!$E$16,Data!$F$96,IF(Q73=Data!$E$17,Data!$F$97,IF(Q73=Data!$E$18,Data!$F$98,0))))))))*K73*IF(R73&lt;AV73,R73,$AV$3)</f>
        <v>0</v>
      </c>
      <c r="Z73" s="23">
        <f>IF(R73&lt;=1,0,IF(Q73=Data!$E$12,Data!$G$92,IF(Q73=Data!$E$13,Data!$G$93,IF(Q73=Data!$E$14,Data!$G$94,IF(Q73=Data!$E$15,Data!$G$95,IF(Q73=Data!$E$16,Data!$G$96,IF(Q73=Data!$E$17,Data!$G$97,IF(Q73=Data!$E$18,Data!$G$98,0))))))))*K73*IF(R73&lt;AV73,R73,$AV$3)</f>
        <v>0</v>
      </c>
      <c r="AA73" s="23">
        <f>IF(R73&lt;=1,0,IF(Q73=Data!$E$12,Data!$H$92,IF(Q73=Data!$E$13,Data!$H$93,IF(Q73=Data!$E$14,Data!$H$94,IF(Q73=Data!$E$15,Data!$H$95,IF(Q73=Data!$E$16,Data!$H$96,IF(Q73=Data!$E$17,Data!$H$97,IF(Q73=Data!$E$18,Data!$H$98,0))))))))*K73*IF(R73&lt;AV73,R73,$AV$3)</f>
        <v>0</v>
      </c>
      <c r="AB73" s="22">
        <f t="shared" si="18"/>
        <v>0</v>
      </c>
      <c r="AC73" s="50">
        <f t="shared" si="19"/>
        <v>0</v>
      </c>
      <c r="AD73" s="46"/>
      <c r="AE73" s="21">
        <f t="shared" si="13"/>
        <v>0</v>
      </c>
      <c r="AF73" s="22">
        <f t="shared" si="14"/>
        <v>0</v>
      </c>
      <c r="AG73" s="50">
        <f t="shared" si="15"/>
        <v>0</v>
      </c>
      <c r="AH73" s="46"/>
      <c r="AI73" s="21">
        <f>IF(AZ73="No",0,IF(O73="NA",0,IF(Q73=O73,0,IF(O73=Data!$E$2,Data!$J$82,IF(O73=Data!$E$3,Data!$J$83,IF(O73=Data!$E$4,Data!$J$84,IF(O73=Data!$E$5,Data!$J$85,IF(O73=Data!$E$6,Data!$J$86,IF(O73=Data!$E$7,Data!$J$87,IF(O73=Data!$E$8,Data!$J$88,IF(O73=Data!$E$9,Data!$J$89,IF(O73=Data!$E$10,Data!$I$90,IF(O73=Data!$E$11,Data!$J$91,IF(O73=Data!$E$12,Data!$J$92,IF(O73=Data!$E$13,Data!$J$93,IF(O73=Data!$E$14,Data!$J$94,IF(O73=Data!$E$15,Data!$J$95,IF(O73=Data!$E$16,Data!$J$96,IF(O73=Data!$E$17,Data!$J$97,IF(O73=Data!$E$18,Data!J$98,0))))))))))))))))))))*$AV$3</f>
        <v>0</v>
      </c>
      <c r="AJ73" s="23">
        <f>IF(AZ73="No",0,IF(O73="NA",0,IF(O73=Data!$E$2,Data!$K$82,IF(O73=Data!$E$3,Data!$K$83,IF(O73=Data!$E$4,Data!$K$84,IF(O73=Data!$E$5,Data!$K$85,IF(O73=Data!$E$6,Data!$K$86,IF(O73=Data!$E$7,Data!$K$87,IF(O73=Data!$E$8,Data!$K$88,IF(O73=Data!$E$9,Data!$K$89,IF(O73=Data!$E$10,Data!$K$90,IF(O73=Data!$E$11,Data!$K$91,IF(O73=Data!$E$12,Data!$K$92,IF(O73=Data!$E$13,Data!$K$93,IF(O73=Data!$E$14,Data!$K$94,IF(O73=Data!$E$15,Data!$K$95,IF(O73=Data!$E$16,Data!$K$96,IF(O73=Data!$E$17,Data!$K$97,IF(O73=Data!$E$18,Data!K$98,0)))))))))))))))))))*$AV$3</f>
        <v>0</v>
      </c>
      <c r="AK73" s="23">
        <f t="shared" si="20"/>
        <v>0</v>
      </c>
      <c r="AL73" s="22">
        <f t="shared" si="21"/>
        <v>0</v>
      </c>
      <c r="AM73" s="22">
        <f t="shared" si="22"/>
        <v>0</v>
      </c>
      <c r="AN73" s="23"/>
      <c r="AO73" s="120"/>
      <c r="AP73" s="25"/>
      <c r="AQ73" s="25"/>
      <c r="AR73" s="9"/>
      <c r="AS73" s="9"/>
      <c r="AT73" s="5"/>
      <c r="AX73" s="168"/>
      <c r="AY73" s="143" t="str">
        <f t="shared" si="23"/>
        <v>No</v>
      </c>
      <c r="AZ73" s="144" t="str">
        <f t="shared" si="16"/>
        <v>No</v>
      </c>
      <c r="BA73" s="150"/>
      <c r="BB73" s="146">
        <f>IF(Q73="NA",0,IF(N73="No",0,IF(O73=Data!$E$2,Data!$L$82,IF(O73=Data!$E$3,Data!$L$83,IF(O73=Data!$E$4,Data!$L$84,IF(O73=Data!$E$5,Data!$L$85,IF(O73=Data!$E$6,Data!$L$86,IF(O73=Data!$E$7,Data!$L$87,IF(O73=Data!$E$8,Data!$L$88,IF(O73=Data!$E$9,Data!$L$89,IF(O73=Data!$E$10,Data!$L$90,IF(O73=Data!$E$11,Data!$L$91,IF(O73=Data!$E$12,Data!$L$92,IF(O73=Data!$E$13,Data!$L$93,IF(O73=Data!$E$14,Data!$L$94,IF(O73=Data!$E$15,Data!$L$95,IF(O73=Data!$E$16,Data!$L$96,IF(O73=Data!$E$17,Data!$L$97,IF(O73=Data!$E$18,Data!L$98,0)))))))))))))))))))</f>
        <v>0</v>
      </c>
      <c r="BC73" s="147">
        <f>IF(Q73="NA",0,IF(AY73="No",0,IF(N73="Yes",0,IF(P73=Data!$E$2,Data!$L$82,IF(P73=Data!$E$3,Data!$L$83,IF(P73=Data!$E$4,Data!$L$84,IF(P73=Data!$E$5,Data!$L$85,IF(P73=Data!$E$6,Data!$L$86,IF(P73=Data!$E$7,Data!$L$87,IF(P73=Data!$E$8,Data!$L$88,IF(P73=Data!$E$9,Data!$L$89,IF(P73=Data!$E$10,Data!$L$90,IF(P73=Data!$E$11,Data!$L$91,IF(P73=Data!$E$12,Data!$L$92*(EXP(-29.6/R73)),IF(P73=Data!$E$13,Data!$L$93,IF(P73=Data!$E$14,Data!$L$94*(EXP(-29.6/R73)),IF(P73=Data!$E$15,Data!$L$95,IF(P73=Data!$E$16,Data!$L$96,IF(P73=Data!$E$17,Data!$L$97,IF(P73=Data!$E$18,Data!L$98,0))))))))))))))))))))</f>
        <v>0</v>
      </c>
      <c r="BD73" s="148"/>
      <c r="BE73" s="146"/>
      <c r="BF73" s="148">
        <f t="shared" si="17"/>
        <v>0</v>
      </c>
      <c r="BG73" s="148">
        <f t="shared" si="24"/>
        <v>1</v>
      </c>
      <c r="BH73" s="148">
        <f t="shared" si="25"/>
        <v>1</v>
      </c>
      <c r="BI73" s="148">
        <f>IF(S73=0,0,IF(AND(Q73=Data!$E$12,S73-$AV$3&gt;0),(((Data!$M$92*(EXP(-29.6/S73)))-(Data!$M$92*(EXP(-29.6/(S73-$AV$3)))))),IF(AND(Q73=Data!$E$12,S73-$AV$3&lt;0.5),(Data!$M$92*(EXP(-29.6/S73))),IF(AND(Q73=Data!$E$12,S73&lt;=1),((Data!$M$92*(EXP(-29.6/S73)))),IF(Q73=Data!$E$13,(Data!$M$93),IF(AND(Q73=Data!$E$14,S73-$AV$3&gt;0),(((Data!$M$94*(EXP(-29.6/S73)))-(Data!$M$94*(EXP(-29.6/(S73-$AV$3)))))),IF(AND(Q73=Data!$E$14,S73-$AV$3&lt;1),(Data!$M$94*(EXP(-29.6/S73))),IF(AND(Q73=Data!$E$14,S73&lt;=1),((Data!$M$94*(EXP(-29.6/S73)))),IF(Q73=Data!$E$15,Data!$M$95,IF(Q73=Data!$E$16,Data!$M$96,IF(Q73=Data!$E$17,Data!$M$97,IF(Q73=Data!$E$18,Data!$M$98,0))))))))))))</f>
        <v>0</v>
      </c>
      <c r="BJ73" s="148">
        <f>IF(Q73=Data!$E$12,BI73*0.32,IF(Q73=Data!$E$13,0,IF(Q73=Data!$E$14,BI73*0.32,IF(Q73=Data!$E$15,0,IF(Q73=Data!$E$16,0,IF(Q73=Data!$E$17,0,IF(Q73=Data!$E$18,0,0)))))))</f>
        <v>0</v>
      </c>
      <c r="BK73" s="148">
        <f>IF(Q73=Data!$E$12,Data!$P$92*$AV$3,IF(Q73=Data!$E$13,Data!$P$93*$AV$3,IF(Q73=Data!$E$14,Data!$P$94*$AV$3,IF(Q73=Data!$E$15,Data!$P$95*$AV$3,IF(Q73=Data!$E$16,Data!$P$96*$AV$3,IF(Q73=Data!$E$17,Data!$P$97*$AV$3,IF(Q73=Data!$E$18,Data!$P$98*$AV$3,0)))))))</f>
        <v>0</v>
      </c>
      <c r="BL73" s="147">
        <f>IF(O73=Data!$E$2,Data!$O$82,IF(O73=Data!$E$3,Data!$O$83,IF(O73=Data!$E$4,Data!$O$84,IF(O73=Data!$E$5,Data!$O$85,IF(O73=Data!$E$6,Data!$O$86,IF(O73=Data!$E$7,Data!$O$87,IF(O73=Data!$E$8,Data!$O$88,IF(O73=Data!$E$9,Data!$O$89,IF(O73=Data!$E$10,Data!$O$90,IF(O73=Data!$E$11,Data!$O$91,IF(O73=Data!$E$12,Data!$O$92,IF(O73=Data!$E$13,Data!$O$93,IF(O73=Data!$E$14,Data!$O$94,IF(O73=Data!$E$15,Data!$O$95,IF(O73=Data!$E$16,Data!$O$96,IF(O73=Data!$E$17,Data!$O$97,IF(O73=Data!$E$18,Data!$O$98,0)))))))))))))))))</f>
        <v>0</v>
      </c>
      <c r="BM73" s="169"/>
      <c r="BN73" s="169"/>
      <c r="BO73" s="169"/>
      <c r="BP73" s="169"/>
    </row>
    <row r="74" spans="10:68" x14ac:dyDescent="0.3">
      <c r="J74" s="36" t="s">
        <v>85</v>
      </c>
      <c r="K74" s="108"/>
      <c r="L74" s="108"/>
      <c r="M74" s="108" t="s">
        <v>3</v>
      </c>
      <c r="N74" s="108" t="s">
        <v>1</v>
      </c>
      <c r="O74" s="109" t="s">
        <v>124</v>
      </c>
      <c r="P74" s="109" t="s">
        <v>124</v>
      </c>
      <c r="Q74" s="110" t="s">
        <v>124</v>
      </c>
      <c r="R74" s="111"/>
      <c r="S74" s="111"/>
      <c r="T74" s="112"/>
      <c r="U74" s="20"/>
      <c r="V74" s="21">
        <f>IF(AZ74="No",0,IF(O74="NA",0,IF(O74=Data!$E$2,Data!$F$82,IF(O74=Data!$E$3,Data!$F$83,IF(O74=Data!$E$4,Data!$F$84,IF(O74=Data!$E$5,Data!$F$85,IF(O74=Data!$E$6,Data!$F$86,IF(O74=Data!$E$7,Data!$F$87,IF(O74=Data!$E$8,Data!$F$88,IF(O74=Data!$E$9,Data!$F$89,IF(O74=Data!$E$10,Data!$F$90,IF(O74=Data!$E$11,Data!$F$91,IF(O74=Data!E83,Data!$F$92,IF(O74=Data!E84,Data!$F$93,IF(O74=Data!E85,Data!$F$94,IF(O74=Data!E86,Data!$F$95,IF(O74=Data!E87,Data!$F$96,IF(O74=Data!E88,Data!$F$97,IF(O74=Data!E89,Data!F$98,0)))))))))))))))))))*K74*$AV$3</f>
        <v>0</v>
      </c>
      <c r="W74" s="23">
        <f>IF(AZ74="No",0,IF(O74="NA",0,IF(O74=Data!$E$2,Data!$G$82,IF(O74=Data!$E$3,Data!$G$83,IF(O74=Data!$E$4,Data!$G$84,IF(O74=Data!$E$5,Data!$G$85,IF(O74=Data!$E$6,Data!$G$86,IF(O74=Data!$E$7,Data!$G$87,IF(O74=Data!$E$8,Data!$G$88,IF(O74=Data!$E$9,Data!$G$89,IF(O74=Data!$E$10,Data!$G$90,IF(O74=Data!$E$11,Data!$G$91,IF(O74=Data!$E$12,Data!$G$92,IF(O74=Data!$E$13,Data!$G$93,IF(O74=Data!$E$14,Data!$G$94,IF(O74=Data!$E$15,Data!$G$95,IF(O74=Data!$E$16,Data!$G$96,IF(O74=Data!$E$17,Data!$G$97,IF(O74=Data!$E$18,Data!G$98,0)))))))))))))))))))*K74*$AV$3</f>
        <v>0</v>
      </c>
      <c r="X74" s="23">
        <f>IF(AZ74="No",0,IF(O74="NA",0,IF(O74=Data!$E$2,Data!$H$82,IF(O74=Data!$E$3,Data!$H$83,IF(O74=Data!$E$4,Data!$H$84,IF(O74=Data!$E$5,Data!$H$85,IF(O74=Data!$E$6,Data!$H$86,IF(O74=Data!$E$7,Data!$H$87,IF(O74=Data!$E$8,Data!$H$88,IF(O74=Data!$E$9,Data!$H$89,IF(O74=Data!$E$10,Data!$H$90,IF(O74=Data!$E$11,Data!$H$91,IF(O74=Data!$E$12,Data!$H$92,IF(O74=Data!$E$13,Data!$H$93,IF(O74=Data!$E$14,Data!$H$94,IF(O74=Data!$E$15,Data!$H$95,IF(O74=Data!$E$16,Data!$H$96,IF(O74=Data!$E$17,Data!$H$97,IF(O74=Data!$E$18,Data!H$98,0)))))))))))))))))))*K74*$AV$3</f>
        <v>0</v>
      </c>
      <c r="Y74" s="23">
        <f>IF(R74&lt;=1,0,IF(Q74=Data!$E$12,Data!$F$92,IF(Q74=Data!$E$13,Data!$F$93,IF(Q74=Data!$E$14,Data!$F$94,IF(Q74=Data!$E$15,Data!$F$95,IF(Q74=Data!$E$16,Data!$F$96,IF(Q74=Data!$E$17,Data!$F$97,IF(Q74=Data!$E$18,Data!$F$98,0))))))))*K74*IF(R74&lt;AV74,R74,$AV$3)</f>
        <v>0</v>
      </c>
      <c r="Z74" s="23">
        <f>IF(R74&lt;=1,0,IF(Q74=Data!$E$12,Data!$G$92,IF(Q74=Data!$E$13,Data!$G$93,IF(Q74=Data!$E$14,Data!$G$94,IF(Q74=Data!$E$15,Data!$G$95,IF(Q74=Data!$E$16,Data!$G$96,IF(Q74=Data!$E$17,Data!$G$97,IF(Q74=Data!$E$18,Data!$G$98,0))))))))*K74*IF(R74&lt;AV74,R74,$AV$3)</f>
        <v>0</v>
      </c>
      <c r="AA74" s="23">
        <f>IF(R74&lt;=1,0,IF(Q74=Data!$E$12,Data!$H$92,IF(Q74=Data!$E$13,Data!$H$93,IF(Q74=Data!$E$14,Data!$H$94,IF(Q74=Data!$E$15,Data!$H$95,IF(Q74=Data!$E$16,Data!$H$96,IF(Q74=Data!$E$17,Data!$H$97,IF(Q74=Data!$E$18,Data!$H$98,0))))))))*K74*IF(R74&lt;AV74,R74,$AV$3)</f>
        <v>0</v>
      </c>
      <c r="AB74" s="22">
        <f t="shared" si="18"/>
        <v>0</v>
      </c>
      <c r="AC74" s="50">
        <f t="shared" si="19"/>
        <v>0</v>
      </c>
      <c r="AD74" s="46"/>
      <c r="AE74" s="21">
        <f t="shared" si="13"/>
        <v>0</v>
      </c>
      <c r="AF74" s="22">
        <f t="shared" si="14"/>
        <v>0</v>
      </c>
      <c r="AG74" s="50">
        <f t="shared" si="15"/>
        <v>0</v>
      </c>
      <c r="AH74" s="46"/>
      <c r="AI74" s="21">
        <f>IF(AZ74="No",0,IF(O74="NA",0,IF(Q74=O74,0,IF(O74=Data!$E$2,Data!$J$82,IF(O74=Data!$E$3,Data!$J$83,IF(O74=Data!$E$4,Data!$J$84,IF(O74=Data!$E$5,Data!$J$85,IF(O74=Data!$E$6,Data!$J$86,IF(O74=Data!$E$7,Data!$J$87,IF(O74=Data!$E$8,Data!$J$88,IF(O74=Data!$E$9,Data!$J$89,IF(O74=Data!$E$10,Data!$I$90,IF(O74=Data!$E$11,Data!$J$91,IF(O74=Data!$E$12,Data!$J$92,IF(O74=Data!$E$13,Data!$J$93,IF(O74=Data!$E$14,Data!$J$94,IF(O74=Data!$E$15,Data!$J$95,IF(O74=Data!$E$16,Data!$J$96,IF(O74=Data!$E$17,Data!$J$97,IF(O74=Data!$E$18,Data!J$98,0))))))))))))))))))))*$AV$3</f>
        <v>0</v>
      </c>
      <c r="AJ74" s="23">
        <f>IF(AZ74="No",0,IF(O74="NA",0,IF(O74=Data!$E$2,Data!$K$82,IF(O74=Data!$E$3,Data!$K$83,IF(O74=Data!$E$4,Data!$K$84,IF(O74=Data!$E$5,Data!$K$85,IF(O74=Data!$E$6,Data!$K$86,IF(O74=Data!$E$7,Data!$K$87,IF(O74=Data!$E$8,Data!$K$88,IF(O74=Data!$E$9,Data!$K$89,IF(O74=Data!$E$10,Data!$K$90,IF(O74=Data!$E$11,Data!$K$91,IF(O74=Data!$E$12,Data!$K$92,IF(O74=Data!$E$13,Data!$K$93,IF(O74=Data!$E$14,Data!$K$94,IF(O74=Data!$E$15,Data!$K$95,IF(O74=Data!$E$16,Data!$K$96,IF(O74=Data!$E$17,Data!$K$97,IF(O74=Data!$E$18,Data!K$98,0)))))))))))))))))))*$AV$3</f>
        <v>0</v>
      </c>
      <c r="AK74" s="23">
        <f t="shared" si="20"/>
        <v>0</v>
      </c>
      <c r="AL74" s="22">
        <f t="shared" si="21"/>
        <v>0</v>
      </c>
      <c r="AM74" s="22">
        <f t="shared" si="22"/>
        <v>0</v>
      </c>
      <c r="AN74" s="23"/>
      <c r="AO74" s="120"/>
      <c r="AP74" s="25"/>
      <c r="AQ74" s="25"/>
      <c r="AR74" s="9"/>
      <c r="AS74" s="9"/>
      <c r="AT74" s="5"/>
      <c r="AX74" s="168"/>
      <c r="AY74" s="143" t="str">
        <f t="shared" si="23"/>
        <v>No</v>
      </c>
      <c r="AZ74" s="144" t="str">
        <f t="shared" si="16"/>
        <v>No</v>
      </c>
      <c r="BA74" s="150"/>
      <c r="BB74" s="146">
        <f>IF(Q74="NA",0,IF(N74="No",0,IF(O74=Data!$E$2,Data!$L$82,IF(O74=Data!$E$3,Data!$L$83,IF(O74=Data!$E$4,Data!$L$84,IF(O74=Data!$E$5,Data!$L$85,IF(O74=Data!$E$6,Data!$L$86,IF(O74=Data!$E$7,Data!$L$87,IF(O74=Data!$E$8,Data!$L$88,IF(O74=Data!$E$9,Data!$L$89,IF(O74=Data!$E$10,Data!$L$90,IF(O74=Data!$E$11,Data!$L$91,IF(O74=Data!$E$12,Data!$L$92,IF(O74=Data!$E$13,Data!$L$93,IF(O74=Data!$E$14,Data!$L$94,IF(O74=Data!$E$15,Data!$L$95,IF(O74=Data!$E$16,Data!$L$96,IF(O74=Data!$E$17,Data!$L$97,IF(O74=Data!$E$18,Data!L$98,0)))))))))))))))))))</f>
        <v>0</v>
      </c>
      <c r="BC74" s="147">
        <f>IF(Q74="NA",0,IF(AY74="No",0,IF(N74="Yes",0,IF(P74=Data!$E$2,Data!$L$82,IF(P74=Data!$E$3,Data!$L$83,IF(P74=Data!$E$4,Data!$L$84,IF(P74=Data!$E$5,Data!$L$85,IF(P74=Data!$E$6,Data!$L$86,IF(P74=Data!$E$7,Data!$L$87,IF(P74=Data!$E$8,Data!$L$88,IF(P74=Data!$E$9,Data!$L$89,IF(P74=Data!$E$10,Data!$L$90,IF(P74=Data!$E$11,Data!$L$91,IF(P74=Data!$E$12,Data!$L$92*(EXP(-29.6/R74)),IF(P74=Data!$E$13,Data!$L$93,IF(P74=Data!$E$14,Data!$L$94*(EXP(-29.6/R74)),IF(P74=Data!$E$15,Data!$L$95,IF(P74=Data!$E$16,Data!$L$96,IF(P74=Data!$E$17,Data!$L$97,IF(P74=Data!$E$18,Data!L$98,0))))))))))))))))))))</f>
        <v>0</v>
      </c>
      <c r="BD74" s="148"/>
      <c r="BE74" s="146"/>
      <c r="BF74" s="148">
        <f t="shared" si="17"/>
        <v>0</v>
      </c>
      <c r="BG74" s="148">
        <f t="shared" si="24"/>
        <v>1</v>
      </c>
      <c r="BH74" s="148">
        <f t="shared" si="25"/>
        <v>1</v>
      </c>
      <c r="BI74" s="148">
        <f>IF(S74=0,0,IF(AND(Q74=Data!$E$12,S74-$AV$3&gt;0),(((Data!$M$92*(EXP(-29.6/S74)))-(Data!$M$92*(EXP(-29.6/(S74-$AV$3)))))),IF(AND(Q74=Data!$E$12,S74-$AV$3&lt;0.5),(Data!$M$92*(EXP(-29.6/S74))),IF(AND(Q74=Data!$E$12,S74&lt;=1),((Data!$M$92*(EXP(-29.6/S74)))),IF(Q74=Data!$E$13,(Data!$M$93),IF(AND(Q74=Data!$E$14,S74-$AV$3&gt;0),(((Data!$M$94*(EXP(-29.6/S74)))-(Data!$M$94*(EXP(-29.6/(S74-$AV$3)))))),IF(AND(Q74=Data!$E$14,S74-$AV$3&lt;1),(Data!$M$94*(EXP(-29.6/S74))),IF(AND(Q74=Data!$E$14,S74&lt;=1),((Data!$M$94*(EXP(-29.6/S74)))),IF(Q74=Data!$E$15,Data!$M$95,IF(Q74=Data!$E$16,Data!$M$96,IF(Q74=Data!$E$17,Data!$M$97,IF(Q74=Data!$E$18,Data!$M$98,0))))))))))))</f>
        <v>0</v>
      </c>
      <c r="BJ74" s="148">
        <f>IF(Q74=Data!$E$12,BI74*0.32,IF(Q74=Data!$E$13,0,IF(Q74=Data!$E$14,BI74*0.32,IF(Q74=Data!$E$15,0,IF(Q74=Data!$E$16,0,IF(Q74=Data!$E$17,0,IF(Q74=Data!$E$18,0,0)))))))</f>
        <v>0</v>
      </c>
      <c r="BK74" s="148">
        <f>IF(Q74=Data!$E$12,Data!$P$92*$AV$3,IF(Q74=Data!$E$13,Data!$P$93*$AV$3,IF(Q74=Data!$E$14,Data!$P$94*$AV$3,IF(Q74=Data!$E$15,Data!$P$95*$AV$3,IF(Q74=Data!$E$16,Data!$P$96*$AV$3,IF(Q74=Data!$E$17,Data!$P$97*$AV$3,IF(Q74=Data!$E$18,Data!$P$98*$AV$3,0)))))))</f>
        <v>0</v>
      </c>
      <c r="BL74" s="147">
        <f>IF(O74=Data!$E$2,Data!$O$82,IF(O74=Data!$E$3,Data!$O$83,IF(O74=Data!$E$4,Data!$O$84,IF(O74=Data!$E$5,Data!$O$85,IF(O74=Data!$E$6,Data!$O$86,IF(O74=Data!$E$7,Data!$O$87,IF(O74=Data!$E$8,Data!$O$88,IF(O74=Data!$E$9,Data!$O$89,IF(O74=Data!$E$10,Data!$O$90,IF(O74=Data!$E$11,Data!$O$91,IF(O74=Data!$E$12,Data!$O$92,IF(O74=Data!$E$13,Data!$O$93,IF(O74=Data!$E$14,Data!$O$94,IF(O74=Data!$E$15,Data!$O$95,IF(O74=Data!$E$16,Data!$O$96,IF(O74=Data!$E$17,Data!$O$97,IF(O74=Data!$E$18,Data!$O$98,0)))))))))))))))))</f>
        <v>0</v>
      </c>
      <c r="BM74" s="169"/>
      <c r="BN74" s="169"/>
      <c r="BO74" s="169"/>
      <c r="BP74" s="169"/>
    </row>
    <row r="75" spans="10:68" x14ac:dyDescent="0.3">
      <c r="J75" s="36" t="s">
        <v>86</v>
      </c>
      <c r="K75" s="108"/>
      <c r="L75" s="108"/>
      <c r="M75" s="108" t="s">
        <v>3</v>
      </c>
      <c r="N75" s="108" t="s">
        <v>1</v>
      </c>
      <c r="O75" s="109" t="s">
        <v>124</v>
      </c>
      <c r="P75" s="109" t="s">
        <v>124</v>
      </c>
      <c r="Q75" s="110" t="s">
        <v>124</v>
      </c>
      <c r="R75" s="111"/>
      <c r="S75" s="111"/>
      <c r="T75" s="112"/>
      <c r="U75" s="20"/>
      <c r="V75" s="21">
        <f>IF(AZ75="No",0,IF(O75="NA",0,IF(O75=Data!$E$2,Data!$F$82,IF(O75=Data!$E$3,Data!$F$83,IF(O75=Data!$E$4,Data!$F$84,IF(O75=Data!$E$5,Data!$F$85,IF(O75=Data!$E$6,Data!$F$86,IF(O75=Data!$E$7,Data!$F$87,IF(O75=Data!$E$8,Data!$F$88,IF(O75=Data!$E$9,Data!$F$89,IF(O75=Data!$E$10,Data!$F$90,IF(O75=Data!$E$11,Data!$F$91,IF(O75=Data!E84,Data!$F$92,IF(O75=Data!E85,Data!$F$93,IF(O75=Data!E86,Data!$F$94,IF(O75=Data!E87,Data!$F$95,IF(O75=Data!E88,Data!$F$96,IF(O75=Data!E89,Data!$F$97,IF(O75=Data!E90,Data!F$98,0)))))))))))))))))))*K75*$AV$3</f>
        <v>0</v>
      </c>
      <c r="W75" s="23">
        <f>IF(AZ75="No",0,IF(O75="NA",0,IF(O75=Data!$E$2,Data!$G$82,IF(O75=Data!$E$3,Data!$G$83,IF(O75=Data!$E$4,Data!$G$84,IF(O75=Data!$E$5,Data!$G$85,IF(O75=Data!$E$6,Data!$G$86,IF(O75=Data!$E$7,Data!$G$87,IF(O75=Data!$E$8,Data!$G$88,IF(O75=Data!$E$9,Data!$G$89,IF(O75=Data!$E$10,Data!$G$90,IF(O75=Data!$E$11,Data!$G$91,IF(O75=Data!$E$12,Data!$G$92,IF(O75=Data!$E$13,Data!$G$93,IF(O75=Data!$E$14,Data!$G$94,IF(O75=Data!$E$15,Data!$G$95,IF(O75=Data!$E$16,Data!$G$96,IF(O75=Data!$E$17,Data!$G$97,IF(O75=Data!$E$18,Data!G$98,0)))))))))))))))))))*K75*$AV$3</f>
        <v>0</v>
      </c>
      <c r="X75" s="23">
        <f>IF(AZ75="No",0,IF(O75="NA",0,IF(O75=Data!$E$2,Data!$H$82,IF(O75=Data!$E$3,Data!$H$83,IF(O75=Data!$E$4,Data!$H$84,IF(O75=Data!$E$5,Data!$H$85,IF(O75=Data!$E$6,Data!$H$86,IF(O75=Data!$E$7,Data!$H$87,IF(O75=Data!$E$8,Data!$H$88,IF(O75=Data!$E$9,Data!$H$89,IF(O75=Data!$E$10,Data!$H$90,IF(O75=Data!$E$11,Data!$H$91,IF(O75=Data!$E$12,Data!$H$92,IF(O75=Data!$E$13,Data!$H$93,IF(O75=Data!$E$14,Data!$H$94,IF(O75=Data!$E$15,Data!$H$95,IF(O75=Data!$E$16,Data!$H$96,IF(O75=Data!$E$17,Data!$H$97,IF(O75=Data!$E$18,Data!H$98,0)))))))))))))))))))*K75*$AV$3</f>
        <v>0</v>
      </c>
      <c r="Y75" s="23">
        <f>IF(R75&lt;=1,0,IF(Q75=Data!$E$12,Data!$F$92,IF(Q75=Data!$E$13,Data!$F$93,IF(Q75=Data!$E$14,Data!$F$94,IF(Q75=Data!$E$15,Data!$F$95,IF(Q75=Data!$E$16,Data!$F$96,IF(Q75=Data!$E$17,Data!$F$97,IF(Q75=Data!$E$18,Data!$F$98,0))))))))*K75*IF(R75&lt;AV75,R75,$AV$3)</f>
        <v>0</v>
      </c>
      <c r="Z75" s="23">
        <f>IF(R75&lt;=1,0,IF(Q75=Data!$E$12,Data!$G$92,IF(Q75=Data!$E$13,Data!$G$93,IF(Q75=Data!$E$14,Data!$G$94,IF(Q75=Data!$E$15,Data!$G$95,IF(Q75=Data!$E$16,Data!$G$96,IF(Q75=Data!$E$17,Data!$G$97,IF(Q75=Data!$E$18,Data!$G$98,0))))))))*K75*IF(R75&lt;AV75,R75,$AV$3)</f>
        <v>0</v>
      </c>
      <c r="AA75" s="23">
        <f>IF(R75&lt;=1,0,IF(Q75=Data!$E$12,Data!$H$92,IF(Q75=Data!$E$13,Data!$H$93,IF(Q75=Data!$E$14,Data!$H$94,IF(Q75=Data!$E$15,Data!$H$95,IF(Q75=Data!$E$16,Data!$H$96,IF(Q75=Data!$E$17,Data!$H$97,IF(Q75=Data!$E$18,Data!$H$98,0))))))))*K75*IF(R75&lt;AV75,R75,$AV$3)</f>
        <v>0</v>
      </c>
      <c r="AB75" s="22">
        <f t="shared" si="18"/>
        <v>0</v>
      </c>
      <c r="AC75" s="50">
        <f t="shared" si="19"/>
        <v>0</v>
      </c>
      <c r="AD75" s="46"/>
      <c r="AE75" s="21">
        <f t="shared" si="13"/>
        <v>0</v>
      </c>
      <c r="AF75" s="22">
        <f t="shared" si="14"/>
        <v>0</v>
      </c>
      <c r="AG75" s="50">
        <f t="shared" si="15"/>
        <v>0</v>
      </c>
      <c r="AH75" s="46"/>
      <c r="AI75" s="21">
        <f>IF(AZ75="No",0,IF(O75="NA",0,IF(Q75=O75,0,IF(O75=Data!$E$2,Data!$J$82,IF(O75=Data!$E$3,Data!$J$83,IF(O75=Data!$E$4,Data!$J$84,IF(O75=Data!$E$5,Data!$J$85,IF(O75=Data!$E$6,Data!$J$86,IF(O75=Data!$E$7,Data!$J$87,IF(O75=Data!$E$8,Data!$J$88,IF(O75=Data!$E$9,Data!$J$89,IF(O75=Data!$E$10,Data!$I$90,IF(O75=Data!$E$11,Data!$J$91,IF(O75=Data!$E$12,Data!$J$92,IF(O75=Data!$E$13,Data!$J$93,IF(O75=Data!$E$14,Data!$J$94,IF(O75=Data!$E$15,Data!$J$95,IF(O75=Data!$E$16,Data!$J$96,IF(O75=Data!$E$17,Data!$J$97,IF(O75=Data!$E$18,Data!J$98,0))))))))))))))))))))*$AV$3</f>
        <v>0</v>
      </c>
      <c r="AJ75" s="23">
        <f>IF(AZ75="No",0,IF(O75="NA",0,IF(O75=Data!$E$2,Data!$K$82,IF(O75=Data!$E$3,Data!$K$83,IF(O75=Data!$E$4,Data!$K$84,IF(O75=Data!$E$5,Data!$K$85,IF(O75=Data!$E$6,Data!$K$86,IF(O75=Data!$E$7,Data!$K$87,IF(O75=Data!$E$8,Data!$K$88,IF(O75=Data!$E$9,Data!$K$89,IF(O75=Data!$E$10,Data!$K$90,IF(O75=Data!$E$11,Data!$K$91,IF(O75=Data!$E$12,Data!$K$92,IF(O75=Data!$E$13,Data!$K$93,IF(O75=Data!$E$14,Data!$K$94,IF(O75=Data!$E$15,Data!$K$95,IF(O75=Data!$E$16,Data!$K$96,IF(O75=Data!$E$17,Data!$K$97,IF(O75=Data!$E$18,Data!K$98,0)))))))))))))))))))*$AV$3</f>
        <v>0</v>
      </c>
      <c r="AK75" s="23">
        <f t="shared" si="20"/>
        <v>0</v>
      </c>
      <c r="AL75" s="22">
        <f t="shared" si="21"/>
        <v>0</v>
      </c>
      <c r="AM75" s="22">
        <f t="shared" si="22"/>
        <v>0</v>
      </c>
      <c r="AN75" s="23"/>
      <c r="AO75" s="120"/>
      <c r="AP75" s="25"/>
      <c r="AQ75" s="25"/>
      <c r="AR75" s="9"/>
      <c r="AS75" s="9"/>
      <c r="AT75" s="5"/>
      <c r="AX75" s="168"/>
      <c r="AY75" s="143" t="str">
        <f t="shared" si="23"/>
        <v>No</v>
      </c>
      <c r="AZ75" s="144" t="str">
        <f t="shared" si="16"/>
        <v>No</v>
      </c>
      <c r="BA75" s="150"/>
      <c r="BB75" s="146">
        <f>IF(Q75="NA",0,IF(N75="No",0,IF(O75=Data!$E$2,Data!$L$82,IF(O75=Data!$E$3,Data!$L$83,IF(O75=Data!$E$4,Data!$L$84,IF(O75=Data!$E$5,Data!$L$85,IF(O75=Data!$E$6,Data!$L$86,IF(O75=Data!$E$7,Data!$L$87,IF(O75=Data!$E$8,Data!$L$88,IF(O75=Data!$E$9,Data!$L$89,IF(O75=Data!$E$10,Data!$L$90,IF(O75=Data!$E$11,Data!$L$91,IF(O75=Data!$E$12,Data!$L$92,IF(O75=Data!$E$13,Data!$L$93,IF(O75=Data!$E$14,Data!$L$94,IF(O75=Data!$E$15,Data!$L$95,IF(O75=Data!$E$16,Data!$L$96,IF(O75=Data!$E$17,Data!$L$97,IF(O75=Data!$E$18,Data!L$98,0)))))))))))))))))))</f>
        <v>0</v>
      </c>
      <c r="BC75" s="147">
        <f>IF(Q75="NA",0,IF(AY75="No",0,IF(N75="Yes",0,IF(P75=Data!$E$2,Data!$L$82,IF(P75=Data!$E$3,Data!$L$83,IF(P75=Data!$E$4,Data!$L$84,IF(P75=Data!$E$5,Data!$L$85,IF(P75=Data!$E$6,Data!$L$86,IF(P75=Data!$E$7,Data!$L$87,IF(P75=Data!$E$8,Data!$L$88,IF(P75=Data!$E$9,Data!$L$89,IF(P75=Data!$E$10,Data!$L$90,IF(P75=Data!$E$11,Data!$L$91,IF(P75=Data!$E$12,Data!$L$92*(EXP(-29.6/R75)),IF(P75=Data!$E$13,Data!$L$93,IF(P75=Data!$E$14,Data!$L$94*(EXP(-29.6/R75)),IF(P75=Data!$E$15,Data!$L$95,IF(P75=Data!$E$16,Data!$L$96,IF(P75=Data!$E$17,Data!$L$97,IF(P75=Data!$E$18,Data!L$98,0))))))))))))))))))))</f>
        <v>0</v>
      </c>
      <c r="BD75" s="148"/>
      <c r="BE75" s="146"/>
      <c r="BF75" s="148">
        <f t="shared" si="17"/>
        <v>0</v>
      </c>
      <c r="BG75" s="148">
        <f t="shared" si="24"/>
        <v>1</v>
      </c>
      <c r="BH75" s="148">
        <f t="shared" si="25"/>
        <v>1</v>
      </c>
      <c r="BI75" s="148">
        <f>IF(S75=0,0,IF(AND(Q75=Data!$E$12,S75-$AV$3&gt;0),(((Data!$M$92*(EXP(-29.6/S75)))-(Data!$M$92*(EXP(-29.6/(S75-$AV$3)))))),IF(AND(Q75=Data!$E$12,S75-$AV$3&lt;0.5),(Data!$M$92*(EXP(-29.6/S75))),IF(AND(Q75=Data!$E$12,S75&lt;=1),((Data!$M$92*(EXP(-29.6/S75)))),IF(Q75=Data!$E$13,(Data!$M$93),IF(AND(Q75=Data!$E$14,S75-$AV$3&gt;0),(((Data!$M$94*(EXP(-29.6/S75)))-(Data!$M$94*(EXP(-29.6/(S75-$AV$3)))))),IF(AND(Q75=Data!$E$14,S75-$AV$3&lt;1),(Data!$M$94*(EXP(-29.6/S75))),IF(AND(Q75=Data!$E$14,S75&lt;=1),((Data!$M$94*(EXP(-29.6/S75)))),IF(Q75=Data!$E$15,Data!$M$95,IF(Q75=Data!$E$16,Data!$M$96,IF(Q75=Data!$E$17,Data!$M$97,IF(Q75=Data!$E$18,Data!$M$98,0))))))))))))</f>
        <v>0</v>
      </c>
      <c r="BJ75" s="148">
        <f>IF(Q75=Data!$E$12,BI75*0.32,IF(Q75=Data!$E$13,0,IF(Q75=Data!$E$14,BI75*0.32,IF(Q75=Data!$E$15,0,IF(Q75=Data!$E$16,0,IF(Q75=Data!$E$17,0,IF(Q75=Data!$E$18,0,0)))))))</f>
        <v>0</v>
      </c>
      <c r="BK75" s="148">
        <f>IF(Q75=Data!$E$12,Data!$P$92*$AV$3,IF(Q75=Data!$E$13,Data!$P$93*$AV$3,IF(Q75=Data!$E$14,Data!$P$94*$AV$3,IF(Q75=Data!$E$15,Data!$P$95*$AV$3,IF(Q75=Data!$E$16,Data!$P$96*$AV$3,IF(Q75=Data!$E$17,Data!$P$97*$AV$3,IF(Q75=Data!$E$18,Data!$P$98*$AV$3,0)))))))</f>
        <v>0</v>
      </c>
      <c r="BL75" s="147">
        <f>IF(O75=Data!$E$2,Data!$O$82,IF(O75=Data!$E$3,Data!$O$83,IF(O75=Data!$E$4,Data!$O$84,IF(O75=Data!$E$5,Data!$O$85,IF(O75=Data!$E$6,Data!$O$86,IF(O75=Data!$E$7,Data!$O$87,IF(O75=Data!$E$8,Data!$O$88,IF(O75=Data!$E$9,Data!$O$89,IF(O75=Data!$E$10,Data!$O$90,IF(O75=Data!$E$11,Data!$O$91,IF(O75=Data!$E$12,Data!$O$92,IF(O75=Data!$E$13,Data!$O$93,IF(O75=Data!$E$14,Data!$O$94,IF(O75=Data!$E$15,Data!$O$95,IF(O75=Data!$E$16,Data!$O$96,IF(O75=Data!$E$17,Data!$O$97,IF(O75=Data!$E$18,Data!$O$98,0)))))))))))))))))</f>
        <v>0</v>
      </c>
      <c r="BM75" s="169"/>
      <c r="BN75" s="169"/>
      <c r="BO75" s="169"/>
      <c r="BP75" s="169"/>
    </row>
    <row r="76" spans="10:68" x14ac:dyDescent="0.3">
      <c r="J76" s="36" t="s">
        <v>87</v>
      </c>
      <c r="K76" s="108"/>
      <c r="L76" s="108"/>
      <c r="M76" s="108" t="s">
        <v>3</v>
      </c>
      <c r="N76" s="108" t="s">
        <v>1</v>
      </c>
      <c r="O76" s="109" t="s">
        <v>124</v>
      </c>
      <c r="P76" s="109" t="s">
        <v>124</v>
      </c>
      <c r="Q76" s="110" t="s">
        <v>124</v>
      </c>
      <c r="R76" s="111"/>
      <c r="S76" s="111"/>
      <c r="T76" s="112"/>
      <c r="U76" s="20"/>
      <c r="V76" s="21">
        <f>IF(AZ76="No",0,IF(O76="NA",0,IF(O76=Data!$E$2,Data!$F$82,IF(O76=Data!$E$3,Data!$F$83,IF(O76=Data!$E$4,Data!$F$84,IF(O76=Data!$E$5,Data!$F$85,IF(O76=Data!$E$6,Data!$F$86,IF(O76=Data!$E$7,Data!$F$87,IF(O76=Data!$E$8,Data!$F$88,IF(O76=Data!$E$9,Data!$F$89,IF(O76=Data!$E$10,Data!$F$90,IF(O76=Data!$E$11,Data!$F$91,IF(O76=Data!E85,Data!$F$92,IF(O76=Data!E86,Data!$F$93,IF(O76=Data!E87,Data!$F$94,IF(O76=Data!E88,Data!$F$95,IF(O76=Data!E89,Data!$F$96,IF(O76=Data!E90,Data!$F$97,IF(O76=Data!E91,Data!F$98,0)))))))))))))))))))*K76*$AV$3</f>
        <v>0</v>
      </c>
      <c r="W76" s="23">
        <f>IF(AZ76="No",0,IF(O76="NA",0,IF(O76=Data!$E$2,Data!$G$82,IF(O76=Data!$E$3,Data!$G$83,IF(O76=Data!$E$4,Data!$G$84,IF(O76=Data!$E$5,Data!$G$85,IF(O76=Data!$E$6,Data!$G$86,IF(O76=Data!$E$7,Data!$G$87,IF(O76=Data!$E$8,Data!$G$88,IF(O76=Data!$E$9,Data!$G$89,IF(O76=Data!$E$10,Data!$G$90,IF(O76=Data!$E$11,Data!$G$91,IF(O76=Data!$E$12,Data!$G$92,IF(O76=Data!$E$13,Data!$G$93,IF(O76=Data!$E$14,Data!$G$94,IF(O76=Data!$E$15,Data!$G$95,IF(O76=Data!$E$16,Data!$G$96,IF(O76=Data!$E$17,Data!$G$97,IF(O76=Data!$E$18,Data!G$98,0)))))))))))))))))))*K76*$AV$3</f>
        <v>0</v>
      </c>
      <c r="X76" s="23">
        <f>IF(AZ76="No",0,IF(O76="NA",0,IF(O76=Data!$E$2,Data!$H$82,IF(O76=Data!$E$3,Data!$H$83,IF(O76=Data!$E$4,Data!$H$84,IF(O76=Data!$E$5,Data!$H$85,IF(O76=Data!$E$6,Data!$H$86,IF(O76=Data!$E$7,Data!$H$87,IF(O76=Data!$E$8,Data!$H$88,IF(O76=Data!$E$9,Data!$H$89,IF(O76=Data!$E$10,Data!$H$90,IF(O76=Data!$E$11,Data!$H$91,IF(O76=Data!$E$12,Data!$H$92,IF(O76=Data!$E$13,Data!$H$93,IF(O76=Data!$E$14,Data!$H$94,IF(O76=Data!$E$15,Data!$H$95,IF(O76=Data!$E$16,Data!$H$96,IF(O76=Data!$E$17,Data!$H$97,IF(O76=Data!$E$18,Data!H$98,0)))))))))))))))))))*K76*$AV$3</f>
        <v>0</v>
      </c>
      <c r="Y76" s="23">
        <f>IF(R76&lt;=1,0,IF(Q76=Data!$E$12,Data!$F$92,IF(Q76=Data!$E$13,Data!$F$93,IF(Q76=Data!$E$14,Data!$F$94,IF(Q76=Data!$E$15,Data!$F$95,IF(Q76=Data!$E$16,Data!$F$96,IF(Q76=Data!$E$17,Data!$F$97,IF(Q76=Data!$E$18,Data!$F$98,0))))))))*K76*IF(R76&lt;AV76,R76,$AV$3)</f>
        <v>0</v>
      </c>
      <c r="Z76" s="23">
        <f>IF(R76&lt;=1,0,IF(Q76=Data!$E$12,Data!$G$92,IF(Q76=Data!$E$13,Data!$G$93,IF(Q76=Data!$E$14,Data!$G$94,IF(Q76=Data!$E$15,Data!$G$95,IF(Q76=Data!$E$16,Data!$G$96,IF(Q76=Data!$E$17,Data!$G$97,IF(Q76=Data!$E$18,Data!$G$98,0))))))))*K76*IF(R76&lt;AV76,R76,$AV$3)</f>
        <v>0</v>
      </c>
      <c r="AA76" s="23">
        <f>IF(R76&lt;=1,0,IF(Q76=Data!$E$12,Data!$H$92,IF(Q76=Data!$E$13,Data!$H$93,IF(Q76=Data!$E$14,Data!$H$94,IF(Q76=Data!$E$15,Data!$H$95,IF(Q76=Data!$E$16,Data!$H$96,IF(Q76=Data!$E$17,Data!$H$97,IF(Q76=Data!$E$18,Data!$H$98,0))))))))*K76*IF(R76&lt;AV76,R76,$AV$3)</f>
        <v>0</v>
      </c>
      <c r="AB76" s="22">
        <f t="shared" si="18"/>
        <v>0</v>
      </c>
      <c r="AC76" s="50">
        <f t="shared" si="19"/>
        <v>0</v>
      </c>
      <c r="AD76" s="46"/>
      <c r="AE76" s="21">
        <f t="shared" si="13"/>
        <v>0</v>
      </c>
      <c r="AF76" s="22">
        <f t="shared" si="14"/>
        <v>0</v>
      </c>
      <c r="AG76" s="50">
        <f t="shared" si="15"/>
        <v>0</v>
      </c>
      <c r="AH76" s="46"/>
      <c r="AI76" s="21">
        <f>IF(AZ76="No",0,IF(O76="NA",0,IF(Q76=O76,0,IF(O76=Data!$E$2,Data!$J$82,IF(O76=Data!$E$3,Data!$J$83,IF(O76=Data!$E$4,Data!$J$84,IF(O76=Data!$E$5,Data!$J$85,IF(O76=Data!$E$6,Data!$J$86,IF(O76=Data!$E$7,Data!$J$87,IF(O76=Data!$E$8,Data!$J$88,IF(O76=Data!$E$9,Data!$J$89,IF(O76=Data!$E$10,Data!$I$90,IF(O76=Data!$E$11,Data!$J$91,IF(O76=Data!$E$12,Data!$J$92,IF(O76=Data!$E$13,Data!$J$93,IF(O76=Data!$E$14,Data!$J$94,IF(O76=Data!$E$15,Data!$J$95,IF(O76=Data!$E$16,Data!$J$96,IF(O76=Data!$E$17,Data!$J$97,IF(O76=Data!$E$18,Data!J$98,0))))))))))))))))))))*$AV$3</f>
        <v>0</v>
      </c>
      <c r="AJ76" s="23">
        <f>IF(AZ76="No",0,IF(O76="NA",0,IF(O76=Data!$E$2,Data!$K$82,IF(O76=Data!$E$3,Data!$K$83,IF(O76=Data!$E$4,Data!$K$84,IF(O76=Data!$E$5,Data!$K$85,IF(O76=Data!$E$6,Data!$K$86,IF(O76=Data!$E$7,Data!$K$87,IF(O76=Data!$E$8,Data!$K$88,IF(O76=Data!$E$9,Data!$K$89,IF(O76=Data!$E$10,Data!$K$90,IF(O76=Data!$E$11,Data!$K$91,IF(O76=Data!$E$12,Data!$K$92,IF(O76=Data!$E$13,Data!$K$93,IF(O76=Data!$E$14,Data!$K$94,IF(O76=Data!$E$15,Data!$K$95,IF(O76=Data!$E$16,Data!$K$96,IF(O76=Data!$E$17,Data!$K$97,IF(O76=Data!$E$18,Data!K$98,0)))))))))))))))))))*$AV$3</f>
        <v>0</v>
      </c>
      <c r="AK76" s="23">
        <f t="shared" si="20"/>
        <v>0</v>
      </c>
      <c r="AL76" s="22">
        <f t="shared" si="21"/>
        <v>0</v>
      </c>
      <c r="AM76" s="22">
        <f t="shared" si="22"/>
        <v>0</v>
      </c>
      <c r="AN76" s="23"/>
      <c r="AO76" s="120"/>
      <c r="AP76" s="25"/>
      <c r="AQ76" s="25"/>
      <c r="AR76" s="9"/>
      <c r="AS76" s="9"/>
      <c r="AT76" s="5"/>
      <c r="AX76" s="168"/>
      <c r="AY76" s="143" t="str">
        <f t="shared" si="23"/>
        <v>No</v>
      </c>
      <c r="AZ76" s="144" t="str">
        <f t="shared" si="16"/>
        <v>No</v>
      </c>
      <c r="BA76" s="150"/>
      <c r="BB76" s="146">
        <f>IF(Q76="NA",0,IF(N76="No",0,IF(O76=Data!$E$2,Data!$L$82,IF(O76=Data!$E$3,Data!$L$83,IF(O76=Data!$E$4,Data!$L$84,IF(O76=Data!$E$5,Data!$L$85,IF(O76=Data!$E$6,Data!$L$86,IF(O76=Data!$E$7,Data!$L$87,IF(O76=Data!$E$8,Data!$L$88,IF(O76=Data!$E$9,Data!$L$89,IF(O76=Data!$E$10,Data!$L$90,IF(O76=Data!$E$11,Data!$L$91,IF(O76=Data!$E$12,Data!$L$92,IF(O76=Data!$E$13,Data!$L$93,IF(O76=Data!$E$14,Data!$L$94,IF(O76=Data!$E$15,Data!$L$95,IF(O76=Data!$E$16,Data!$L$96,IF(O76=Data!$E$17,Data!$L$97,IF(O76=Data!$E$18,Data!L$98,0)))))))))))))))))))</f>
        <v>0</v>
      </c>
      <c r="BC76" s="147">
        <f>IF(Q76="NA",0,IF(AY76="No",0,IF(N76="Yes",0,IF(P76=Data!$E$2,Data!$L$82,IF(P76=Data!$E$3,Data!$L$83,IF(P76=Data!$E$4,Data!$L$84,IF(P76=Data!$E$5,Data!$L$85,IF(P76=Data!$E$6,Data!$L$86,IF(P76=Data!$E$7,Data!$L$87,IF(P76=Data!$E$8,Data!$L$88,IF(P76=Data!$E$9,Data!$L$89,IF(P76=Data!$E$10,Data!$L$90,IF(P76=Data!$E$11,Data!$L$91,IF(P76=Data!$E$12,Data!$L$92*(EXP(-29.6/R76)),IF(P76=Data!$E$13,Data!$L$93,IF(P76=Data!$E$14,Data!$L$94*(EXP(-29.6/R76)),IF(P76=Data!$E$15,Data!$L$95,IF(P76=Data!$E$16,Data!$L$96,IF(P76=Data!$E$17,Data!$L$97,IF(P76=Data!$E$18,Data!L$98,0))))))))))))))))))))</f>
        <v>0</v>
      </c>
      <c r="BD76" s="148"/>
      <c r="BE76" s="146"/>
      <c r="BF76" s="148">
        <f t="shared" si="17"/>
        <v>0</v>
      </c>
      <c r="BG76" s="148">
        <f t="shared" si="24"/>
        <v>1</v>
      </c>
      <c r="BH76" s="148">
        <f t="shared" si="25"/>
        <v>1</v>
      </c>
      <c r="BI76" s="148">
        <f>IF(S76=0,0,IF(AND(Q76=Data!$E$12,S76-$AV$3&gt;0),(((Data!$M$92*(EXP(-29.6/S76)))-(Data!$M$92*(EXP(-29.6/(S76-$AV$3)))))),IF(AND(Q76=Data!$E$12,S76-$AV$3&lt;0.5),(Data!$M$92*(EXP(-29.6/S76))),IF(AND(Q76=Data!$E$12,S76&lt;=1),((Data!$M$92*(EXP(-29.6/S76)))),IF(Q76=Data!$E$13,(Data!$M$93),IF(AND(Q76=Data!$E$14,S76-$AV$3&gt;0),(((Data!$M$94*(EXP(-29.6/S76)))-(Data!$M$94*(EXP(-29.6/(S76-$AV$3)))))),IF(AND(Q76=Data!$E$14,S76-$AV$3&lt;1),(Data!$M$94*(EXP(-29.6/S76))),IF(AND(Q76=Data!$E$14,S76&lt;=1),((Data!$M$94*(EXP(-29.6/S76)))),IF(Q76=Data!$E$15,Data!$M$95,IF(Q76=Data!$E$16,Data!$M$96,IF(Q76=Data!$E$17,Data!$M$97,IF(Q76=Data!$E$18,Data!$M$98,0))))))))))))</f>
        <v>0</v>
      </c>
      <c r="BJ76" s="148">
        <f>IF(Q76=Data!$E$12,BI76*0.32,IF(Q76=Data!$E$13,0,IF(Q76=Data!$E$14,BI76*0.32,IF(Q76=Data!$E$15,0,IF(Q76=Data!$E$16,0,IF(Q76=Data!$E$17,0,IF(Q76=Data!$E$18,0,0)))))))</f>
        <v>0</v>
      </c>
      <c r="BK76" s="148">
        <f>IF(Q76=Data!$E$12,Data!$P$92*$AV$3,IF(Q76=Data!$E$13,Data!$P$93*$AV$3,IF(Q76=Data!$E$14,Data!$P$94*$AV$3,IF(Q76=Data!$E$15,Data!$P$95*$AV$3,IF(Q76=Data!$E$16,Data!$P$96*$AV$3,IF(Q76=Data!$E$17,Data!$P$97*$AV$3,IF(Q76=Data!$E$18,Data!$P$98*$AV$3,0)))))))</f>
        <v>0</v>
      </c>
      <c r="BL76" s="147">
        <f>IF(O76=Data!$E$2,Data!$O$82,IF(O76=Data!$E$3,Data!$O$83,IF(O76=Data!$E$4,Data!$O$84,IF(O76=Data!$E$5,Data!$O$85,IF(O76=Data!$E$6,Data!$O$86,IF(O76=Data!$E$7,Data!$O$87,IF(O76=Data!$E$8,Data!$O$88,IF(O76=Data!$E$9,Data!$O$89,IF(O76=Data!$E$10,Data!$O$90,IF(O76=Data!$E$11,Data!$O$91,IF(O76=Data!$E$12,Data!$O$92,IF(O76=Data!$E$13,Data!$O$93,IF(O76=Data!$E$14,Data!$O$94,IF(O76=Data!$E$15,Data!$O$95,IF(O76=Data!$E$16,Data!$O$96,IF(O76=Data!$E$17,Data!$O$97,IF(O76=Data!$E$18,Data!$O$98,0)))))))))))))))))</f>
        <v>0</v>
      </c>
      <c r="BM76" s="169"/>
      <c r="BN76" s="169"/>
      <c r="BO76" s="169"/>
      <c r="BP76" s="169"/>
    </row>
    <row r="77" spans="10:68" x14ac:dyDescent="0.3">
      <c r="J77" s="36" t="s">
        <v>88</v>
      </c>
      <c r="K77" s="108"/>
      <c r="L77" s="108"/>
      <c r="M77" s="108" t="s">
        <v>3</v>
      </c>
      <c r="N77" s="108" t="s">
        <v>1</v>
      </c>
      <c r="O77" s="109" t="s">
        <v>124</v>
      </c>
      <c r="P77" s="109" t="s">
        <v>124</v>
      </c>
      <c r="Q77" s="110" t="s">
        <v>124</v>
      </c>
      <c r="R77" s="111"/>
      <c r="S77" s="111"/>
      <c r="T77" s="112"/>
      <c r="U77" s="20"/>
      <c r="V77" s="21">
        <f>IF(AZ77="No",0,IF(O77="NA",0,IF(O77=Data!$E$2,Data!$F$82,IF(O77=Data!$E$3,Data!$F$83,IF(O77=Data!$E$4,Data!$F$84,IF(O77=Data!$E$5,Data!$F$85,IF(O77=Data!$E$6,Data!$F$86,IF(O77=Data!$E$7,Data!$F$87,IF(O77=Data!$E$8,Data!$F$88,IF(O77=Data!$E$9,Data!$F$89,IF(O77=Data!$E$10,Data!$F$90,IF(O77=Data!$E$11,Data!$F$91,IF(O77=Data!E86,Data!$F$92,IF(O77=Data!E87,Data!$F$93,IF(O77=Data!E88,Data!$F$94,IF(O77=Data!E89,Data!$F$95,IF(O77=Data!E90,Data!$F$96,IF(O77=Data!E91,Data!$F$97,IF(O77=Data!E92,Data!F$98,0)))))))))))))))))))*K77*$AV$3</f>
        <v>0</v>
      </c>
      <c r="W77" s="23">
        <f>IF(AZ77="No",0,IF(O77="NA",0,IF(O77=Data!$E$2,Data!$G$82,IF(O77=Data!$E$3,Data!$G$83,IF(O77=Data!$E$4,Data!$G$84,IF(O77=Data!$E$5,Data!$G$85,IF(O77=Data!$E$6,Data!$G$86,IF(O77=Data!$E$7,Data!$G$87,IF(O77=Data!$E$8,Data!$G$88,IF(O77=Data!$E$9,Data!$G$89,IF(O77=Data!$E$10,Data!$G$90,IF(O77=Data!$E$11,Data!$G$91,IF(O77=Data!$E$12,Data!$G$92,IF(O77=Data!$E$13,Data!$G$93,IF(O77=Data!$E$14,Data!$G$94,IF(O77=Data!$E$15,Data!$G$95,IF(O77=Data!$E$16,Data!$G$96,IF(O77=Data!$E$17,Data!$G$97,IF(O77=Data!$E$18,Data!G$98,0)))))))))))))))))))*K77*$AV$3</f>
        <v>0</v>
      </c>
      <c r="X77" s="23">
        <f>IF(AZ77="No",0,IF(O77="NA",0,IF(O77=Data!$E$2,Data!$H$82,IF(O77=Data!$E$3,Data!$H$83,IF(O77=Data!$E$4,Data!$H$84,IF(O77=Data!$E$5,Data!$H$85,IF(O77=Data!$E$6,Data!$H$86,IF(O77=Data!$E$7,Data!$H$87,IF(O77=Data!$E$8,Data!$H$88,IF(O77=Data!$E$9,Data!$H$89,IF(O77=Data!$E$10,Data!$H$90,IF(O77=Data!$E$11,Data!$H$91,IF(O77=Data!$E$12,Data!$H$92,IF(O77=Data!$E$13,Data!$H$93,IF(O77=Data!$E$14,Data!$H$94,IF(O77=Data!$E$15,Data!$H$95,IF(O77=Data!$E$16,Data!$H$96,IF(O77=Data!$E$17,Data!$H$97,IF(O77=Data!$E$18,Data!H$98,0)))))))))))))))))))*K77*$AV$3</f>
        <v>0</v>
      </c>
      <c r="Y77" s="23">
        <f>IF(R77&lt;=1,0,IF(Q77=Data!$E$12,Data!$F$92,IF(Q77=Data!$E$13,Data!$F$93,IF(Q77=Data!$E$14,Data!$F$94,IF(Q77=Data!$E$15,Data!$F$95,IF(Q77=Data!$E$16,Data!$F$96,IF(Q77=Data!$E$17,Data!$F$97,IF(Q77=Data!$E$18,Data!$F$98,0))))))))*K77*IF(R77&lt;AV77,R77,$AV$3)</f>
        <v>0</v>
      </c>
      <c r="Z77" s="23">
        <f>IF(R77&lt;=1,0,IF(Q77=Data!$E$12,Data!$G$92,IF(Q77=Data!$E$13,Data!$G$93,IF(Q77=Data!$E$14,Data!$G$94,IF(Q77=Data!$E$15,Data!$G$95,IF(Q77=Data!$E$16,Data!$G$96,IF(Q77=Data!$E$17,Data!$G$97,IF(Q77=Data!$E$18,Data!$G$98,0))))))))*K77*IF(R77&lt;AV77,R77,$AV$3)</f>
        <v>0</v>
      </c>
      <c r="AA77" s="23">
        <f>IF(R77&lt;=1,0,IF(Q77=Data!$E$12,Data!$H$92,IF(Q77=Data!$E$13,Data!$H$93,IF(Q77=Data!$E$14,Data!$H$94,IF(Q77=Data!$E$15,Data!$H$95,IF(Q77=Data!$E$16,Data!$H$96,IF(Q77=Data!$E$17,Data!$H$97,IF(Q77=Data!$E$18,Data!$H$98,0))))))))*K77*IF(R77&lt;AV77,R77,$AV$3)</f>
        <v>0</v>
      </c>
      <c r="AB77" s="22">
        <f t="shared" si="18"/>
        <v>0</v>
      </c>
      <c r="AC77" s="50">
        <f t="shared" si="19"/>
        <v>0</v>
      </c>
      <c r="AD77" s="46"/>
      <c r="AE77" s="21">
        <f t="shared" si="13"/>
        <v>0</v>
      </c>
      <c r="AF77" s="22">
        <f t="shared" si="14"/>
        <v>0</v>
      </c>
      <c r="AG77" s="50">
        <f t="shared" si="15"/>
        <v>0</v>
      </c>
      <c r="AH77" s="46"/>
      <c r="AI77" s="21">
        <f>IF(AZ77="No",0,IF(O77="NA",0,IF(Q77=O77,0,IF(O77=Data!$E$2,Data!$J$82,IF(O77=Data!$E$3,Data!$J$83,IF(O77=Data!$E$4,Data!$J$84,IF(O77=Data!$E$5,Data!$J$85,IF(O77=Data!$E$6,Data!$J$86,IF(O77=Data!$E$7,Data!$J$87,IF(O77=Data!$E$8,Data!$J$88,IF(O77=Data!$E$9,Data!$J$89,IF(O77=Data!$E$10,Data!$I$90,IF(O77=Data!$E$11,Data!$J$91,IF(O77=Data!$E$12,Data!$J$92,IF(O77=Data!$E$13,Data!$J$93,IF(O77=Data!$E$14,Data!$J$94,IF(O77=Data!$E$15,Data!$J$95,IF(O77=Data!$E$16,Data!$J$96,IF(O77=Data!$E$17,Data!$J$97,IF(O77=Data!$E$18,Data!J$98,0))))))))))))))))))))*$AV$3</f>
        <v>0</v>
      </c>
      <c r="AJ77" s="23">
        <f>IF(AZ77="No",0,IF(O77="NA",0,IF(O77=Data!$E$2,Data!$K$82,IF(O77=Data!$E$3,Data!$K$83,IF(O77=Data!$E$4,Data!$K$84,IF(O77=Data!$E$5,Data!$K$85,IF(O77=Data!$E$6,Data!$K$86,IF(O77=Data!$E$7,Data!$K$87,IF(O77=Data!$E$8,Data!$K$88,IF(O77=Data!$E$9,Data!$K$89,IF(O77=Data!$E$10,Data!$K$90,IF(O77=Data!$E$11,Data!$K$91,IF(O77=Data!$E$12,Data!$K$92,IF(O77=Data!$E$13,Data!$K$93,IF(O77=Data!$E$14,Data!$K$94,IF(O77=Data!$E$15,Data!$K$95,IF(O77=Data!$E$16,Data!$K$96,IF(O77=Data!$E$17,Data!$K$97,IF(O77=Data!$E$18,Data!K$98,0)))))))))))))))))))*$AV$3</f>
        <v>0</v>
      </c>
      <c r="AK77" s="23">
        <f t="shared" si="20"/>
        <v>0</v>
      </c>
      <c r="AL77" s="22">
        <f t="shared" si="21"/>
        <v>0</v>
      </c>
      <c r="AM77" s="22">
        <f t="shared" si="22"/>
        <v>0</v>
      </c>
      <c r="AN77" s="23"/>
      <c r="AO77" s="120"/>
      <c r="AP77" s="25"/>
      <c r="AQ77" s="25"/>
      <c r="AR77" s="9"/>
      <c r="AS77" s="9"/>
      <c r="AT77" s="5"/>
      <c r="AX77" s="168"/>
      <c r="AY77" s="143" t="str">
        <f t="shared" si="23"/>
        <v>No</v>
      </c>
      <c r="AZ77" s="144" t="str">
        <f t="shared" si="16"/>
        <v>No</v>
      </c>
      <c r="BA77" s="150"/>
      <c r="BB77" s="146">
        <f>IF(Q77="NA",0,IF(N77="No",0,IF(O77=Data!$E$2,Data!$L$82,IF(O77=Data!$E$3,Data!$L$83,IF(O77=Data!$E$4,Data!$L$84,IF(O77=Data!$E$5,Data!$L$85,IF(O77=Data!$E$6,Data!$L$86,IF(O77=Data!$E$7,Data!$L$87,IF(O77=Data!$E$8,Data!$L$88,IF(O77=Data!$E$9,Data!$L$89,IF(O77=Data!$E$10,Data!$L$90,IF(O77=Data!$E$11,Data!$L$91,IF(O77=Data!$E$12,Data!$L$92,IF(O77=Data!$E$13,Data!$L$93,IF(O77=Data!$E$14,Data!$L$94,IF(O77=Data!$E$15,Data!$L$95,IF(O77=Data!$E$16,Data!$L$96,IF(O77=Data!$E$17,Data!$L$97,IF(O77=Data!$E$18,Data!L$98,0)))))))))))))))))))</f>
        <v>0</v>
      </c>
      <c r="BC77" s="147">
        <f>IF(Q77="NA",0,IF(AY77="No",0,IF(N77="Yes",0,IF(P77=Data!$E$2,Data!$L$82,IF(P77=Data!$E$3,Data!$L$83,IF(P77=Data!$E$4,Data!$L$84,IF(P77=Data!$E$5,Data!$L$85,IF(P77=Data!$E$6,Data!$L$86,IF(P77=Data!$E$7,Data!$L$87,IF(P77=Data!$E$8,Data!$L$88,IF(P77=Data!$E$9,Data!$L$89,IF(P77=Data!$E$10,Data!$L$90,IF(P77=Data!$E$11,Data!$L$91,IF(P77=Data!$E$12,Data!$L$92*(EXP(-29.6/R77)),IF(P77=Data!$E$13,Data!$L$93,IF(P77=Data!$E$14,Data!$L$94*(EXP(-29.6/R77)),IF(P77=Data!$E$15,Data!$L$95,IF(P77=Data!$E$16,Data!$L$96,IF(P77=Data!$E$17,Data!$L$97,IF(P77=Data!$E$18,Data!L$98,0))))))))))))))))))))</f>
        <v>0</v>
      </c>
      <c r="BD77" s="148"/>
      <c r="BE77" s="146"/>
      <c r="BF77" s="148">
        <f t="shared" si="17"/>
        <v>0</v>
      </c>
      <c r="BG77" s="148">
        <f t="shared" si="24"/>
        <v>1</v>
      </c>
      <c r="BH77" s="148">
        <f t="shared" si="25"/>
        <v>1</v>
      </c>
      <c r="BI77" s="148">
        <f>IF(S77=0,0,IF(AND(Q77=Data!$E$12,S77-$AV$3&gt;0),(((Data!$M$92*(EXP(-29.6/S77)))-(Data!$M$92*(EXP(-29.6/(S77-$AV$3)))))),IF(AND(Q77=Data!$E$12,S77-$AV$3&lt;0.5),(Data!$M$92*(EXP(-29.6/S77))),IF(AND(Q77=Data!$E$12,S77&lt;=1),((Data!$M$92*(EXP(-29.6/S77)))),IF(Q77=Data!$E$13,(Data!$M$93),IF(AND(Q77=Data!$E$14,S77-$AV$3&gt;0),(((Data!$M$94*(EXP(-29.6/S77)))-(Data!$M$94*(EXP(-29.6/(S77-$AV$3)))))),IF(AND(Q77=Data!$E$14,S77-$AV$3&lt;1),(Data!$M$94*(EXP(-29.6/S77))),IF(AND(Q77=Data!$E$14,S77&lt;=1),((Data!$M$94*(EXP(-29.6/S77)))),IF(Q77=Data!$E$15,Data!$M$95,IF(Q77=Data!$E$16,Data!$M$96,IF(Q77=Data!$E$17,Data!$M$97,IF(Q77=Data!$E$18,Data!$M$98,0))))))))))))</f>
        <v>0</v>
      </c>
      <c r="BJ77" s="148">
        <f>IF(Q77=Data!$E$12,BI77*0.32,IF(Q77=Data!$E$13,0,IF(Q77=Data!$E$14,BI77*0.32,IF(Q77=Data!$E$15,0,IF(Q77=Data!$E$16,0,IF(Q77=Data!$E$17,0,IF(Q77=Data!$E$18,0,0)))))))</f>
        <v>0</v>
      </c>
      <c r="BK77" s="148">
        <f>IF(Q77=Data!$E$12,Data!$P$92*$AV$3,IF(Q77=Data!$E$13,Data!$P$93*$AV$3,IF(Q77=Data!$E$14,Data!$P$94*$AV$3,IF(Q77=Data!$E$15,Data!$P$95*$AV$3,IF(Q77=Data!$E$16,Data!$P$96*$AV$3,IF(Q77=Data!$E$17,Data!$P$97*$AV$3,IF(Q77=Data!$E$18,Data!$P$98*$AV$3,0)))))))</f>
        <v>0</v>
      </c>
      <c r="BL77" s="147">
        <f>IF(O77=Data!$E$2,Data!$O$82,IF(O77=Data!$E$3,Data!$O$83,IF(O77=Data!$E$4,Data!$O$84,IF(O77=Data!$E$5,Data!$O$85,IF(O77=Data!$E$6,Data!$O$86,IF(O77=Data!$E$7,Data!$O$87,IF(O77=Data!$E$8,Data!$O$88,IF(O77=Data!$E$9,Data!$O$89,IF(O77=Data!$E$10,Data!$O$90,IF(O77=Data!$E$11,Data!$O$91,IF(O77=Data!$E$12,Data!$O$92,IF(O77=Data!$E$13,Data!$O$93,IF(O77=Data!$E$14,Data!$O$94,IF(O77=Data!$E$15,Data!$O$95,IF(O77=Data!$E$16,Data!$O$96,IF(O77=Data!$E$17,Data!$O$97,IF(O77=Data!$E$18,Data!$O$98,0)))))))))))))))))</f>
        <v>0</v>
      </c>
      <c r="BM77" s="169"/>
      <c r="BN77" s="169"/>
      <c r="BO77" s="169"/>
      <c r="BP77" s="169"/>
    </row>
    <row r="78" spans="10:68" x14ac:dyDescent="0.3">
      <c r="J78" s="36" t="s">
        <v>89</v>
      </c>
      <c r="K78" s="108"/>
      <c r="L78" s="108"/>
      <c r="M78" s="108" t="s">
        <v>3</v>
      </c>
      <c r="N78" s="108" t="s">
        <v>1</v>
      </c>
      <c r="O78" s="109" t="s">
        <v>124</v>
      </c>
      <c r="P78" s="109" t="s">
        <v>124</v>
      </c>
      <c r="Q78" s="110" t="s">
        <v>124</v>
      </c>
      <c r="R78" s="111"/>
      <c r="S78" s="111"/>
      <c r="T78" s="112"/>
      <c r="U78" s="20"/>
      <c r="V78" s="21">
        <f>IF(AZ78="No",0,IF(O78="NA",0,IF(O78=Data!$E$2,Data!$F$82,IF(O78=Data!$E$3,Data!$F$83,IF(O78=Data!$E$4,Data!$F$84,IF(O78=Data!$E$5,Data!$F$85,IF(O78=Data!$E$6,Data!$F$86,IF(O78=Data!$E$7,Data!$F$87,IF(O78=Data!$E$8,Data!$F$88,IF(O78=Data!$E$9,Data!$F$89,IF(O78=Data!$E$10,Data!$F$90,IF(O78=Data!$E$11,Data!$F$91,IF(O78=Data!E87,Data!$F$92,IF(O78=Data!E88,Data!$F$93,IF(O78=Data!E89,Data!$F$94,IF(O78=Data!E90,Data!$F$95,IF(O78=Data!E91,Data!$F$96,IF(O78=Data!E92,Data!$F$97,IF(O78=Data!E93,Data!F$98,0)))))))))))))))))))*K78*$AV$3</f>
        <v>0</v>
      </c>
      <c r="W78" s="23">
        <f>IF(AZ78="No",0,IF(O78="NA",0,IF(O78=Data!$E$2,Data!$G$82,IF(O78=Data!$E$3,Data!$G$83,IF(O78=Data!$E$4,Data!$G$84,IF(O78=Data!$E$5,Data!$G$85,IF(O78=Data!$E$6,Data!$G$86,IF(O78=Data!$E$7,Data!$G$87,IF(O78=Data!$E$8,Data!$G$88,IF(O78=Data!$E$9,Data!$G$89,IF(O78=Data!$E$10,Data!$G$90,IF(O78=Data!$E$11,Data!$G$91,IF(O78=Data!$E$12,Data!$G$92,IF(O78=Data!$E$13,Data!$G$93,IF(O78=Data!$E$14,Data!$G$94,IF(O78=Data!$E$15,Data!$G$95,IF(O78=Data!$E$16,Data!$G$96,IF(O78=Data!$E$17,Data!$G$97,IF(O78=Data!$E$18,Data!G$98,0)))))))))))))))))))*K78*$AV$3</f>
        <v>0</v>
      </c>
      <c r="X78" s="23">
        <f>IF(AZ78="No",0,IF(O78="NA",0,IF(O78=Data!$E$2,Data!$H$82,IF(O78=Data!$E$3,Data!$H$83,IF(O78=Data!$E$4,Data!$H$84,IF(O78=Data!$E$5,Data!$H$85,IF(O78=Data!$E$6,Data!$H$86,IF(O78=Data!$E$7,Data!$H$87,IF(O78=Data!$E$8,Data!$H$88,IF(O78=Data!$E$9,Data!$H$89,IF(O78=Data!$E$10,Data!$H$90,IF(O78=Data!$E$11,Data!$H$91,IF(O78=Data!$E$12,Data!$H$92,IF(O78=Data!$E$13,Data!$H$93,IF(O78=Data!$E$14,Data!$H$94,IF(O78=Data!$E$15,Data!$H$95,IF(O78=Data!$E$16,Data!$H$96,IF(O78=Data!$E$17,Data!$H$97,IF(O78=Data!$E$18,Data!H$98,0)))))))))))))))))))*K78*$AV$3</f>
        <v>0</v>
      </c>
      <c r="Y78" s="23">
        <f>IF(R78&lt;=1,0,IF(Q78=Data!$E$12,Data!$F$92,IF(Q78=Data!$E$13,Data!$F$93,IF(Q78=Data!$E$14,Data!$F$94,IF(Q78=Data!$E$15,Data!$F$95,IF(Q78=Data!$E$16,Data!$F$96,IF(Q78=Data!$E$17,Data!$F$97,IF(Q78=Data!$E$18,Data!$F$98,0))))))))*K78*IF(R78&lt;AV78,R78,$AV$3)</f>
        <v>0</v>
      </c>
      <c r="Z78" s="23">
        <f>IF(R78&lt;=1,0,IF(Q78=Data!$E$12,Data!$G$92,IF(Q78=Data!$E$13,Data!$G$93,IF(Q78=Data!$E$14,Data!$G$94,IF(Q78=Data!$E$15,Data!$G$95,IF(Q78=Data!$E$16,Data!$G$96,IF(Q78=Data!$E$17,Data!$G$97,IF(Q78=Data!$E$18,Data!$G$98,0))))))))*K78*IF(R78&lt;AV78,R78,$AV$3)</f>
        <v>0</v>
      </c>
      <c r="AA78" s="23">
        <f>IF(R78&lt;=1,0,IF(Q78=Data!$E$12,Data!$H$92,IF(Q78=Data!$E$13,Data!$H$93,IF(Q78=Data!$E$14,Data!$H$94,IF(Q78=Data!$E$15,Data!$H$95,IF(Q78=Data!$E$16,Data!$H$96,IF(Q78=Data!$E$17,Data!$H$97,IF(Q78=Data!$E$18,Data!$H$98,0))))))))*K78*IF(R78&lt;AV78,R78,$AV$3)</f>
        <v>0</v>
      </c>
      <c r="AB78" s="22">
        <f t="shared" si="18"/>
        <v>0</v>
      </c>
      <c r="AC78" s="50">
        <f t="shared" si="19"/>
        <v>0</v>
      </c>
      <c r="AD78" s="46"/>
      <c r="AE78" s="21">
        <f t="shared" si="13"/>
        <v>0</v>
      </c>
      <c r="AF78" s="22">
        <f t="shared" si="14"/>
        <v>0</v>
      </c>
      <c r="AG78" s="50">
        <f t="shared" si="15"/>
        <v>0</v>
      </c>
      <c r="AH78" s="46"/>
      <c r="AI78" s="21">
        <f>IF(AZ78="No",0,IF(O78="NA",0,IF(Q78=O78,0,IF(O78=Data!$E$2,Data!$J$82,IF(O78=Data!$E$3,Data!$J$83,IF(O78=Data!$E$4,Data!$J$84,IF(O78=Data!$E$5,Data!$J$85,IF(O78=Data!$E$6,Data!$J$86,IF(O78=Data!$E$7,Data!$J$87,IF(O78=Data!$E$8,Data!$J$88,IF(O78=Data!$E$9,Data!$J$89,IF(O78=Data!$E$10,Data!$I$90,IF(O78=Data!$E$11,Data!$J$91,IF(O78=Data!$E$12,Data!$J$92,IF(O78=Data!$E$13,Data!$J$93,IF(O78=Data!$E$14,Data!$J$94,IF(O78=Data!$E$15,Data!$J$95,IF(O78=Data!$E$16,Data!$J$96,IF(O78=Data!$E$17,Data!$J$97,IF(O78=Data!$E$18,Data!J$98,0))))))))))))))))))))*$AV$3</f>
        <v>0</v>
      </c>
      <c r="AJ78" s="23">
        <f>IF(AZ78="No",0,IF(O78="NA",0,IF(O78=Data!$E$2,Data!$K$82,IF(O78=Data!$E$3,Data!$K$83,IF(O78=Data!$E$4,Data!$K$84,IF(O78=Data!$E$5,Data!$K$85,IF(O78=Data!$E$6,Data!$K$86,IF(O78=Data!$E$7,Data!$K$87,IF(O78=Data!$E$8,Data!$K$88,IF(O78=Data!$E$9,Data!$K$89,IF(O78=Data!$E$10,Data!$K$90,IF(O78=Data!$E$11,Data!$K$91,IF(O78=Data!$E$12,Data!$K$92,IF(O78=Data!$E$13,Data!$K$93,IF(O78=Data!$E$14,Data!$K$94,IF(O78=Data!$E$15,Data!$K$95,IF(O78=Data!$E$16,Data!$K$96,IF(O78=Data!$E$17,Data!$K$97,IF(O78=Data!$E$18,Data!K$98,0)))))))))))))))))))*$AV$3</f>
        <v>0</v>
      </c>
      <c r="AK78" s="23">
        <f t="shared" si="20"/>
        <v>0</v>
      </c>
      <c r="AL78" s="22">
        <f t="shared" si="21"/>
        <v>0</v>
      </c>
      <c r="AM78" s="22">
        <f t="shared" si="22"/>
        <v>0</v>
      </c>
      <c r="AN78" s="23"/>
      <c r="AO78" s="120"/>
      <c r="AP78" s="25"/>
      <c r="AQ78" s="25"/>
      <c r="AR78" s="9"/>
      <c r="AS78" s="9"/>
      <c r="AT78" s="5"/>
      <c r="AX78" s="168"/>
      <c r="AY78" s="143" t="str">
        <f t="shared" si="23"/>
        <v>No</v>
      </c>
      <c r="AZ78" s="144" t="str">
        <f t="shared" si="16"/>
        <v>No</v>
      </c>
      <c r="BA78" s="150"/>
      <c r="BB78" s="146">
        <f>IF(Q78="NA",0,IF(N78="No",0,IF(O78=Data!$E$2,Data!$L$82,IF(O78=Data!$E$3,Data!$L$83,IF(O78=Data!$E$4,Data!$L$84,IF(O78=Data!$E$5,Data!$L$85,IF(O78=Data!$E$6,Data!$L$86,IF(O78=Data!$E$7,Data!$L$87,IF(O78=Data!$E$8,Data!$L$88,IF(O78=Data!$E$9,Data!$L$89,IF(O78=Data!$E$10,Data!$L$90,IF(O78=Data!$E$11,Data!$L$91,IF(O78=Data!$E$12,Data!$L$92,IF(O78=Data!$E$13,Data!$L$93,IF(O78=Data!$E$14,Data!$L$94,IF(O78=Data!$E$15,Data!$L$95,IF(O78=Data!$E$16,Data!$L$96,IF(O78=Data!$E$17,Data!$L$97,IF(O78=Data!$E$18,Data!L$98,0)))))))))))))))))))</f>
        <v>0</v>
      </c>
      <c r="BC78" s="147">
        <f>IF(Q78="NA",0,IF(AY78="No",0,IF(N78="Yes",0,IF(P78=Data!$E$2,Data!$L$82,IF(P78=Data!$E$3,Data!$L$83,IF(P78=Data!$E$4,Data!$L$84,IF(P78=Data!$E$5,Data!$L$85,IF(P78=Data!$E$6,Data!$L$86,IF(P78=Data!$E$7,Data!$L$87,IF(P78=Data!$E$8,Data!$L$88,IF(P78=Data!$E$9,Data!$L$89,IF(P78=Data!$E$10,Data!$L$90,IF(P78=Data!$E$11,Data!$L$91,IF(P78=Data!$E$12,Data!$L$92*(EXP(-29.6/R78)),IF(P78=Data!$E$13,Data!$L$93,IF(P78=Data!$E$14,Data!$L$94*(EXP(-29.6/R78)),IF(P78=Data!$E$15,Data!$L$95,IF(P78=Data!$E$16,Data!$L$96,IF(P78=Data!$E$17,Data!$L$97,IF(P78=Data!$E$18,Data!L$98,0))))))))))))))))))))</f>
        <v>0</v>
      </c>
      <c r="BD78" s="148"/>
      <c r="BE78" s="146"/>
      <c r="BF78" s="148">
        <f t="shared" si="17"/>
        <v>0</v>
      </c>
      <c r="BG78" s="148">
        <f t="shared" si="24"/>
        <v>1</v>
      </c>
      <c r="BH78" s="148">
        <f t="shared" si="25"/>
        <v>1</v>
      </c>
      <c r="BI78" s="148">
        <f>IF(S78=0,0,IF(AND(Q78=Data!$E$12,S78-$AV$3&gt;0),(((Data!$M$92*(EXP(-29.6/S78)))-(Data!$M$92*(EXP(-29.6/(S78-$AV$3)))))),IF(AND(Q78=Data!$E$12,S78-$AV$3&lt;0.5),(Data!$M$92*(EXP(-29.6/S78))),IF(AND(Q78=Data!$E$12,S78&lt;=1),((Data!$M$92*(EXP(-29.6/S78)))),IF(Q78=Data!$E$13,(Data!$M$93),IF(AND(Q78=Data!$E$14,S78-$AV$3&gt;0),(((Data!$M$94*(EXP(-29.6/S78)))-(Data!$M$94*(EXP(-29.6/(S78-$AV$3)))))),IF(AND(Q78=Data!$E$14,S78-$AV$3&lt;1),(Data!$M$94*(EXP(-29.6/S78))),IF(AND(Q78=Data!$E$14,S78&lt;=1),((Data!$M$94*(EXP(-29.6/S78)))),IF(Q78=Data!$E$15,Data!$M$95,IF(Q78=Data!$E$16,Data!$M$96,IF(Q78=Data!$E$17,Data!$M$97,IF(Q78=Data!$E$18,Data!$M$98,0))))))))))))</f>
        <v>0</v>
      </c>
      <c r="BJ78" s="148">
        <f>IF(Q78=Data!$E$12,BI78*0.32,IF(Q78=Data!$E$13,0,IF(Q78=Data!$E$14,BI78*0.32,IF(Q78=Data!$E$15,0,IF(Q78=Data!$E$16,0,IF(Q78=Data!$E$17,0,IF(Q78=Data!$E$18,0,0)))))))</f>
        <v>0</v>
      </c>
      <c r="BK78" s="148">
        <f>IF(Q78=Data!$E$12,Data!$P$92*$AV$3,IF(Q78=Data!$E$13,Data!$P$93*$AV$3,IF(Q78=Data!$E$14,Data!$P$94*$AV$3,IF(Q78=Data!$E$15,Data!$P$95*$AV$3,IF(Q78=Data!$E$16,Data!$P$96*$AV$3,IF(Q78=Data!$E$17,Data!$P$97*$AV$3,IF(Q78=Data!$E$18,Data!$P$98*$AV$3,0)))))))</f>
        <v>0</v>
      </c>
      <c r="BL78" s="147">
        <f>IF(O78=Data!$E$2,Data!$O$82,IF(O78=Data!$E$3,Data!$O$83,IF(O78=Data!$E$4,Data!$O$84,IF(O78=Data!$E$5,Data!$O$85,IF(O78=Data!$E$6,Data!$O$86,IF(O78=Data!$E$7,Data!$O$87,IF(O78=Data!$E$8,Data!$O$88,IF(O78=Data!$E$9,Data!$O$89,IF(O78=Data!$E$10,Data!$O$90,IF(O78=Data!$E$11,Data!$O$91,IF(O78=Data!$E$12,Data!$O$92,IF(O78=Data!$E$13,Data!$O$93,IF(O78=Data!$E$14,Data!$O$94,IF(O78=Data!$E$15,Data!$O$95,IF(O78=Data!$E$16,Data!$O$96,IF(O78=Data!$E$17,Data!$O$97,IF(O78=Data!$E$18,Data!$O$98,0)))))))))))))))))</f>
        <v>0</v>
      </c>
      <c r="BM78" s="169"/>
      <c r="BN78" s="169"/>
      <c r="BO78" s="169"/>
      <c r="BP78" s="169"/>
    </row>
    <row r="79" spans="10:68" x14ac:dyDescent="0.3">
      <c r="J79" s="36" t="s">
        <v>90</v>
      </c>
      <c r="K79" s="108"/>
      <c r="L79" s="108"/>
      <c r="M79" s="108" t="s">
        <v>3</v>
      </c>
      <c r="N79" s="108" t="s">
        <v>1</v>
      </c>
      <c r="O79" s="109" t="s">
        <v>124</v>
      </c>
      <c r="P79" s="109" t="s">
        <v>124</v>
      </c>
      <c r="Q79" s="110" t="s">
        <v>124</v>
      </c>
      <c r="R79" s="111"/>
      <c r="S79" s="111"/>
      <c r="T79" s="112"/>
      <c r="U79" s="20"/>
      <c r="V79" s="21">
        <f>IF(AZ79="No",0,IF(O79="NA",0,IF(O79=Data!$E$2,Data!$F$82,IF(O79=Data!$E$3,Data!$F$83,IF(O79=Data!$E$4,Data!$F$84,IF(O79=Data!$E$5,Data!$F$85,IF(O79=Data!$E$6,Data!$F$86,IF(O79=Data!$E$7,Data!$F$87,IF(O79=Data!$E$8,Data!$F$88,IF(O79=Data!$E$9,Data!$F$89,IF(O79=Data!$E$10,Data!$F$90,IF(O79=Data!$E$11,Data!$F$91,IF(O79=Data!E88,Data!$F$92,IF(O79=Data!E89,Data!$F$93,IF(O79=Data!E90,Data!$F$94,IF(O79=Data!E91,Data!$F$95,IF(O79=Data!E92,Data!$F$96,IF(O79=Data!E93,Data!$F$97,IF(O79=Data!E94,Data!F$98,0)))))))))))))))))))*K79*$AV$3</f>
        <v>0</v>
      </c>
      <c r="W79" s="23">
        <f>IF(AZ79="No",0,IF(O79="NA",0,IF(O79=Data!$E$2,Data!$G$82,IF(O79=Data!$E$3,Data!$G$83,IF(O79=Data!$E$4,Data!$G$84,IF(O79=Data!$E$5,Data!$G$85,IF(O79=Data!$E$6,Data!$G$86,IF(O79=Data!$E$7,Data!$G$87,IF(O79=Data!$E$8,Data!$G$88,IF(O79=Data!$E$9,Data!$G$89,IF(O79=Data!$E$10,Data!$G$90,IF(O79=Data!$E$11,Data!$G$91,IF(O79=Data!$E$12,Data!$G$92,IF(O79=Data!$E$13,Data!$G$93,IF(O79=Data!$E$14,Data!$G$94,IF(O79=Data!$E$15,Data!$G$95,IF(O79=Data!$E$16,Data!$G$96,IF(O79=Data!$E$17,Data!$G$97,IF(O79=Data!$E$18,Data!G$98,0)))))))))))))))))))*K79*$AV$3</f>
        <v>0</v>
      </c>
      <c r="X79" s="23">
        <f>IF(AZ79="No",0,IF(O79="NA",0,IF(O79=Data!$E$2,Data!$H$82,IF(O79=Data!$E$3,Data!$H$83,IF(O79=Data!$E$4,Data!$H$84,IF(O79=Data!$E$5,Data!$H$85,IF(O79=Data!$E$6,Data!$H$86,IF(O79=Data!$E$7,Data!$H$87,IF(O79=Data!$E$8,Data!$H$88,IF(O79=Data!$E$9,Data!$H$89,IF(O79=Data!$E$10,Data!$H$90,IF(O79=Data!$E$11,Data!$H$91,IF(O79=Data!$E$12,Data!$H$92,IF(O79=Data!$E$13,Data!$H$93,IF(O79=Data!$E$14,Data!$H$94,IF(O79=Data!$E$15,Data!$H$95,IF(O79=Data!$E$16,Data!$H$96,IF(O79=Data!$E$17,Data!$H$97,IF(O79=Data!$E$18,Data!H$98,0)))))))))))))))))))*K79*$AV$3</f>
        <v>0</v>
      </c>
      <c r="Y79" s="23">
        <f>IF(R79&lt;=1,0,IF(Q79=Data!$E$12,Data!$F$92,IF(Q79=Data!$E$13,Data!$F$93,IF(Q79=Data!$E$14,Data!$F$94,IF(Q79=Data!$E$15,Data!$F$95,IF(Q79=Data!$E$16,Data!$F$96,IF(Q79=Data!$E$17,Data!$F$97,IF(Q79=Data!$E$18,Data!$F$98,0))))))))*K79*IF(R79&lt;AV79,R79,$AV$3)</f>
        <v>0</v>
      </c>
      <c r="Z79" s="23">
        <f>IF(R79&lt;=1,0,IF(Q79=Data!$E$12,Data!$G$92,IF(Q79=Data!$E$13,Data!$G$93,IF(Q79=Data!$E$14,Data!$G$94,IF(Q79=Data!$E$15,Data!$G$95,IF(Q79=Data!$E$16,Data!$G$96,IF(Q79=Data!$E$17,Data!$G$97,IF(Q79=Data!$E$18,Data!$G$98,0))))))))*K79*IF(R79&lt;AV79,R79,$AV$3)</f>
        <v>0</v>
      </c>
      <c r="AA79" s="23">
        <f>IF(R79&lt;=1,0,IF(Q79=Data!$E$12,Data!$H$92,IF(Q79=Data!$E$13,Data!$H$93,IF(Q79=Data!$E$14,Data!$H$94,IF(Q79=Data!$E$15,Data!$H$95,IF(Q79=Data!$E$16,Data!$H$96,IF(Q79=Data!$E$17,Data!$H$97,IF(Q79=Data!$E$18,Data!$H$98,0))))))))*K79*IF(R79&lt;AV79,R79,$AV$3)</f>
        <v>0</v>
      </c>
      <c r="AB79" s="22">
        <f t="shared" si="18"/>
        <v>0</v>
      </c>
      <c r="AC79" s="50">
        <f t="shared" si="19"/>
        <v>0</v>
      </c>
      <c r="AD79" s="46"/>
      <c r="AE79" s="21">
        <f t="shared" si="13"/>
        <v>0</v>
      </c>
      <c r="AF79" s="22">
        <f t="shared" si="14"/>
        <v>0</v>
      </c>
      <c r="AG79" s="50">
        <f t="shared" si="15"/>
        <v>0</v>
      </c>
      <c r="AH79" s="46"/>
      <c r="AI79" s="21">
        <f>IF(AZ79="No",0,IF(O79="NA",0,IF(Q79=O79,0,IF(O79=Data!$E$2,Data!$J$82,IF(O79=Data!$E$3,Data!$J$83,IF(O79=Data!$E$4,Data!$J$84,IF(O79=Data!$E$5,Data!$J$85,IF(O79=Data!$E$6,Data!$J$86,IF(O79=Data!$E$7,Data!$J$87,IF(O79=Data!$E$8,Data!$J$88,IF(O79=Data!$E$9,Data!$J$89,IF(O79=Data!$E$10,Data!$I$90,IF(O79=Data!$E$11,Data!$J$91,IF(O79=Data!$E$12,Data!$J$92,IF(O79=Data!$E$13,Data!$J$93,IF(O79=Data!$E$14,Data!$J$94,IF(O79=Data!$E$15,Data!$J$95,IF(O79=Data!$E$16,Data!$J$96,IF(O79=Data!$E$17,Data!$J$97,IF(O79=Data!$E$18,Data!J$98,0))))))))))))))))))))*$AV$3</f>
        <v>0</v>
      </c>
      <c r="AJ79" s="23">
        <f>IF(AZ79="No",0,IF(O79="NA",0,IF(O79=Data!$E$2,Data!$K$82,IF(O79=Data!$E$3,Data!$K$83,IF(O79=Data!$E$4,Data!$K$84,IF(O79=Data!$E$5,Data!$K$85,IF(O79=Data!$E$6,Data!$K$86,IF(O79=Data!$E$7,Data!$K$87,IF(O79=Data!$E$8,Data!$K$88,IF(O79=Data!$E$9,Data!$K$89,IF(O79=Data!$E$10,Data!$K$90,IF(O79=Data!$E$11,Data!$K$91,IF(O79=Data!$E$12,Data!$K$92,IF(O79=Data!$E$13,Data!$K$93,IF(O79=Data!$E$14,Data!$K$94,IF(O79=Data!$E$15,Data!$K$95,IF(O79=Data!$E$16,Data!$K$96,IF(O79=Data!$E$17,Data!$K$97,IF(O79=Data!$E$18,Data!K$98,0)))))))))))))))))))*$AV$3</f>
        <v>0</v>
      </c>
      <c r="AK79" s="23">
        <f t="shared" si="20"/>
        <v>0</v>
      </c>
      <c r="AL79" s="22">
        <f t="shared" si="21"/>
        <v>0</v>
      </c>
      <c r="AM79" s="22">
        <f t="shared" si="22"/>
        <v>0</v>
      </c>
      <c r="AN79" s="23"/>
      <c r="AO79" s="120"/>
      <c r="AP79" s="25"/>
      <c r="AQ79" s="25"/>
      <c r="AR79" s="9"/>
      <c r="AS79" s="9"/>
      <c r="AT79" s="5"/>
      <c r="AX79" s="168"/>
      <c r="AY79" s="143" t="str">
        <f t="shared" si="23"/>
        <v>No</v>
      </c>
      <c r="AZ79" s="144" t="str">
        <f t="shared" si="16"/>
        <v>No</v>
      </c>
      <c r="BA79" s="150"/>
      <c r="BB79" s="146">
        <f>IF(Q79="NA",0,IF(N79="No",0,IF(O79=Data!$E$2,Data!$L$82,IF(O79=Data!$E$3,Data!$L$83,IF(O79=Data!$E$4,Data!$L$84,IF(O79=Data!$E$5,Data!$L$85,IF(O79=Data!$E$6,Data!$L$86,IF(O79=Data!$E$7,Data!$L$87,IF(O79=Data!$E$8,Data!$L$88,IF(O79=Data!$E$9,Data!$L$89,IF(O79=Data!$E$10,Data!$L$90,IF(O79=Data!$E$11,Data!$L$91,IF(O79=Data!$E$12,Data!$L$92,IF(O79=Data!$E$13,Data!$L$93,IF(O79=Data!$E$14,Data!$L$94,IF(O79=Data!$E$15,Data!$L$95,IF(O79=Data!$E$16,Data!$L$96,IF(O79=Data!$E$17,Data!$L$97,IF(O79=Data!$E$18,Data!L$98,0)))))))))))))))))))</f>
        <v>0</v>
      </c>
      <c r="BC79" s="147">
        <f>IF(Q79="NA",0,IF(AY79="No",0,IF(N79="Yes",0,IF(P79=Data!$E$2,Data!$L$82,IF(P79=Data!$E$3,Data!$L$83,IF(P79=Data!$E$4,Data!$L$84,IF(P79=Data!$E$5,Data!$L$85,IF(P79=Data!$E$6,Data!$L$86,IF(P79=Data!$E$7,Data!$L$87,IF(P79=Data!$E$8,Data!$L$88,IF(P79=Data!$E$9,Data!$L$89,IF(P79=Data!$E$10,Data!$L$90,IF(P79=Data!$E$11,Data!$L$91,IF(P79=Data!$E$12,Data!$L$92*(EXP(-29.6/R79)),IF(P79=Data!$E$13,Data!$L$93,IF(P79=Data!$E$14,Data!$L$94*(EXP(-29.6/R79)),IF(P79=Data!$E$15,Data!$L$95,IF(P79=Data!$E$16,Data!$L$96,IF(P79=Data!$E$17,Data!$L$97,IF(P79=Data!$E$18,Data!L$98,0))))))))))))))))))))</f>
        <v>0</v>
      </c>
      <c r="BD79" s="148"/>
      <c r="BE79" s="146"/>
      <c r="BF79" s="148">
        <f t="shared" si="17"/>
        <v>0</v>
      </c>
      <c r="BG79" s="148">
        <f t="shared" si="24"/>
        <v>1</v>
      </c>
      <c r="BH79" s="148">
        <f t="shared" si="25"/>
        <v>1</v>
      </c>
      <c r="BI79" s="148">
        <f>IF(S79=0,0,IF(AND(Q79=Data!$E$12,S79-$AV$3&gt;0),(((Data!$M$92*(EXP(-29.6/S79)))-(Data!$M$92*(EXP(-29.6/(S79-$AV$3)))))),IF(AND(Q79=Data!$E$12,S79-$AV$3&lt;0.5),(Data!$M$92*(EXP(-29.6/S79))),IF(AND(Q79=Data!$E$12,S79&lt;=1),((Data!$M$92*(EXP(-29.6/S79)))),IF(Q79=Data!$E$13,(Data!$M$93),IF(AND(Q79=Data!$E$14,S79-$AV$3&gt;0),(((Data!$M$94*(EXP(-29.6/S79)))-(Data!$M$94*(EXP(-29.6/(S79-$AV$3)))))),IF(AND(Q79=Data!$E$14,S79-$AV$3&lt;1),(Data!$M$94*(EXP(-29.6/S79))),IF(AND(Q79=Data!$E$14,S79&lt;=1),((Data!$M$94*(EXP(-29.6/S79)))),IF(Q79=Data!$E$15,Data!$M$95,IF(Q79=Data!$E$16,Data!$M$96,IF(Q79=Data!$E$17,Data!$M$97,IF(Q79=Data!$E$18,Data!$M$98,0))))))))))))</f>
        <v>0</v>
      </c>
      <c r="BJ79" s="148">
        <f>IF(Q79=Data!$E$12,BI79*0.32,IF(Q79=Data!$E$13,0,IF(Q79=Data!$E$14,BI79*0.32,IF(Q79=Data!$E$15,0,IF(Q79=Data!$E$16,0,IF(Q79=Data!$E$17,0,IF(Q79=Data!$E$18,0,0)))))))</f>
        <v>0</v>
      </c>
      <c r="BK79" s="148">
        <f>IF(Q79=Data!$E$12,Data!$P$92*$AV$3,IF(Q79=Data!$E$13,Data!$P$93*$AV$3,IF(Q79=Data!$E$14,Data!$P$94*$AV$3,IF(Q79=Data!$E$15,Data!$P$95*$AV$3,IF(Q79=Data!$E$16,Data!$P$96*$AV$3,IF(Q79=Data!$E$17,Data!$P$97*$AV$3,IF(Q79=Data!$E$18,Data!$P$98*$AV$3,0)))))))</f>
        <v>0</v>
      </c>
      <c r="BL79" s="147">
        <f>IF(O79=Data!$E$2,Data!$O$82,IF(O79=Data!$E$3,Data!$O$83,IF(O79=Data!$E$4,Data!$O$84,IF(O79=Data!$E$5,Data!$O$85,IF(O79=Data!$E$6,Data!$O$86,IF(O79=Data!$E$7,Data!$O$87,IF(O79=Data!$E$8,Data!$O$88,IF(O79=Data!$E$9,Data!$O$89,IF(O79=Data!$E$10,Data!$O$90,IF(O79=Data!$E$11,Data!$O$91,IF(O79=Data!$E$12,Data!$O$92,IF(O79=Data!$E$13,Data!$O$93,IF(O79=Data!$E$14,Data!$O$94,IF(O79=Data!$E$15,Data!$O$95,IF(O79=Data!$E$16,Data!$O$96,IF(O79=Data!$E$17,Data!$O$97,IF(O79=Data!$E$18,Data!$O$98,0)))))))))))))))))</f>
        <v>0</v>
      </c>
      <c r="BM79" s="169"/>
      <c r="BN79" s="169"/>
      <c r="BO79" s="169"/>
      <c r="BP79" s="169"/>
    </row>
    <row r="80" spans="10:68" x14ac:dyDescent="0.3">
      <c r="J80" s="36" t="s">
        <v>91</v>
      </c>
      <c r="K80" s="108"/>
      <c r="L80" s="108"/>
      <c r="M80" s="108" t="s">
        <v>3</v>
      </c>
      <c r="N80" s="108" t="s">
        <v>1</v>
      </c>
      <c r="O80" s="109" t="s">
        <v>124</v>
      </c>
      <c r="P80" s="109" t="s">
        <v>124</v>
      </c>
      <c r="Q80" s="110" t="s">
        <v>124</v>
      </c>
      <c r="R80" s="111"/>
      <c r="S80" s="111"/>
      <c r="T80" s="112"/>
      <c r="U80" s="20"/>
      <c r="V80" s="21">
        <f>IF(AZ80="No",0,IF(O80="NA",0,IF(O80=Data!$E$2,Data!$F$82,IF(O80=Data!$E$3,Data!$F$83,IF(O80=Data!$E$4,Data!$F$84,IF(O80=Data!$E$5,Data!$F$85,IF(O80=Data!$E$6,Data!$F$86,IF(O80=Data!$E$7,Data!$F$87,IF(O80=Data!$E$8,Data!$F$88,IF(O80=Data!$E$9,Data!$F$89,IF(O80=Data!$E$10,Data!$F$90,IF(O80=Data!$E$11,Data!$F$91,IF(O80=Data!E89,Data!$F$92,IF(O80=Data!E90,Data!$F$93,IF(O80=Data!E91,Data!$F$94,IF(O80=Data!E92,Data!$F$95,IF(O80=Data!E93,Data!$F$96,IF(O80=Data!E94,Data!$F$97,IF(O80=Data!E95,Data!F$98,0)))))))))))))))))))*K80*$AV$3</f>
        <v>0</v>
      </c>
      <c r="W80" s="23">
        <f>IF(AZ80="No",0,IF(O80="NA",0,IF(O80=Data!$E$2,Data!$G$82,IF(O80=Data!$E$3,Data!$G$83,IF(O80=Data!$E$4,Data!$G$84,IF(O80=Data!$E$5,Data!$G$85,IF(O80=Data!$E$6,Data!$G$86,IF(O80=Data!$E$7,Data!$G$87,IF(O80=Data!$E$8,Data!$G$88,IF(O80=Data!$E$9,Data!$G$89,IF(O80=Data!$E$10,Data!$G$90,IF(O80=Data!$E$11,Data!$G$91,IF(O80=Data!$E$12,Data!$G$92,IF(O80=Data!$E$13,Data!$G$93,IF(O80=Data!$E$14,Data!$G$94,IF(O80=Data!$E$15,Data!$G$95,IF(O80=Data!$E$16,Data!$G$96,IF(O80=Data!$E$17,Data!$G$97,IF(O80=Data!$E$18,Data!G$98,0)))))))))))))))))))*K80*$AV$3</f>
        <v>0</v>
      </c>
      <c r="X80" s="23">
        <f>IF(AZ80="No",0,IF(O80="NA",0,IF(O80=Data!$E$2,Data!$H$82,IF(O80=Data!$E$3,Data!$H$83,IF(O80=Data!$E$4,Data!$H$84,IF(O80=Data!$E$5,Data!$H$85,IF(O80=Data!$E$6,Data!$H$86,IF(O80=Data!$E$7,Data!$H$87,IF(O80=Data!$E$8,Data!$H$88,IF(O80=Data!$E$9,Data!$H$89,IF(O80=Data!$E$10,Data!$H$90,IF(O80=Data!$E$11,Data!$H$91,IF(O80=Data!$E$12,Data!$H$92,IF(O80=Data!$E$13,Data!$H$93,IF(O80=Data!$E$14,Data!$H$94,IF(O80=Data!$E$15,Data!$H$95,IF(O80=Data!$E$16,Data!$H$96,IF(O80=Data!$E$17,Data!$H$97,IF(O80=Data!$E$18,Data!H$98,0)))))))))))))))))))*K80*$AV$3</f>
        <v>0</v>
      </c>
      <c r="Y80" s="23">
        <f>IF(R80&lt;=1,0,IF(Q80=Data!$E$12,Data!$F$92,IF(Q80=Data!$E$13,Data!$F$93,IF(Q80=Data!$E$14,Data!$F$94,IF(Q80=Data!$E$15,Data!$F$95,IF(Q80=Data!$E$16,Data!$F$96,IF(Q80=Data!$E$17,Data!$F$97,IF(Q80=Data!$E$18,Data!$F$98,0))))))))*K80*IF(R80&lt;AV80,R80,$AV$3)</f>
        <v>0</v>
      </c>
      <c r="Z80" s="23">
        <f>IF(R80&lt;=1,0,IF(Q80=Data!$E$12,Data!$G$92,IF(Q80=Data!$E$13,Data!$G$93,IF(Q80=Data!$E$14,Data!$G$94,IF(Q80=Data!$E$15,Data!$G$95,IF(Q80=Data!$E$16,Data!$G$96,IF(Q80=Data!$E$17,Data!$G$97,IF(Q80=Data!$E$18,Data!$G$98,0))))))))*K80*IF(R80&lt;AV80,R80,$AV$3)</f>
        <v>0</v>
      </c>
      <c r="AA80" s="23">
        <f>IF(R80&lt;=1,0,IF(Q80=Data!$E$12,Data!$H$92,IF(Q80=Data!$E$13,Data!$H$93,IF(Q80=Data!$E$14,Data!$H$94,IF(Q80=Data!$E$15,Data!$H$95,IF(Q80=Data!$E$16,Data!$H$96,IF(Q80=Data!$E$17,Data!$H$97,IF(Q80=Data!$E$18,Data!$H$98,0))))))))*K80*IF(R80&lt;AV80,R80,$AV$3)</f>
        <v>0</v>
      </c>
      <c r="AB80" s="22">
        <f t="shared" si="18"/>
        <v>0</v>
      </c>
      <c r="AC80" s="50">
        <f t="shared" si="19"/>
        <v>0</v>
      </c>
      <c r="AD80" s="46"/>
      <c r="AE80" s="21">
        <f t="shared" si="13"/>
        <v>0</v>
      </c>
      <c r="AF80" s="22">
        <f t="shared" si="14"/>
        <v>0</v>
      </c>
      <c r="AG80" s="50">
        <f t="shared" si="15"/>
        <v>0</v>
      </c>
      <c r="AH80" s="46"/>
      <c r="AI80" s="21">
        <f>IF(AZ80="No",0,IF(O80="NA",0,IF(Q80=O80,0,IF(O80=Data!$E$2,Data!$J$82,IF(O80=Data!$E$3,Data!$J$83,IF(O80=Data!$E$4,Data!$J$84,IF(O80=Data!$E$5,Data!$J$85,IF(O80=Data!$E$6,Data!$J$86,IF(O80=Data!$E$7,Data!$J$87,IF(O80=Data!$E$8,Data!$J$88,IF(O80=Data!$E$9,Data!$J$89,IF(O80=Data!$E$10,Data!$I$90,IF(O80=Data!$E$11,Data!$J$91,IF(O80=Data!$E$12,Data!$J$92,IF(O80=Data!$E$13,Data!$J$93,IF(O80=Data!$E$14,Data!$J$94,IF(O80=Data!$E$15,Data!$J$95,IF(O80=Data!$E$16,Data!$J$96,IF(O80=Data!$E$17,Data!$J$97,IF(O80=Data!$E$18,Data!J$98,0))))))))))))))))))))*$AV$3</f>
        <v>0</v>
      </c>
      <c r="AJ80" s="23">
        <f>IF(AZ80="No",0,IF(O80="NA",0,IF(O80=Data!$E$2,Data!$K$82,IF(O80=Data!$E$3,Data!$K$83,IF(O80=Data!$E$4,Data!$K$84,IF(O80=Data!$E$5,Data!$K$85,IF(O80=Data!$E$6,Data!$K$86,IF(O80=Data!$E$7,Data!$K$87,IF(O80=Data!$E$8,Data!$K$88,IF(O80=Data!$E$9,Data!$K$89,IF(O80=Data!$E$10,Data!$K$90,IF(O80=Data!$E$11,Data!$K$91,IF(O80=Data!$E$12,Data!$K$92,IF(O80=Data!$E$13,Data!$K$93,IF(O80=Data!$E$14,Data!$K$94,IF(O80=Data!$E$15,Data!$K$95,IF(O80=Data!$E$16,Data!$K$96,IF(O80=Data!$E$17,Data!$K$97,IF(O80=Data!$E$18,Data!K$98,0)))))))))))))))))))*$AV$3</f>
        <v>0</v>
      </c>
      <c r="AK80" s="23">
        <f t="shared" si="20"/>
        <v>0</v>
      </c>
      <c r="AL80" s="22">
        <f t="shared" si="21"/>
        <v>0</v>
      </c>
      <c r="AM80" s="22">
        <f t="shared" si="22"/>
        <v>0</v>
      </c>
      <c r="AN80" s="23"/>
      <c r="AO80" s="120"/>
      <c r="AP80" s="25"/>
      <c r="AQ80" s="25"/>
      <c r="AR80" s="9"/>
      <c r="AS80" s="9"/>
      <c r="AT80" s="5"/>
      <c r="AX80" s="168"/>
      <c r="AY80" s="143" t="str">
        <f t="shared" si="23"/>
        <v>No</v>
      </c>
      <c r="AZ80" s="144" t="str">
        <f t="shared" si="16"/>
        <v>No</v>
      </c>
      <c r="BA80" s="150"/>
      <c r="BB80" s="146">
        <f>IF(Q80="NA",0,IF(N80="No",0,IF(O80=Data!$E$2,Data!$L$82,IF(O80=Data!$E$3,Data!$L$83,IF(O80=Data!$E$4,Data!$L$84,IF(O80=Data!$E$5,Data!$L$85,IF(O80=Data!$E$6,Data!$L$86,IF(O80=Data!$E$7,Data!$L$87,IF(O80=Data!$E$8,Data!$L$88,IF(O80=Data!$E$9,Data!$L$89,IF(O80=Data!$E$10,Data!$L$90,IF(O80=Data!$E$11,Data!$L$91,IF(O80=Data!$E$12,Data!$L$92,IF(O80=Data!$E$13,Data!$L$93,IF(O80=Data!$E$14,Data!$L$94,IF(O80=Data!$E$15,Data!$L$95,IF(O80=Data!$E$16,Data!$L$96,IF(O80=Data!$E$17,Data!$L$97,IF(O80=Data!$E$18,Data!L$98,0)))))))))))))))))))</f>
        <v>0</v>
      </c>
      <c r="BC80" s="147">
        <f>IF(Q80="NA",0,IF(AY80="No",0,IF(N80="Yes",0,IF(P80=Data!$E$2,Data!$L$82,IF(P80=Data!$E$3,Data!$L$83,IF(P80=Data!$E$4,Data!$L$84,IF(P80=Data!$E$5,Data!$L$85,IF(P80=Data!$E$6,Data!$L$86,IF(P80=Data!$E$7,Data!$L$87,IF(P80=Data!$E$8,Data!$L$88,IF(P80=Data!$E$9,Data!$L$89,IF(P80=Data!$E$10,Data!$L$90,IF(P80=Data!$E$11,Data!$L$91,IF(P80=Data!$E$12,Data!$L$92*(EXP(-29.6/R80)),IF(P80=Data!$E$13,Data!$L$93,IF(P80=Data!$E$14,Data!$L$94*(EXP(-29.6/R80)),IF(P80=Data!$E$15,Data!$L$95,IF(P80=Data!$E$16,Data!$L$96,IF(P80=Data!$E$17,Data!$L$97,IF(P80=Data!$E$18,Data!L$98,0))))))))))))))))))))</f>
        <v>0</v>
      </c>
      <c r="BD80" s="148"/>
      <c r="BE80" s="146"/>
      <c r="BF80" s="148">
        <f t="shared" si="17"/>
        <v>0</v>
      </c>
      <c r="BG80" s="148">
        <f t="shared" si="24"/>
        <v>1</v>
      </c>
      <c r="BH80" s="148">
        <f t="shared" si="25"/>
        <v>1</v>
      </c>
      <c r="BI80" s="148">
        <f>IF(S80=0,0,IF(AND(Q80=Data!$E$12,S80-$AV$3&gt;0),(((Data!$M$92*(EXP(-29.6/S80)))-(Data!$M$92*(EXP(-29.6/(S80-$AV$3)))))),IF(AND(Q80=Data!$E$12,S80-$AV$3&lt;0.5),(Data!$M$92*(EXP(-29.6/S80))),IF(AND(Q80=Data!$E$12,S80&lt;=1),((Data!$M$92*(EXP(-29.6/S80)))),IF(Q80=Data!$E$13,(Data!$M$93),IF(AND(Q80=Data!$E$14,S80-$AV$3&gt;0),(((Data!$M$94*(EXP(-29.6/S80)))-(Data!$M$94*(EXP(-29.6/(S80-$AV$3)))))),IF(AND(Q80=Data!$E$14,S80-$AV$3&lt;1),(Data!$M$94*(EXP(-29.6/S80))),IF(AND(Q80=Data!$E$14,S80&lt;=1),((Data!$M$94*(EXP(-29.6/S80)))),IF(Q80=Data!$E$15,Data!$M$95,IF(Q80=Data!$E$16,Data!$M$96,IF(Q80=Data!$E$17,Data!$M$97,IF(Q80=Data!$E$18,Data!$M$98,0))))))))))))</f>
        <v>0</v>
      </c>
      <c r="BJ80" s="148">
        <f>IF(Q80=Data!$E$12,BI80*0.32,IF(Q80=Data!$E$13,0,IF(Q80=Data!$E$14,BI80*0.32,IF(Q80=Data!$E$15,0,IF(Q80=Data!$E$16,0,IF(Q80=Data!$E$17,0,IF(Q80=Data!$E$18,0,0)))))))</f>
        <v>0</v>
      </c>
      <c r="BK80" s="148">
        <f>IF(Q80=Data!$E$12,Data!$P$92*$AV$3,IF(Q80=Data!$E$13,Data!$P$93*$AV$3,IF(Q80=Data!$E$14,Data!$P$94*$AV$3,IF(Q80=Data!$E$15,Data!$P$95*$AV$3,IF(Q80=Data!$E$16,Data!$P$96*$AV$3,IF(Q80=Data!$E$17,Data!$P$97*$AV$3,IF(Q80=Data!$E$18,Data!$P$98*$AV$3,0)))))))</f>
        <v>0</v>
      </c>
      <c r="BL80" s="147">
        <f>IF(O80=Data!$E$2,Data!$O$82,IF(O80=Data!$E$3,Data!$O$83,IF(O80=Data!$E$4,Data!$O$84,IF(O80=Data!$E$5,Data!$O$85,IF(O80=Data!$E$6,Data!$O$86,IF(O80=Data!$E$7,Data!$O$87,IF(O80=Data!$E$8,Data!$O$88,IF(O80=Data!$E$9,Data!$O$89,IF(O80=Data!$E$10,Data!$O$90,IF(O80=Data!$E$11,Data!$O$91,IF(O80=Data!$E$12,Data!$O$92,IF(O80=Data!$E$13,Data!$O$93,IF(O80=Data!$E$14,Data!$O$94,IF(O80=Data!$E$15,Data!$O$95,IF(O80=Data!$E$16,Data!$O$96,IF(O80=Data!$E$17,Data!$O$97,IF(O80=Data!$E$18,Data!$O$98,0)))))))))))))))))</f>
        <v>0</v>
      </c>
      <c r="BM80" s="169"/>
      <c r="BN80" s="169"/>
      <c r="BO80" s="169"/>
      <c r="BP80" s="169"/>
    </row>
    <row r="81" spans="10:68" x14ac:dyDescent="0.3">
      <c r="J81" s="36" t="s">
        <v>92</v>
      </c>
      <c r="K81" s="108"/>
      <c r="L81" s="108"/>
      <c r="M81" s="108" t="s">
        <v>3</v>
      </c>
      <c r="N81" s="108" t="s">
        <v>1</v>
      </c>
      <c r="O81" s="109" t="s">
        <v>124</v>
      </c>
      <c r="P81" s="109" t="s">
        <v>124</v>
      </c>
      <c r="Q81" s="110" t="s">
        <v>124</v>
      </c>
      <c r="R81" s="111"/>
      <c r="S81" s="111"/>
      <c r="T81" s="112"/>
      <c r="U81" s="20"/>
      <c r="V81" s="21">
        <f>IF(AZ81="No",0,IF(O81="NA",0,IF(O81=Data!$E$2,Data!$F$82,IF(O81=Data!$E$3,Data!$F$83,IF(O81=Data!$E$4,Data!$F$84,IF(O81=Data!$E$5,Data!$F$85,IF(O81=Data!$E$6,Data!$F$86,IF(O81=Data!$E$7,Data!$F$87,IF(O81=Data!$E$8,Data!$F$88,IF(O81=Data!$E$9,Data!$F$89,IF(O81=Data!$E$10,Data!$F$90,IF(O81=Data!$E$11,Data!$F$91,IF(O81=Data!E90,Data!$F$92,IF(O81=Data!E91,Data!$F$93,IF(O81=Data!E92,Data!$F$94,IF(O81=Data!E93,Data!$F$95,IF(O81=Data!E94,Data!$F$96,IF(O81=Data!E95,Data!$F$97,IF(O81=Data!E96,Data!F$98,0)))))))))))))))))))*K81*$AV$3</f>
        <v>0</v>
      </c>
      <c r="W81" s="23">
        <f>IF(AZ81="No",0,IF(O81="NA",0,IF(O81=Data!$E$2,Data!$G$82,IF(O81=Data!$E$3,Data!$G$83,IF(O81=Data!$E$4,Data!$G$84,IF(O81=Data!$E$5,Data!$G$85,IF(O81=Data!$E$6,Data!$G$86,IF(O81=Data!$E$7,Data!$G$87,IF(O81=Data!$E$8,Data!$G$88,IF(O81=Data!$E$9,Data!$G$89,IF(O81=Data!$E$10,Data!$G$90,IF(O81=Data!$E$11,Data!$G$91,IF(O81=Data!$E$12,Data!$G$92,IF(O81=Data!$E$13,Data!$G$93,IF(O81=Data!$E$14,Data!$G$94,IF(O81=Data!$E$15,Data!$G$95,IF(O81=Data!$E$16,Data!$G$96,IF(O81=Data!$E$17,Data!$G$97,IF(O81=Data!$E$18,Data!G$98,0)))))))))))))))))))*K81*$AV$3</f>
        <v>0</v>
      </c>
      <c r="X81" s="23">
        <f>IF(AZ81="No",0,IF(O81="NA",0,IF(O81=Data!$E$2,Data!$H$82,IF(O81=Data!$E$3,Data!$H$83,IF(O81=Data!$E$4,Data!$H$84,IF(O81=Data!$E$5,Data!$H$85,IF(O81=Data!$E$6,Data!$H$86,IF(O81=Data!$E$7,Data!$H$87,IF(O81=Data!$E$8,Data!$H$88,IF(O81=Data!$E$9,Data!$H$89,IF(O81=Data!$E$10,Data!$H$90,IF(O81=Data!$E$11,Data!$H$91,IF(O81=Data!$E$12,Data!$H$92,IF(O81=Data!$E$13,Data!$H$93,IF(O81=Data!$E$14,Data!$H$94,IF(O81=Data!$E$15,Data!$H$95,IF(O81=Data!$E$16,Data!$H$96,IF(O81=Data!$E$17,Data!$H$97,IF(O81=Data!$E$18,Data!H$98,0)))))))))))))))))))*K81*$AV$3</f>
        <v>0</v>
      </c>
      <c r="Y81" s="23">
        <f>IF(R81&lt;=1,0,IF(Q81=Data!$E$12,Data!$F$92,IF(Q81=Data!$E$13,Data!$F$93,IF(Q81=Data!$E$14,Data!$F$94,IF(Q81=Data!$E$15,Data!$F$95,IF(Q81=Data!$E$16,Data!$F$96,IF(Q81=Data!$E$17,Data!$F$97,IF(Q81=Data!$E$18,Data!$F$98,0))))))))*K81*IF(R81&lt;AV81,R81,$AV$3)</f>
        <v>0</v>
      </c>
      <c r="Z81" s="23">
        <f>IF(R81&lt;=1,0,IF(Q81=Data!$E$12,Data!$G$92,IF(Q81=Data!$E$13,Data!$G$93,IF(Q81=Data!$E$14,Data!$G$94,IF(Q81=Data!$E$15,Data!$G$95,IF(Q81=Data!$E$16,Data!$G$96,IF(Q81=Data!$E$17,Data!$G$97,IF(Q81=Data!$E$18,Data!$G$98,0))))))))*K81*IF(R81&lt;AV81,R81,$AV$3)</f>
        <v>0</v>
      </c>
      <c r="AA81" s="23">
        <f>IF(R81&lt;=1,0,IF(Q81=Data!$E$12,Data!$H$92,IF(Q81=Data!$E$13,Data!$H$93,IF(Q81=Data!$E$14,Data!$H$94,IF(Q81=Data!$E$15,Data!$H$95,IF(Q81=Data!$E$16,Data!$H$96,IF(Q81=Data!$E$17,Data!$H$97,IF(Q81=Data!$E$18,Data!$H$98,0))))))))*K81*IF(R81&lt;AV81,R81,$AV$3)</f>
        <v>0</v>
      </c>
      <c r="AB81" s="22">
        <f t="shared" si="18"/>
        <v>0</v>
      </c>
      <c r="AC81" s="50">
        <f t="shared" si="19"/>
        <v>0</v>
      </c>
      <c r="AD81" s="46"/>
      <c r="AE81" s="21">
        <f t="shared" si="13"/>
        <v>0</v>
      </c>
      <c r="AF81" s="22">
        <f t="shared" si="14"/>
        <v>0</v>
      </c>
      <c r="AG81" s="50">
        <f t="shared" si="15"/>
        <v>0</v>
      </c>
      <c r="AH81" s="46"/>
      <c r="AI81" s="21">
        <f>IF(AZ81="No",0,IF(O81="NA",0,IF(Q81=O81,0,IF(O81=Data!$E$2,Data!$J$82,IF(O81=Data!$E$3,Data!$J$83,IF(O81=Data!$E$4,Data!$J$84,IF(O81=Data!$E$5,Data!$J$85,IF(O81=Data!$E$6,Data!$J$86,IF(O81=Data!$E$7,Data!$J$87,IF(O81=Data!$E$8,Data!$J$88,IF(O81=Data!$E$9,Data!$J$89,IF(O81=Data!$E$10,Data!$I$90,IF(O81=Data!$E$11,Data!$J$91,IF(O81=Data!$E$12,Data!$J$92,IF(O81=Data!$E$13,Data!$J$93,IF(O81=Data!$E$14,Data!$J$94,IF(O81=Data!$E$15,Data!$J$95,IF(O81=Data!$E$16,Data!$J$96,IF(O81=Data!$E$17,Data!$J$97,IF(O81=Data!$E$18,Data!J$98,0))))))))))))))))))))*$AV$3</f>
        <v>0</v>
      </c>
      <c r="AJ81" s="23">
        <f>IF(AZ81="No",0,IF(O81="NA",0,IF(O81=Data!$E$2,Data!$K$82,IF(O81=Data!$E$3,Data!$K$83,IF(O81=Data!$E$4,Data!$K$84,IF(O81=Data!$E$5,Data!$K$85,IF(O81=Data!$E$6,Data!$K$86,IF(O81=Data!$E$7,Data!$K$87,IF(O81=Data!$E$8,Data!$K$88,IF(O81=Data!$E$9,Data!$K$89,IF(O81=Data!$E$10,Data!$K$90,IF(O81=Data!$E$11,Data!$K$91,IF(O81=Data!$E$12,Data!$K$92,IF(O81=Data!$E$13,Data!$K$93,IF(O81=Data!$E$14,Data!$K$94,IF(O81=Data!$E$15,Data!$K$95,IF(O81=Data!$E$16,Data!$K$96,IF(O81=Data!$E$17,Data!$K$97,IF(O81=Data!$E$18,Data!K$98,0)))))))))))))))))))*$AV$3</f>
        <v>0</v>
      </c>
      <c r="AK81" s="23">
        <f t="shared" si="20"/>
        <v>0</v>
      </c>
      <c r="AL81" s="22">
        <f t="shared" si="21"/>
        <v>0</v>
      </c>
      <c r="AM81" s="22">
        <f t="shared" si="22"/>
        <v>0</v>
      </c>
      <c r="AN81" s="23"/>
      <c r="AO81" s="120"/>
      <c r="AP81" s="25"/>
      <c r="AQ81" s="25"/>
      <c r="AR81" s="9"/>
      <c r="AS81" s="9"/>
      <c r="AT81" s="5"/>
      <c r="AX81" s="168"/>
      <c r="AY81" s="143" t="str">
        <f t="shared" si="23"/>
        <v>No</v>
      </c>
      <c r="AZ81" s="144" t="str">
        <f t="shared" si="16"/>
        <v>No</v>
      </c>
      <c r="BA81" s="150"/>
      <c r="BB81" s="146">
        <f>IF(Q81="NA",0,IF(N81="No",0,IF(O81=Data!$E$2,Data!$L$82,IF(O81=Data!$E$3,Data!$L$83,IF(O81=Data!$E$4,Data!$L$84,IF(O81=Data!$E$5,Data!$L$85,IF(O81=Data!$E$6,Data!$L$86,IF(O81=Data!$E$7,Data!$L$87,IF(O81=Data!$E$8,Data!$L$88,IF(O81=Data!$E$9,Data!$L$89,IF(O81=Data!$E$10,Data!$L$90,IF(O81=Data!$E$11,Data!$L$91,IF(O81=Data!$E$12,Data!$L$92,IF(O81=Data!$E$13,Data!$L$93,IF(O81=Data!$E$14,Data!$L$94,IF(O81=Data!$E$15,Data!$L$95,IF(O81=Data!$E$16,Data!$L$96,IF(O81=Data!$E$17,Data!$L$97,IF(O81=Data!$E$18,Data!L$98,0)))))))))))))))))))</f>
        <v>0</v>
      </c>
      <c r="BC81" s="147">
        <f>IF(Q81="NA",0,IF(AY81="No",0,IF(N81="Yes",0,IF(P81=Data!$E$2,Data!$L$82,IF(P81=Data!$E$3,Data!$L$83,IF(P81=Data!$E$4,Data!$L$84,IF(P81=Data!$E$5,Data!$L$85,IF(P81=Data!$E$6,Data!$L$86,IF(P81=Data!$E$7,Data!$L$87,IF(P81=Data!$E$8,Data!$L$88,IF(P81=Data!$E$9,Data!$L$89,IF(P81=Data!$E$10,Data!$L$90,IF(P81=Data!$E$11,Data!$L$91,IF(P81=Data!$E$12,Data!$L$92*(EXP(-29.6/R81)),IF(P81=Data!$E$13,Data!$L$93,IF(P81=Data!$E$14,Data!$L$94*(EXP(-29.6/R81)),IF(P81=Data!$E$15,Data!$L$95,IF(P81=Data!$E$16,Data!$L$96,IF(P81=Data!$E$17,Data!$L$97,IF(P81=Data!$E$18,Data!L$98,0))))))))))))))))))))</f>
        <v>0</v>
      </c>
      <c r="BD81" s="148"/>
      <c r="BE81" s="146"/>
      <c r="BF81" s="148">
        <f t="shared" si="17"/>
        <v>0</v>
      </c>
      <c r="BG81" s="148">
        <f t="shared" si="24"/>
        <v>1</v>
      </c>
      <c r="BH81" s="148">
        <f t="shared" si="25"/>
        <v>1</v>
      </c>
      <c r="BI81" s="148">
        <f>IF(S81=0,0,IF(AND(Q81=Data!$E$12,S81-$AV$3&gt;0),(((Data!$M$92*(EXP(-29.6/S81)))-(Data!$M$92*(EXP(-29.6/(S81-$AV$3)))))),IF(AND(Q81=Data!$E$12,S81-$AV$3&lt;0.5),(Data!$M$92*(EXP(-29.6/S81))),IF(AND(Q81=Data!$E$12,S81&lt;=1),((Data!$M$92*(EXP(-29.6/S81)))),IF(Q81=Data!$E$13,(Data!$M$93),IF(AND(Q81=Data!$E$14,S81-$AV$3&gt;0),(((Data!$M$94*(EXP(-29.6/S81)))-(Data!$M$94*(EXP(-29.6/(S81-$AV$3)))))),IF(AND(Q81=Data!$E$14,S81-$AV$3&lt;1),(Data!$M$94*(EXP(-29.6/S81))),IF(AND(Q81=Data!$E$14,S81&lt;=1),((Data!$M$94*(EXP(-29.6/S81)))),IF(Q81=Data!$E$15,Data!$M$95,IF(Q81=Data!$E$16,Data!$M$96,IF(Q81=Data!$E$17,Data!$M$97,IF(Q81=Data!$E$18,Data!$M$98,0))))))))))))</f>
        <v>0</v>
      </c>
      <c r="BJ81" s="148">
        <f>IF(Q81=Data!$E$12,BI81*0.32,IF(Q81=Data!$E$13,0,IF(Q81=Data!$E$14,BI81*0.32,IF(Q81=Data!$E$15,0,IF(Q81=Data!$E$16,0,IF(Q81=Data!$E$17,0,IF(Q81=Data!$E$18,0,0)))))))</f>
        <v>0</v>
      </c>
      <c r="BK81" s="148">
        <f>IF(Q81=Data!$E$12,Data!$P$92*$AV$3,IF(Q81=Data!$E$13,Data!$P$93*$AV$3,IF(Q81=Data!$E$14,Data!$P$94*$AV$3,IF(Q81=Data!$E$15,Data!$P$95*$AV$3,IF(Q81=Data!$E$16,Data!$P$96*$AV$3,IF(Q81=Data!$E$17,Data!$P$97*$AV$3,IF(Q81=Data!$E$18,Data!$P$98*$AV$3,0)))))))</f>
        <v>0</v>
      </c>
      <c r="BL81" s="147">
        <f>IF(O81=Data!$E$2,Data!$O$82,IF(O81=Data!$E$3,Data!$O$83,IF(O81=Data!$E$4,Data!$O$84,IF(O81=Data!$E$5,Data!$O$85,IF(O81=Data!$E$6,Data!$O$86,IF(O81=Data!$E$7,Data!$O$87,IF(O81=Data!$E$8,Data!$O$88,IF(O81=Data!$E$9,Data!$O$89,IF(O81=Data!$E$10,Data!$O$90,IF(O81=Data!$E$11,Data!$O$91,IF(O81=Data!$E$12,Data!$O$92,IF(O81=Data!$E$13,Data!$O$93,IF(O81=Data!$E$14,Data!$O$94,IF(O81=Data!$E$15,Data!$O$95,IF(O81=Data!$E$16,Data!$O$96,IF(O81=Data!$E$17,Data!$O$97,IF(O81=Data!$E$18,Data!$O$98,0)))))))))))))))))</f>
        <v>0</v>
      </c>
      <c r="BM81" s="169"/>
      <c r="BN81" s="169"/>
      <c r="BO81" s="169"/>
      <c r="BP81" s="169"/>
    </row>
    <row r="82" spans="10:68" x14ac:dyDescent="0.3">
      <c r="J82" s="36" t="s">
        <v>93</v>
      </c>
      <c r="K82" s="108"/>
      <c r="L82" s="108"/>
      <c r="M82" s="108" t="s">
        <v>3</v>
      </c>
      <c r="N82" s="108" t="s">
        <v>1</v>
      </c>
      <c r="O82" s="109" t="s">
        <v>124</v>
      </c>
      <c r="P82" s="109" t="s">
        <v>124</v>
      </c>
      <c r="Q82" s="110" t="s">
        <v>124</v>
      </c>
      <c r="R82" s="111"/>
      <c r="S82" s="111"/>
      <c r="T82" s="112"/>
      <c r="U82" s="20"/>
      <c r="V82" s="21">
        <f>IF(AZ82="No",0,IF(O82="NA",0,IF(O82=Data!$E$2,Data!$F$82,IF(O82=Data!$E$3,Data!$F$83,IF(O82=Data!$E$4,Data!$F$84,IF(O82=Data!$E$5,Data!$F$85,IF(O82=Data!$E$6,Data!$F$86,IF(O82=Data!$E$7,Data!$F$87,IF(O82=Data!$E$8,Data!$F$88,IF(O82=Data!$E$9,Data!$F$89,IF(O82=Data!$E$10,Data!$F$90,IF(O82=Data!$E$11,Data!$F$91,IF(O82=Data!E91,Data!$F$92,IF(O82=Data!E92,Data!$F$93,IF(O82=Data!E93,Data!$F$94,IF(O82=Data!E94,Data!$F$95,IF(O82=Data!E95,Data!$F$96,IF(O82=Data!E96,Data!$F$97,IF(O82=Data!E97,Data!F$98,0)))))))))))))))))))*K82*$AV$3</f>
        <v>0</v>
      </c>
      <c r="W82" s="23">
        <f>IF(AZ82="No",0,IF(O82="NA",0,IF(O82=Data!$E$2,Data!$G$82,IF(O82=Data!$E$3,Data!$G$83,IF(O82=Data!$E$4,Data!$G$84,IF(O82=Data!$E$5,Data!$G$85,IF(O82=Data!$E$6,Data!$G$86,IF(O82=Data!$E$7,Data!$G$87,IF(O82=Data!$E$8,Data!$G$88,IF(O82=Data!$E$9,Data!$G$89,IF(O82=Data!$E$10,Data!$G$90,IF(O82=Data!$E$11,Data!$G$91,IF(O82=Data!$E$12,Data!$G$92,IF(O82=Data!$E$13,Data!$G$93,IF(O82=Data!$E$14,Data!$G$94,IF(O82=Data!$E$15,Data!$G$95,IF(O82=Data!$E$16,Data!$G$96,IF(O82=Data!$E$17,Data!$G$97,IF(O82=Data!$E$18,Data!G$98,0)))))))))))))))))))*K82*$AV$3</f>
        <v>0</v>
      </c>
      <c r="X82" s="23">
        <f>IF(AZ82="No",0,IF(O82="NA",0,IF(O82=Data!$E$2,Data!$H$82,IF(O82=Data!$E$3,Data!$H$83,IF(O82=Data!$E$4,Data!$H$84,IF(O82=Data!$E$5,Data!$H$85,IF(O82=Data!$E$6,Data!$H$86,IF(O82=Data!$E$7,Data!$H$87,IF(O82=Data!$E$8,Data!$H$88,IF(O82=Data!$E$9,Data!$H$89,IF(O82=Data!$E$10,Data!$H$90,IF(O82=Data!$E$11,Data!$H$91,IF(O82=Data!$E$12,Data!$H$92,IF(O82=Data!$E$13,Data!$H$93,IF(O82=Data!$E$14,Data!$H$94,IF(O82=Data!$E$15,Data!$H$95,IF(O82=Data!$E$16,Data!$H$96,IF(O82=Data!$E$17,Data!$H$97,IF(O82=Data!$E$18,Data!H$98,0)))))))))))))))))))*K82*$AV$3</f>
        <v>0</v>
      </c>
      <c r="Y82" s="23">
        <f>IF(R82&lt;=1,0,IF(Q82=Data!$E$12,Data!$F$92,IF(Q82=Data!$E$13,Data!$F$93,IF(Q82=Data!$E$14,Data!$F$94,IF(Q82=Data!$E$15,Data!$F$95,IF(Q82=Data!$E$16,Data!$F$96,IF(Q82=Data!$E$17,Data!$F$97,IF(Q82=Data!$E$18,Data!$F$98,0))))))))*K82*IF(R82&lt;AV82,R82,$AV$3)</f>
        <v>0</v>
      </c>
      <c r="Z82" s="23">
        <f>IF(R82&lt;=1,0,IF(Q82=Data!$E$12,Data!$G$92,IF(Q82=Data!$E$13,Data!$G$93,IF(Q82=Data!$E$14,Data!$G$94,IF(Q82=Data!$E$15,Data!$G$95,IF(Q82=Data!$E$16,Data!$G$96,IF(Q82=Data!$E$17,Data!$G$97,IF(Q82=Data!$E$18,Data!$G$98,0))))))))*K82*IF(R82&lt;AV82,R82,$AV$3)</f>
        <v>0</v>
      </c>
      <c r="AA82" s="23">
        <f>IF(R82&lt;=1,0,IF(Q82=Data!$E$12,Data!$H$92,IF(Q82=Data!$E$13,Data!$H$93,IF(Q82=Data!$E$14,Data!$H$94,IF(Q82=Data!$E$15,Data!$H$95,IF(Q82=Data!$E$16,Data!$H$96,IF(Q82=Data!$E$17,Data!$H$97,IF(Q82=Data!$E$18,Data!$H$98,0))))))))*K82*IF(R82&lt;AV82,R82,$AV$3)</f>
        <v>0</v>
      </c>
      <c r="AB82" s="22">
        <f t="shared" si="18"/>
        <v>0</v>
      </c>
      <c r="AC82" s="50">
        <f t="shared" si="19"/>
        <v>0</v>
      </c>
      <c r="AD82" s="46"/>
      <c r="AE82" s="21">
        <f t="shared" si="13"/>
        <v>0</v>
      </c>
      <c r="AF82" s="22">
        <f t="shared" si="14"/>
        <v>0</v>
      </c>
      <c r="AG82" s="50">
        <f t="shared" si="15"/>
        <v>0</v>
      </c>
      <c r="AH82" s="46"/>
      <c r="AI82" s="21">
        <f>IF(AZ82="No",0,IF(O82="NA",0,IF(Q82=O82,0,IF(O82=Data!$E$2,Data!$J$82,IF(O82=Data!$E$3,Data!$J$83,IF(O82=Data!$E$4,Data!$J$84,IF(O82=Data!$E$5,Data!$J$85,IF(O82=Data!$E$6,Data!$J$86,IF(O82=Data!$E$7,Data!$J$87,IF(O82=Data!$E$8,Data!$J$88,IF(O82=Data!$E$9,Data!$J$89,IF(O82=Data!$E$10,Data!$I$90,IF(O82=Data!$E$11,Data!$J$91,IF(O82=Data!$E$12,Data!$J$92,IF(O82=Data!$E$13,Data!$J$93,IF(O82=Data!$E$14,Data!$J$94,IF(O82=Data!$E$15,Data!$J$95,IF(O82=Data!$E$16,Data!$J$96,IF(O82=Data!$E$17,Data!$J$97,IF(O82=Data!$E$18,Data!J$98,0))))))))))))))))))))*$AV$3</f>
        <v>0</v>
      </c>
      <c r="AJ82" s="23">
        <f>IF(AZ82="No",0,IF(O82="NA",0,IF(O82=Data!$E$2,Data!$K$82,IF(O82=Data!$E$3,Data!$K$83,IF(O82=Data!$E$4,Data!$K$84,IF(O82=Data!$E$5,Data!$K$85,IF(O82=Data!$E$6,Data!$K$86,IF(O82=Data!$E$7,Data!$K$87,IF(O82=Data!$E$8,Data!$K$88,IF(O82=Data!$E$9,Data!$K$89,IF(O82=Data!$E$10,Data!$K$90,IF(O82=Data!$E$11,Data!$K$91,IF(O82=Data!$E$12,Data!$K$92,IF(O82=Data!$E$13,Data!$K$93,IF(O82=Data!$E$14,Data!$K$94,IF(O82=Data!$E$15,Data!$K$95,IF(O82=Data!$E$16,Data!$K$96,IF(O82=Data!$E$17,Data!$K$97,IF(O82=Data!$E$18,Data!K$98,0)))))))))))))))))))*$AV$3</f>
        <v>0</v>
      </c>
      <c r="AK82" s="23">
        <f t="shared" si="20"/>
        <v>0</v>
      </c>
      <c r="AL82" s="22">
        <f t="shared" si="21"/>
        <v>0</v>
      </c>
      <c r="AM82" s="22">
        <f t="shared" si="22"/>
        <v>0</v>
      </c>
      <c r="AN82" s="23"/>
      <c r="AO82" s="120"/>
      <c r="AP82" s="25"/>
      <c r="AQ82" s="25"/>
      <c r="AR82" s="9"/>
      <c r="AS82" s="9"/>
      <c r="AT82" s="5"/>
      <c r="AX82" s="168"/>
      <c r="AY82" s="143" t="str">
        <f t="shared" si="23"/>
        <v>No</v>
      </c>
      <c r="AZ82" s="144" t="str">
        <f t="shared" si="16"/>
        <v>No</v>
      </c>
      <c r="BA82" s="150"/>
      <c r="BB82" s="146">
        <f>IF(Q82="NA",0,IF(N82="No",0,IF(O82=Data!$E$2,Data!$L$82,IF(O82=Data!$E$3,Data!$L$83,IF(O82=Data!$E$4,Data!$L$84,IF(O82=Data!$E$5,Data!$L$85,IF(O82=Data!$E$6,Data!$L$86,IF(O82=Data!$E$7,Data!$L$87,IF(O82=Data!$E$8,Data!$L$88,IF(O82=Data!$E$9,Data!$L$89,IF(O82=Data!$E$10,Data!$L$90,IF(O82=Data!$E$11,Data!$L$91,IF(O82=Data!$E$12,Data!$L$92,IF(O82=Data!$E$13,Data!$L$93,IF(O82=Data!$E$14,Data!$L$94,IF(O82=Data!$E$15,Data!$L$95,IF(O82=Data!$E$16,Data!$L$96,IF(O82=Data!$E$17,Data!$L$97,IF(O82=Data!$E$18,Data!L$98,0)))))))))))))))))))</f>
        <v>0</v>
      </c>
      <c r="BC82" s="147">
        <f>IF(Q82="NA",0,IF(AY82="No",0,IF(N82="Yes",0,IF(P82=Data!$E$2,Data!$L$82,IF(P82=Data!$E$3,Data!$L$83,IF(P82=Data!$E$4,Data!$L$84,IF(P82=Data!$E$5,Data!$L$85,IF(P82=Data!$E$6,Data!$L$86,IF(P82=Data!$E$7,Data!$L$87,IF(P82=Data!$E$8,Data!$L$88,IF(P82=Data!$E$9,Data!$L$89,IF(P82=Data!$E$10,Data!$L$90,IF(P82=Data!$E$11,Data!$L$91,IF(P82=Data!$E$12,Data!$L$92*(EXP(-29.6/R82)),IF(P82=Data!$E$13,Data!$L$93,IF(P82=Data!$E$14,Data!$L$94*(EXP(-29.6/R82)),IF(P82=Data!$E$15,Data!$L$95,IF(P82=Data!$E$16,Data!$L$96,IF(P82=Data!$E$17,Data!$L$97,IF(P82=Data!$E$18,Data!L$98,0))))))))))))))))))))</f>
        <v>0</v>
      </c>
      <c r="BD82" s="148"/>
      <c r="BE82" s="146"/>
      <c r="BF82" s="148">
        <f t="shared" si="17"/>
        <v>0</v>
      </c>
      <c r="BG82" s="148">
        <f t="shared" si="24"/>
        <v>1</v>
      </c>
      <c r="BH82" s="148">
        <f t="shared" si="25"/>
        <v>1</v>
      </c>
      <c r="BI82" s="148">
        <f>IF(S82=0,0,IF(AND(Q82=Data!$E$12,S82-$AV$3&gt;0),(((Data!$M$92*(EXP(-29.6/S82)))-(Data!$M$92*(EXP(-29.6/(S82-$AV$3)))))),IF(AND(Q82=Data!$E$12,S82-$AV$3&lt;0.5),(Data!$M$92*(EXP(-29.6/S82))),IF(AND(Q82=Data!$E$12,S82&lt;=1),((Data!$M$92*(EXP(-29.6/S82)))),IF(Q82=Data!$E$13,(Data!$M$93),IF(AND(Q82=Data!$E$14,S82-$AV$3&gt;0),(((Data!$M$94*(EXP(-29.6/S82)))-(Data!$M$94*(EXP(-29.6/(S82-$AV$3)))))),IF(AND(Q82=Data!$E$14,S82-$AV$3&lt;1),(Data!$M$94*(EXP(-29.6/S82))),IF(AND(Q82=Data!$E$14,S82&lt;=1),((Data!$M$94*(EXP(-29.6/S82)))),IF(Q82=Data!$E$15,Data!$M$95,IF(Q82=Data!$E$16,Data!$M$96,IF(Q82=Data!$E$17,Data!$M$97,IF(Q82=Data!$E$18,Data!$M$98,0))))))))))))</f>
        <v>0</v>
      </c>
      <c r="BJ82" s="148">
        <f>IF(Q82=Data!$E$12,BI82*0.32,IF(Q82=Data!$E$13,0,IF(Q82=Data!$E$14,BI82*0.32,IF(Q82=Data!$E$15,0,IF(Q82=Data!$E$16,0,IF(Q82=Data!$E$17,0,IF(Q82=Data!$E$18,0,0)))))))</f>
        <v>0</v>
      </c>
      <c r="BK82" s="148">
        <f>IF(Q82=Data!$E$12,Data!$P$92*$AV$3,IF(Q82=Data!$E$13,Data!$P$93*$AV$3,IF(Q82=Data!$E$14,Data!$P$94*$AV$3,IF(Q82=Data!$E$15,Data!$P$95*$AV$3,IF(Q82=Data!$E$16,Data!$P$96*$AV$3,IF(Q82=Data!$E$17,Data!$P$97*$AV$3,IF(Q82=Data!$E$18,Data!$P$98*$AV$3,0)))))))</f>
        <v>0</v>
      </c>
      <c r="BL82" s="147">
        <f>IF(O82=Data!$E$2,Data!$O$82,IF(O82=Data!$E$3,Data!$O$83,IF(O82=Data!$E$4,Data!$O$84,IF(O82=Data!$E$5,Data!$O$85,IF(O82=Data!$E$6,Data!$O$86,IF(O82=Data!$E$7,Data!$O$87,IF(O82=Data!$E$8,Data!$O$88,IF(O82=Data!$E$9,Data!$O$89,IF(O82=Data!$E$10,Data!$O$90,IF(O82=Data!$E$11,Data!$O$91,IF(O82=Data!$E$12,Data!$O$92,IF(O82=Data!$E$13,Data!$O$93,IF(O82=Data!$E$14,Data!$O$94,IF(O82=Data!$E$15,Data!$O$95,IF(O82=Data!$E$16,Data!$O$96,IF(O82=Data!$E$17,Data!$O$97,IF(O82=Data!$E$18,Data!$O$98,0)))))))))))))))))</f>
        <v>0</v>
      </c>
      <c r="BM82" s="169"/>
      <c r="BN82" s="169"/>
      <c r="BO82" s="169"/>
      <c r="BP82" s="169"/>
    </row>
    <row r="83" spans="10:68" x14ac:dyDescent="0.3">
      <c r="J83" s="36" t="s">
        <v>94</v>
      </c>
      <c r="K83" s="108"/>
      <c r="L83" s="108"/>
      <c r="M83" s="108" t="s">
        <v>3</v>
      </c>
      <c r="N83" s="108" t="s">
        <v>1</v>
      </c>
      <c r="O83" s="109" t="s">
        <v>124</v>
      </c>
      <c r="P83" s="109" t="s">
        <v>124</v>
      </c>
      <c r="Q83" s="110" t="s">
        <v>124</v>
      </c>
      <c r="R83" s="111"/>
      <c r="S83" s="111"/>
      <c r="T83" s="112"/>
      <c r="U83" s="20"/>
      <c r="V83" s="21">
        <f>IF(AZ83="No",0,IF(O83="NA",0,IF(O83=Data!$E$2,Data!$F$82,IF(O83=Data!$E$3,Data!$F$83,IF(O83=Data!$E$4,Data!$F$84,IF(O83=Data!$E$5,Data!$F$85,IF(O83=Data!$E$6,Data!$F$86,IF(O83=Data!$E$7,Data!$F$87,IF(O83=Data!$E$8,Data!$F$88,IF(O83=Data!$E$9,Data!$F$89,IF(O83=Data!$E$10,Data!$F$90,IF(O83=Data!$E$11,Data!$F$91,IF(O83=Data!E92,Data!$F$92,IF(O83=Data!E93,Data!$F$93,IF(O83=Data!E94,Data!$F$94,IF(O83=Data!E95,Data!$F$95,IF(O83=Data!E96,Data!$F$96,IF(O83=Data!E97,Data!$F$97,IF(O83=Data!E98,Data!F$98,0)))))))))))))))))))*K83*$AV$3</f>
        <v>0</v>
      </c>
      <c r="W83" s="23">
        <f>IF(AZ83="No",0,IF(O83="NA",0,IF(O83=Data!$E$2,Data!$G$82,IF(O83=Data!$E$3,Data!$G$83,IF(O83=Data!$E$4,Data!$G$84,IF(O83=Data!$E$5,Data!$G$85,IF(O83=Data!$E$6,Data!$G$86,IF(O83=Data!$E$7,Data!$G$87,IF(O83=Data!$E$8,Data!$G$88,IF(O83=Data!$E$9,Data!$G$89,IF(O83=Data!$E$10,Data!$G$90,IF(O83=Data!$E$11,Data!$G$91,IF(O83=Data!$E$12,Data!$G$92,IF(O83=Data!$E$13,Data!$G$93,IF(O83=Data!$E$14,Data!$G$94,IF(O83=Data!$E$15,Data!$G$95,IF(O83=Data!$E$16,Data!$G$96,IF(O83=Data!$E$17,Data!$G$97,IF(O83=Data!$E$18,Data!G$98,0)))))))))))))))))))*K83*$AV$3</f>
        <v>0</v>
      </c>
      <c r="X83" s="23">
        <f>IF(AZ83="No",0,IF(O83="NA",0,IF(O83=Data!$E$2,Data!$H$82,IF(O83=Data!$E$3,Data!$H$83,IF(O83=Data!$E$4,Data!$H$84,IF(O83=Data!$E$5,Data!$H$85,IF(O83=Data!$E$6,Data!$H$86,IF(O83=Data!$E$7,Data!$H$87,IF(O83=Data!$E$8,Data!$H$88,IF(O83=Data!$E$9,Data!$H$89,IF(O83=Data!$E$10,Data!$H$90,IF(O83=Data!$E$11,Data!$H$91,IF(O83=Data!$E$12,Data!$H$92,IF(O83=Data!$E$13,Data!$H$93,IF(O83=Data!$E$14,Data!$H$94,IF(O83=Data!$E$15,Data!$H$95,IF(O83=Data!$E$16,Data!$H$96,IF(O83=Data!$E$17,Data!$H$97,IF(O83=Data!$E$18,Data!H$98,0)))))))))))))))))))*K83*$AV$3</f>
        <v>0</v>
      </c>
      <c r="Y83" s="23">
        <f>IF(R83&lt;=1,0,IF(Q83=Data!$E$12,Data!$F$92,IF(Q83=Data!$E$13,Data!$F$93,IF(Q83=Data!$E$14,Data!$F$94,IF(Q83=Data!$E$15,Data!$F$95,IF(Q83=Data!$E$16,Data!$F$96,IF(Q83=Data!$E$17,Data!$F$97,IF(Q83=Data!$E$18,Data!$F$98,0))))))))*K83*IF(R83&lt;AV83,R83,$AV$3)</f>
        <v>0</v>
      </c>
      <c r="Z83" s="23">
        <f>IF(R83&lt;=1,0,IF(Q83=Data!$E$12,Data!$G$92,IF(Q83=Data!$E$13,Data!$G$93,IF(Q83=Data!$E$14,Data!$G$94,IF(Q83=Data!$E$15,Data!$G$95,IF(Q83=Data!$E$16,Data!$G$96,IF(Q83=Data!$E$17,Data!$G$97,IF(Q83=Data!$E$18,Data!$G$98,0))))))))*K83*IF(R83&lt;AV83,R83,$AV$3)</f>
        <v>0</v>
      </c>
      <c r="AA83" s="23">
        <f>IF(R83&lt;=1,0,IF(Q83=Data!$E$12,Data!$H$92,IF(Q83=Data!$E$13,Data!$H$93,IF(Q83=Data!$E$14,Data!$H$94,IF(Q83=Data!$E$15,Data!$H$95,IF(Q83=Data!$E$16,Data!$H$96,IF(Q83=Data!$E$17,Data!$H$97,IF(Q83=Data!$E$18,Data!$H$98,0))))))))*K83*IF(R83&lt;AV83,R83,$AV$3)</f>
        <v>0</v>
      </c>
      <c r="AB83" s="22">
        <f t="shared" si="18"/>
        <v>0</v>
      </c>
      <c r="AC83" s="50">
        <f t="shared" si="19"/>
        <v>0</v>
      </c>
      <c r="AD83" s="46"/>
      <c r="AE83" s="21">
        <f t="shared" si="13"/>
        <v>0</v>
      </c>
      <c r="AF83" s="22">
        <f t="shared" si="14"/>
        <v>0</v>
      </c>
      <c r="AG83" s="50">
        <f t="shared" si="15"/>
        <v>0</v>
      </c>
      <c r="AH83" s="46"/>
      <c r="AI83" s="21">
        <f>IF(AZ83="No",0,IF(O83="NA",0,IF(Q83=O83,0,IF(O83=Data!$E$2,Data!$J$82,IF(O83=Data!$E$3,Data!$J$83,IF(O83=Data!$E$4,Data!$J$84,IF(O83=Data!$E$5,Data!$J$85,IF(O83=Data!$E$6,Data!$J$86,IF(O83=Data!$E$7,Data!$J$87,IF(O83=Data!$E$8,Data!$J$88,IF(O83=Data!$E$9,Data!$J$89,IF(O83=Data!$E$10,Data!$I$90,IF(O83=Data!$E$11,Data!$J$91,IF(O83=Data!$E$12,Data!$J$92,IF(O83=Data!$E$13,Data!$J$93,IF(O83=Data!$E$14,Data!$J$94,IF(O83=Data!$E$15,Data!$J$95,IF(O83=Data!$E$16,Data!$J$96,IF(O83=Data!$E$17,Data!$J$97,IF(O83=Data!$E$18,Data!J$98,0))))))))))))))))))))*$AV$3</f>
        <v>0</v>
      </c>
      <c r="AJ83" s="23">
        <f>IF(AZ83="No",0,IF(O83="NA",0,IF(O83=Data!$E$2,Data!$K$82,IF(O83=Data!$E$3,Data!$K$83,IF(O83=Data!$E$4,Data!$K$84,IF(O83=Data!$E$5,Data!$K$85,IF(O83=Data!$E$6,Data!$K$86,IF(O83=Data!$E$7,Data!$K$87,IF(O83=Data!$E$8,Data!$K$88,IF(O83=Data!$E$9,Data!$K$89,IF(O83=Data!$E$10,Data!$K$90,IF(O83=Data!$E$11,Data!$K$91,IF(O83=Data!$E$12,Data!$K$92,IF(O83=Data!$E$13,Data!$K$93,IF(O83=Data!$E$14,Data!$K$94,IF(O83=Data!$E$15,Data!$K$95,IF(O83=Data!$E$16,Data!$K$96,IF(O83=Data!$E$17,Data!$K$97,IF(O83=Data!$E$18,Data!K$98,0)))))))))))))))))))*$AV$3</f>
        <v>0</v>
      </c>
      <c r="AK83" s="23">
        <f t="shared" si="20"/>
        <v>0</v>
      </c>
      <c r="AL83" s="22">
        <f t="shared" si="21"/>
        <v>0</v>
      </c>
      <c r="AM83" s="22">
        <f t="shared" si="22"/>
        <v>0</v>
      </c>
      <c r="AN83" s="23"/>
      <c r="AO83" s="120"/>
      <c r="AP83" s="25"/>
      <c r="AQ83" s="25"/>
      <c r="AR83" s="9"/>
      <c r="AS83" s="9"/>
      <c r="AT83" s="5"/>
      <c r="AX83" s="168"/>
      <c r="AY83" s="143" t="str">
        <f t="shared" si="23"/>
        <v>No</v>
      </c>
      <c r="AZ83" s="144" t="str">
        <f t="shared" si="16"/>
        <v>No</v>
      </c>
      <c r="BA83" s="150"/>
      <c r="BB83" s="146">
        <f>IF(Q83="NA",0,IF(N83="No",0,IF(O83=Data!$E$2,Data!$L$82,IF(O83=Data!$E$3,Data!$L$83,IF(O83=Data!$E$4,Data!$L$84,IF(O83=Data!$E$5,Data!$L$85,IF(O83=Data!$E$6,Data!$L$86,IF(O83=Data!$E$7,Data!$L$87,IF(O83=Data!$E$8,Data!$L$88,IF(O83=Data!$E$9,Data!$L$89,IF(O83=Data!$E$10,Data!$L$90,IF(O83=Data!$E$11,Data!$L$91,IF(O83=Data!$E$12,Data!$L$92,IF(O83=Data!$E$13,Data!$L$93,IF(O83=Data!$E$14,Data!$L$94,IF(O83=Data!$E$15,Data!$L$95,IF(O83=Data!$E$16,Data!$L$96,IF(O83=Data!$E$17,Data!$L$97,IF(O83=Data!$E$18,Data!L$98,0)))))))))))))))))))</f>
        <v>0</v>
      </c>
      <c r="BC83" s="147">
        <f>IF(Q83="NA",0,IF(AY83="No",0,IF(N83="Yes",0,IF(P83=Data!$E$2,Data!$L$82,IF(P83=Data!$E$3,Data!$L$83,IF(P83=Data!$E$4,Data!$L$84,IF(P83=Data!$E$5,Data!$L$85,IF(P83=Data!$E$6,Data!$L$86,IF(P83=Data!$E$7,Data!$L$87,IF(P83=Data!$E$8,Data!$L$88,IF(P83=Data!$E$9,Data!$L$89,IF(P83=Data!$E$10,Data!$L$90,IF(P83=Data!$E$11,Data!$L$91,IF(P83=Data!$E$12,Data!$L$92*(EXP(-29.6/R83)),IF(P83=Data!$E$13,Data!$L$93,IF(P83=Data!$E$14,Data!$L$94*(EXP(-29.6/R83)),IF(P83=Data!$E$15,Data!$L$95,IF(P83=Data!$E$16,Data!$L$96,IF(P83=Data!$E$17,Data!$L$97,IF(P83=Data!$E$18,Data!L$98,0))))))))))))))))))))</f>
        <v>0</v>
      </c>
      <c r="BD83" s="148"/>
      <c r="BE83" s="146"/>
      <c r="BF83" s="148">
        <f t="shared" si="17"/>
        <v>0</v>
      </c>
      <c r="BG83" s="148">
        <f t="shared" si="24"/>
        <v>1</v>
      </c>
      <c r="BH83" s="148">
        <f t="shared" si="25"/>
        <v>1</v>
      </c>
      <c r="BI83" s="148">
        <f>IF(S83=0,0,IF(AND(Q83=Data!$E$12,S83-$AV$3&gt;0),(((Data!$M$92*(EXP(-29.6/S83)))-(Data!$M$92*(EXP(-29.6/(S83-$AV$3)))))),IF(AND(Q83=Data!$E$12,S83-$AV$3&lt;0.5),(Data!$M$92*(EXP(-29.6/S83))),IF(AND(Q83=Data!$E$12,S83&lt;=1),((Data!$M$92*(EXP(-29.6/S83)))),IF(Q83=Data!$E$13,(Data!$M$93),IF(AND(Q83=Data!$E$14,S83-$AV$3&gt;0),(((Data!$M$94*(EXP(-29.6/S83)))-(Data!$M$94*(EXP(-29.6/(S83-$AV$3)))))),IF(AND(Q83=Data!$E$14,S83-$AV$3&lt;1),(Data!$M$94*(EXP(-29.6/S83))),IF(AND(Q83=Data!$E$14,S83&lt;=1),((Data!$M$94*(EXP(-29.6/S83)))),IF(Q83=Data!$E$15,Data!$M$95,IF(Q83=Data!$E$16,Data!$M$96,IF(Q83=Data!$E$17,Data!$M$97,IF(Q83=Data!$E$18,Data!$M$98,0))))))))))))</f>
        <v>0</v>
      </c>
      <c r="BJ83" s="148">
        <f>IF(Q83=Data!$E$12,BI83*0.32,IF(Q83=Data!$E$13,0,IF(Q83=Data!$E$14,BI83*0.32,IF(Q83=Data!$E$15,0,IF(Q83=Data!$E$16,0,IF(Q83=Data!$E$17,0,IF(Q83=Data!$E$18,0,0)))))))</f>
        <v>0</v>
      </c>
      <c r="BK83" s="148">
        <f>IF(Q83=Data!$E$12,Data!$P$92*$AV$3,IF(Q83=Data!$E$13,Data!$P$93*$AV$3,IF(Q83=Data!$E$14,Data!$P$94*$AV$3,IF(Q83=Data!$E$15,Data!$P$95*$AV$3,IF(Q83=Data!$E$16,Data!$P$96*$AV$3,IF(Q83=Data!$E$17,Data!$P$97*$AV$3,IF(Q83=Data!$E$18,Data!$P$98*$AV$3,0)))))))</f>
        <v>0</v>
      </c>
      <c r="BL83" s="147">
        <f>IF(O83=Data!$E$2,Data!$O$82,IF(O83=Data!$E$3,Data!$O$83,IF(O83=Data!$E$4,Data!$O$84,IF(O83=Data!$E$5,Data!$O$85,IF(O83=Data!$E$6,Data!$O$86,IF(O83=Data!$E$7,Data!$O$87,IF(O83=Data!$E$8,Data!$O$88,IF(O83=Data!$E$9,Data!$O$89,IF(O83=Data!$E$10,Data!$O$90,IF(O83=Data!$E$11,Data!$O$91,IF(O83=Data!$E$12,Data!$O$92,IF(O83=Data!$E$13,Data!$O$93,IF(O83=Data!$E$14,Data!$O$94,IF(O83=Data!$E$15,Data!$O$95,IF(O83=Data!$E$16,Data!$O$96,IF(O83=Data!$E$17,Data!$O$97,IF(O83=Data!$E$18,Data!$O$98,0)))))))))))))))))</f>
        <v>0</v>
      </c>
      <c r="BM83" s="169"/>
      <c r="BN83" s="169"/>
      <c r="BO83" s="169"/>
      <c r="BP83" s="169"/>
    </row>
    <row r="84" spans="10:68" x14ac:dyDescent="0.3">
      <c r="J84" s="36" t="s">
        <v>95</v>
      </c>
      <c r="K84" s="108"/>
      <c r="L84" s="108"/>
      <c r="M84" s="108" t="s">
        <v>3</v>
      </c>
      <c r="N84" s="108" t="s">
        <v>1</v>
      </c>
      <c r="O84" s="109" t="s">
        <v>124</v>
      </c>
      <c r="P84" s="109" t="s">
        <v>124</v>
      </c>
      <c r="Q84" s="110" t="s">
        <v>124</v>
      </c>
      <c r="R84" s="111"/>
      <c r="S84" s="111"/>
      <c r="T84" s="112"/>
      <c r="U84" s="20"/>
      <c r="V84" s="21">
        <f>IF(AZ84="No",0,IF(O84="NA",0,IF(O84=Data!$E$2,Data!$F$82,IF(O84=Data!$E$3,Data!$F$83,IF(O84=Data!$E$4,Data!$F$84,IF(O84=Data!$E$5,Data!$F$85,IF(O84=Data!$E$6,Data!$F$86,IF(O84=Data!$E$7,Data!$F$87,IF(O84=Data!$E$8,Data!$F$88,IF(O84=Data!$E$9,Data!$F$89,IF(O84=Data!$E$10,Data!$F$90,IF(O84=Data!$E$11,Data!$F$91,IF(O84=Data!E93,Data!$F$92,IF(O84=Data!E94,Data!$F$93,IF(O84=Data!E95,Data!$F$94,IF(O84=Data!E96,Data!$F$95,IF(O84=Data!E97,Data!$F$96,IF(O84=Data!E98,Data!$F$97,IF(O84=Data!E99,Data!F$98,0)))))))))))))))))))*K84*$AV$3</f>
        <v>0</v>
      </c>
      <c r="W84" s="23">
        <f>IF(AZ84="No",0,IF(O84="NA",0,IF(O84=Data!$E$2,Data!$G$82,IF(O84=Data!$E$3,Data!$G$83,IF(O84=Data!$E$4,Data!$G$84,IF(O84=Data!$E$5,Data!$G$85,IF(O84=Data!$E$6,Data!$G$86,IF(O84=Data!$E$7,Data!$G$87,IF(O84=Data!$E$8,Data!$G$88,IF(O84=Data!$E$9,Data!$G$89,IF(O84=Data!$E$10,Data!$G$90,IF(O84=Data!$E$11,Data!$G$91,IF(O84=Data!$E$12,Data!$G$92,IF(O84=Data!$E$13,Data!$G$93,IF(O84=Data!$E$14,Data!$G$94,IF(O84=Data!$E$15,Data!$G$95,IF(O84=Data!$E$16,Data!$G$96,IF(O84=Data!$E$17,Data!$G$97,IF(O84=Data!$E$18,Data!G$98,0)))))))))))))))))))*K84*$AV$3</f>
        <v>0</v>
      </c>
      <c r="X84" s="23">
        <f>IF(AZ84="No",0,IF(O84="NA",0,IF(O84=Data!$E$2,Data!$H$82,IF(O84=Data!$E$3,Data!$H$83,IF(O84=Data!$E$4,Data!$H$84,IF(O84=Data!$E$5,Data!$H$85,IF(O84=Data!$E$6,Data!$H$86,IF(O84=Data!$E$7,Data!$H$87,IF(O84=Data!$E$8,Data!$H$88,IF(O84=Data!$E$9,Data!$H$89,IF(O84=Data!$E$10,Data!$H$90,IF(O84=Data!$E$11,Data!$H$91,IF(O84=Data!$E$12,Data!$H$92,IF(O84=Data!$E$13,Data!$H$93,IF(O84=Data!$E$14,Data!$H$94,IF(O84=Data!$E$15,Data!$H$95,IF(O84=Data!$E$16,Data!$H$96,IF(O84=Data!$E$17,Data!$H$97,IF(O84=Data!$E$18,Data!H$98,0)))))))))))))))))))*K84*$AV$3</f>
        <v>0</v>
      </c>
      <c r="Y84" s="23">
        <f>IF(R84&lt;=1,0,IF(Q84=Data!$E$12,Data!$F$92,IF(Q84=Data!$E$13,Data!$F$93,IF(Q84=Data!$E$14,Data!$F$94,IF(Q84=Data!$E$15,Data!$F$95,IF(Q84=Data!$E$16,Data!$F$96,IF(Q84=Data!$E$17,Data!$F$97,IF(Q84=Data!$E$18,Data!$F$98,0))))))))*K84*IF(R84&lt;AV84,R84,$AV$3)</f>
        <v>0</v>
      </c>
      <c r="Z84" s="23">
        <f>IF(R84&lt;=1,0,IF(Q84=Data!$E$12,Data!$G$92,IF(Q84=Data!$E$13,Data!$G$93,IF(Q84=Data!$E$14,Data!$G$94,IF(Q84=Data!$E$15,Data!$G$95,IF(Q84=Data!$E$16,Data!$G$96,IF(Q84=Data!$E$17,Data!$G$97,IF(Q84=Data!$E$18,Data!$G$98,0))))))))*K84*IF(R84&lt;AV84,R84,$AV$3)</f>
        <v>0</v>
      </c>
      <c r="AA84" s="23">
        <f>IF(R84&lt;=1,0,IF(Q84=Data!$E$12,Data!$H$92,IF(Q84=Data!$E$13,Data!$H$93,IF(Q84=Data!$E$14,Data!$H$94,IF(Q84=Data!$E$15,Data!$H$95,IF(Q84=Data!$E$16,Data!$H$96,IF(Q84=Data!$E$17,Data!$H$97,IF(Q84=Data!$E$18,Data!$H$98,0))))))))*K84*IF(R84&lt;AV84,R84,$AV$3)</f>
        <v>0</v>
      </c>
      <c r="AB84" s="22">
        <f t="shared" si="18"/>
        <v>0</v>
      </c>
      <c r="AC84" s="50">
        <f t="shared" si="19"/>
        <v>0</v>
      </c>
      <c r="AD84" s="46"/>
      <c r="AE84" s="21">
        <f t="shared" si="13"/>
        <v>0</v>
      </c>
      <c r="AF84" s="22">
        <f t="shared" si="14"/>
        <v>0</v>
      </c>
      <c r="AG84" s="50">
        <f t="shared" si="15"/>
        <v>0</v>
      </c>
      <c r="AH84" s="46"/>
      <c r="AI84" s="21">
        <f>IF(AZ84="No",0,IF(O84="NA",0,IF(Q84=O84,0,IF(O84=Data!$E$2,Data!$J$82,IF(O84=Data!$E$3,Data!$J$83,IF(O84=Data!$E$4,Data!$J$84,IF(O84=Data!$E$5,Data!$J$85,IF(O84=Data!$E$6,Data!$J$86,IF(O84=Data!$E$7,Data!$J$87,IF(O84=Data!$E$8,Data!$J$88,IF(O84=Data!$E$9,Data!$J$89,IF(O84=Data!$E$10,Data!$I$90,IF(O84=Data!$E$11,Data!$J$91,IF(O84=Data!$E$12,Data!$J$92,IF(O84=Data!$E$13,Data!$J$93,IF(O84=Data!$E$14,Data!$J$94,IF(O84=Data!$E$15,Data!$J$95,IF(O84=Data!$E$16,Data!$J$96,IF(O84=Data!$E$17,Data!$J$97,IF(O84=Data!$E$18,Data!J$98,0))))))))))))))))))))*$AV$3</f>
        <v>0</v>
      </c>
      <c r="AJ84" s="23">
        <f>IF(AZ84="No",0,IF(O84="NA",0,IF(O84=Data!$E$2,Data!$K$82,IF(O84=Data!$E$3,Data!$K$83,IF(O84=Data!$E$4,Data!$K$84,IF(O84=Data!$E$5,Data!$K$85,IF(O84=Data!$E$6,Data!$K$86,IF(O84=Data!$E$7,Data!$K$87,IF(O84=Data!$E$8,Data!$K$88,IF(O84=Data!$E$9,Data!$K$89,IF(O84=Data!$E$10,Data!$K$90,IF(O84=Data!$E$11,Data!$K$91,IF(O84=Data!$E$12,Data!$K$92,IF(O84=Data!$E$13,Data!$K$93,IF(O84=Data!$E$14,Data!$K$94,IF(O84=Data!$E$15,Data!$K$95,IF(O84=Data!$E$16,Data!$K$96,IF(O84=Data!$E$17,Data!$K$97,IF(O84=Data!$E$18,Data!K$98,0)))))))))))))))))))*$AV$3</f>
        <v>0</v>
      </c>
      <c r="AK84" s="23">
        <f t="shared" si="20"/>
        <v>0</v>
      </c>
      <c r="AL84" s="22">
        <f t="shared" si="21"/>
        <v>0</v>
      </c>
      <c r="AM84" s="22">
        <f t="shared" si="22"/>
        <v>0</v>
      </c>
      <c r="AN84" s="23"/>
      <c r="AO84" s="120"/>
      <c r="AP84" s="25"/>
      <c r="AQ84" s="25"/>
      <c r="AR84" s="9"/>
      <c r="AS84" s="9"/>
      <c r="AT84" s="5"/>
      <c r="AX84" s="168"/>
      <c r="AY84" s="143" t="str">
        <f t="shared" si="23"/>
        <v>No</v>
      </c>
      <c r="AZ84" s="144" t="str">
        <f t="shared" si="16"/>
        <v>No</v>
      </c>
      <c r="BA84" s="150"/>
      <c r="BB84" s="146">
        <f>IF(Q84="NA",0,IF(N84="No",0,IF(O84=Data!$E$2,Data!$L$82,IF(O84=Data!$E$3,Data!$L$83,IF(O84=Data!$E$4,Data!$L$84,IF(O84=Data!$E$5,Data!$L$85,IF(O84=Data!$E$6,Data!$L$86,IF(O84=Data!$E$7,Data!$L$87,IF(O84=Data!$E$8,Data!$L$88,IF(O84=Data!$E$9,Data!$L$89,IF(O84=Data!$E$10,Data!$L$90,IF(O84=Data!$E$11,Data!$L$91,IF(O84=Data!$E$12,Data!$L$92,IF(O84=Data!$E$13,Data!$L$93,IF(O84=Data!$E$14,Data!$L$94,IF(O84=Data!$E$15,Data!$L$95,IF(O84=Data!$E$16,Data!$L$96,IF(O84=Data!$E$17,Data!$L$97,IF(O84=Data!$E$18,Data!L$98,0)))))))))))))))))))</f>
        <v>0</v>
      </c>
      <c r="BC84" s="147">
        <f>IF(Q84="NA",0,IF(AY84="No",0,IF(N84="Yes",0,IF(P84=Data!$E$2,Data!$L$82,IF(P84=Data!$E$3,Data!$L$83,IF(P84=Data!$E$4,Data!$L$84,IF(P84=Data!$E$5,Data!$L$85,IF(P84=Data!$E$6,Data!$L$86,IF(P84=Data!$E$7,Data!$L$87,IF(P84=Data!$E$8,Data!$L$88,IF(P84=Data!$E$9,Data!$L$89,IF(P84=Data!$E$10,Data!$L$90,IF(P84=Data!$E$11,Data!$L$91,IF(P84=Data!$E$12,Data!$L$92*(EXP(-29.6/R84)),IF(P84=Data!$E$13,Data!$L$93,IF(P84=Data!$E$14,Data!$L$94*(EXP(-29.6/R84)),IF(P84=Data!$E$15,Data!$L$95,IF(P84=Data!$E$16,Data!$L$96,IF(P84=Data!$E$17,Data!$L$97,IF(P84=Data!$E$18,Data!L$98,0))))))))))))))))))))</f>
        <v>0</v>
      </c>
      <c r="BD84" s="148"/>
      <c r="BE84" s="146"/>
      <c r="BF84" s="148">
        <f t="shared" si="17"/>
        <v>0</v>
      </c>
      <c r="BG84" s="148">
        <f t="shared" si="24"/>
        <v>1</v>
      </c>
      <c r="BH84" s="148">
        <f t="shared" si="25"/>
        <v>1</v>
      </c>
      <c r="BI84" s="148">
        <f>IF(S84=0,0,IF(AND(Q84=Data!$E$12,S84-$AV$3&gt;0),(((Data!$M$92*(EXP(-29.6/S84)))-(Data!$M$92*(EXP(-29.6/(S84-$AV$3)))))),IF(AND(Q84=Data!$E$12,S84-$AV$3&lt;0.5),(Data!$M$92*(EXP(-29.6/S84))),IF(AND(Q84=Data!$E$12,S84&lt;=1),((Data!$M$92*(EXP(-29.6/S84)))),IF(Q84=Data!$E$13,(Data!$M$93),IF(AND(Q84=Data!$E$14,S84-$AV$3&gt;0),(((Data!$M$94*(EXP(-29.6/S84)))-(Data!$M$94*(EXP(-29.6/(S84-$AV$3)))))),IF(AND(Q84=Data!$E$14,S84-$AV$3&lt;1),(Data!$M$94*(EXP(-29.6/S84))),IF(AND(Q84=Data!$E$14,S84&lt;=1),((Data!$M$94*(EXP(-29.6/S84)))),IF(Q84=Data!$E$15,Data!$M$95,IF(Q84=Data!$E$16,Data!$M$96,IF(Q84=Data!$E$17,Data!$M$97,IF(Q84=Data!$E$18,Data!$M$98,0))))))))))))</f>
        <v>0</v>
      </c>
      <c r="BJ84" s="148">
        <f>IF(Q84=Data!$E$12,BI84*0.32,IF(Q84=Data!$E$13,0,IF(Q84=Data!$E$14,BI84*0.32,IF(Q84=Data!$E$15,0,IF(Q84=Data!$E$16,0,IF(Q84=Data!$E$17,0,IF(Q84=Data!$E$18,0,0)))))))</f>
        <v>0</v>
      </c>
      <c r="BK84" s="148">
        <f>IF(Q84=Data!$E$12,Data!$P$92*$AV$3,IF(Q84=Data!$E$13,Data!$P$93*$AV$3,IF(Q84=Data!$E$14,Data!$P$94*$AV$3,IF(Q84=Data!$E$15,Data!$P$95*$AV$3,IF(Q84=Data!$E$16,Data!$P$96*$AV$3,IF(Q84=Data!$E$17,Data!$P$97*$AV$3,IF(Q84=Data!$E$18,Data!$P$98*$AV$3,0)))))))</f>
        <v>0</v>
      </c>
      <c r="BL84" s="147">
        <f>IF(O84=Data!$E$2,Data!$O$82,IF(O84=Data!$E$3,Data!$O$83,IF(O84=Data!$E$4,Data!$O$84,IF(O84=Data!$E$5,Data!$O$85,IF(O84=Data!$E$6,Data!$O$86,IF(O84=Data!$E$7,Data!$O$87,IF(O84=Data!$E$8,Data!$O$88,IF(O84=Data!$E$9,Data!$O$89,IF(O84=Data!$E$10,Data!$O$90,IF(O84=Data!$E$11,Data!$O$91,IF(O84=Data!$E$12,Data!$O$92,IF(O84=Data!$E$13,Data!$O$93,IF(O84=Data!$E$14,Data!$O$94,IF(O84=Data!$E$15,Data!$O$95,IF(O84=Data!$E$16,Data!$O$96,IF(O84=Data!$E$17,Data!$O$97,IF(O84=Data!$E$18,Data!$O$98,0)))))))))))))))))</f>
        <v>0</v>
      </c>
      <c r="BM84" s="169"/>
      <c r="BN84" s="169"/>
      <c r="BO84" s="169"/>
      <c r="BP84" s="169"/>
    </row>
    <row r="85" spans="10:68" x14ac:dyDescent="0.3">
      <c r="J85" s="36" t="s">
        <v>96</v>
      </c>
      <c r="K85" s="108"/>
      <c r="L85" s="108"/>
      <c r="M85" s="108" t="s">
        <v>3</v>
      </c>
      <c r="N85" s="108" t="s">
        <v>1</v>
      </c>
      <c r="O85" s="109" t="s">
        <v>124</v>
      </c>
      <c r="P85" s="109" t="s">
        <v>124</v>
      </c>
      <c r="Q85" s="110" t="s">
        <v>124</v>
      </c>
      <c r="R85" s="111"/>
      <c r="S85" s="111"/>
      <c r="T85" s="112"/>
      <c r="U85" s="20"/>
      <c r="V85" s="21">
        <f>IF(AZ85="No",0,IF(O85="NA",0,IF(O85=Data!$E$2,Data!$F$82,IF(O85=Data!$E$3,Data!$F$83,IF(O85=Data!$E$4,Data!$F$84,IF(O85=Data!$E$5,Data!$F$85,IF(O85=Data!$E$6,Data!$F$86,IF(O85=Data!$E$7,Data!$F$87,IF(O85=Data!$E$8,Data!$F$88,IF(O85=Data!$E$9,Data!$F$89,IF(O85=Data!$E$10,Data!$F$90,IF(O85=Data!$E$11,Data!$F$91,IF(O85=Data!E94,Data!$F$92,IF(O85=Data!E95,Data!$F$93,IF(O85=Data!E96,Data!$F$94,IF(O85=Data!E97,Data!$F$95,IF(O85=Data!E98,Data!$F$96,IF(O85=Data!E99,Data!$F$97,IF(O85=Data!E100,Data!F$98,0)))))))))))))))))))*K85*$AV$3</f>
        <v>0</v>
      </c>
      <c r="W85" s="23">
        <f>IF(AZ85="No",0,IF(O85="NA",0,IF(O85=Data!$E$2,Data!$G$82,IF(O85=Data!$E$3,Data!$G$83,IF(O85=Data!$E$4,Data!$G$84,IF(O85=Data!$E$5,Data!$G$85,IF(O85=Data!$E$6,Data!$G$86,IF(O85=Data!$E$7,Data!$G$87,IF(O85=Data!$E$8,Data!$G$88,IF(O85=Data!$E$9,Data!$G$89,IF(O85=Data!$E$10,Data!$G$90,IF(O85=Data!$E$11,Data!$G$91,IF(O85=Data!$E$12,Data!$G$92,IF(O85=Data!$E$13,Data!$G$93,IF(O85=Data!$E$14,Data!$G$94,IF(O85=Data!$E$15,Data!$G$95,IF(O85=Data!$E$16,Data!$G$96,IF(O85=Data!$E$17,Data!$G$97,IF(O85=Data!$E$18,Data!G$98,0)))))))))))))))))))*K85*$AV$3</f>
        <v>0</v>
      </c>
      <c r="X85" s="23">
        <f>IF(AZ85="No",0,IF(O85="NA",0,IF(O85=Data!$E$2,Data!$H$82,IF(O85=Data!$E$3,Data!$H$83,IF(O85=Data!$E$4,Data!$H$84,IF(O85=Data!$E$5,Data!$H$85,IF(O85=Data!$E$6,Data!$H$86,IF(O85=Data!$E$7,Data!$H$87,IF(O85=Data!$E$8,Data!$H$88,IF(O85=Data!$E$9,Data!$H$89,IF(O85=Data!$E$10,Data!$H$90,IF(O85=Data!$E$11,Data!$H$91,IF(O85=Data!$E$12,Data!$H$92,IF(O85=Data!$E$13,Data!$H$93,IF(O85=Data!$E$14,Data!$H$94,IF(O85=Data!$E$15,Data!$H$95,IF(O85=Data!$E$16,Data!$H$96,IF(O85=Data!$E$17,Data!$H$97,IF(O85=Data!$E$18,Data!H$98,0)))))))))))))))))))*K85*$AV$3</f>
        <v>0</v>
      </c>
      <c r="Y85" s="23">
        <f>IF(R85&lt;=1,0,IF(Q85=Data!$E$12,Data!$F$92,IF(Q85=Data!$E$13,Data!$F$93,IF(Q85=Data!$E$14,Data!$F$94,IF(Q85=Data!$E$15,Data!$F$95,IF(Q85=Data!$E$16,Data!$F$96,IF(Q85=Data!$E$17,Data!$F$97,IF(Q85=Data!$E$18,Data!$F$98,0))))))))*K85*IF(R85&lt;AV85,R85,$AV$3)</f>
        <v>0</v>
      </c>
      <c r="Z85" s="23">
        <f>IF(R85&lt;=1,0,IF(Q85=Data!$E$12,Data!$G$92,IF(Q85=Data!$E$13,Data!$G$93,IF(Q85=Data!$E$14,Data!$G$94,IF(Q85=Data!$E$15,Data!$G$95,IF(Q85=Data!$E$16,Data!$G$96,IF(Q85=Data!$E$17,Data!$G$97,IF(Q85=Data!$E$18,Data!$G$98,0))))))))*K85*IF(R85&lt;AV85,R85,$AV$3)</f>
        <v>0</v>
      </c>
      <c r="AA85" s="23">
        <f>IF(R85&lt;=1,0,IF(Q85=Data!$E$12,Data!$H$92,IF(Q85=Data!$E$13,Data!$H$93,IF(Q85=Data!$E$14,Data!$H$94,IF(Q85=Data!$E$15,Data!$H$95,IF(Q85=Data!$E$16,Data!$H$96,IF(Q85=Data!$E$17,Data!$H$97,IF(Q85=Data!$E$18,Data!$H$98,0))))))))*K85*IF(R85&lt;AV85,R85,$AV$3)</f>
        <v>0</v>
      </c>
      <c r="AB85" s="22">
        <f t="shared" si="18"/>
        <v>0</v>
      </c>
      <c r="AC85" s="50">
        <f t="shared" si="19"/>
        <v>0</v>
      </c>
      <c r="AD85" s="46"/>
      <c r="AE85" s="21">
        <f t="shared" si="13"/>
        <v>0</v>
      </c>
      <c r="AF85" s="22">
        <f t="shared" si="14"/>
        <v>0</v>
      </c>
      <c r="AG85" s="50">
        <f t="shared" si="15"/>
        <v>0</v>
      </c>
      <c r="AH85" s="46"/>
      <c r="AI85" s="21">
        <f>IF(AZ85="No",0,IF(O85="NA",0,IF(Q85=O85,0,IF(O85=Data!$E$2,Data!$J$82,IF(O85=Data!$E$3,Data!$J$83,IF(O85=Data!$E$4,Data!$J$84,IF(O85=Data!$E$5,Data!$J$85,IF(O85=Data!$E$6,Data!$J$86,IF(O85=Data!$E$7,Data!$J$87,IF(O85=Data!$E$8,Data!$J$88,IF(O85=Data!$E$9,Data!$J$89,IF(O85=Data!$E$10,Data!$I$90,IF(O85=Data!$E$11,Data!$J$91,IF(O85=Data!$E$12,Data!$J$92,IF(O85=Data!$E$13,Data!$J$93,IF(O85=Data!$E$14,Data!$J$94,IF(O85=Data!$E$15,Data!$J$95,IF(O85=Data!$E$16,Data!$J$96,IF(O85=Data!$E$17,Data!$J$97,IF(O85=Data!$E$18,Data!J$98,0))))))))))))))))))))*$AV$3</f>
        <v>0</v>
      </c>
      <c r="AJ85" s="23">
        <f>IF(AZ85="No",0,IF(O85="NA",0,IF(O85=Data!$E$2,Data!$K$82,IF(O85=Data!$E$3,Data!$K$83,IF(O85=Data!$E$4,Data!$K$84,IF(O85=Data!$E$5,Data!$K$85,IF(O85=Data!$E$6,Data!$K$86,IF(O85=Data!$E$7,Data!$K$87,IF(O85=Data!$E$8,Data!$K$88,IF(O85=Data!$E$9,Data!$K$89,IF(O85=Data!$E$10,Data!$K$90,IF(O85=Data!$E$11,Data!$K$91,IF(O85=Data!$E$12,Data!$K$92,IF(O85=Data!$E$13,Data!$K$93,IF(O85=Data!$E$14,Data!$K$94,IF(O85=Data!$E$15,Data!$K$95,IF(O85=Data!$E$16,Data!$K$96,IF(O85=Data!$E$17,Data!$K$97,IF(O85=Data!$E$18,Data!K$98,0)))))))))))))))))))*$AV$3</f>
        <v>0</v>
      </c>
      <c r="AK85" s="23">
        <f t="shared" si="20"/>
        <v>0</v>
      </c>
      <c r="AL85" s="22">
        <f t="shared" si="21"/>
        <v>0</v>
      </c>
      <c r="AM85" s="22">
        <f t="shared" si="22"/>
        <v>0</v>
      </c>
      <c r="AN85" s="23"/>
      <c r="AO85" s="120"/>
      <c r="AP85" s="25"/>
      <c r="AQ85" s="25"/>
      <c r="AR85" s="9"/>
      <c r="AS85" s="9"/>
      <c r="AT85" s="5"/>
      <c r="AX85" s="168"/>
      <c r="AY85" s="143" t="str">
        <f t="shared" si="23"/>
        <v>No</v>
      </c>
      <c r="AZ85" s="144" t="str">
        <f t="shared" si="16"/>
        <v>No</v>
      </c>
      <c r="BA85" s="150"/>
      <c r="BB85" s="146">
        <f>IF(Q85="NA",0,IF(N85="No",0,IF(O85=Data!$E$2,Data!$L$82,IF(O85=Data!$E$3,Data!$L$83,IF(O85=Data!$E$4,Data!$L$84,IF(O85=Data!$E$5,Data!$L$85,IF(O85=Data!$E$6,Data!$L$86,IF(O85=Data!$E$7,Data!$L$87,IF(O85=Data!$E$8,Data!$L$88,IF(O85=Data!$E$9,Data!$L$89,IF(O85=Data!$E$10,Data!$L$90,IF(O85=Data!$E$11,Data!$L$91,IF(O85=Data!$E$12,Data!$L$92,IF(O85=Data!$E$13,Data!$L$93,IF(O85=Data!$E$14,Data!$L$94,IF(O85=Data!$E$15,Data!$L$95,IF(O85=Data!$E$16,Data!$L$96,IF(O85=Data!$E$17,Data!$L$97,IF(O85=Data!$E$18,Data!L$98,0)))))))))))))))))))</f>
        <v>0</v>
      </c>
      <c r="BC85" s="147">
        <f>IF(Q85="NA",0,IF(AY85="No",0,IF(N85="Yes",0,IF(P85=Data!$E$2,Data!$L$82,IF(P85=Data!$E$3,Data!$L$83,IF(P85=Data!$E$4,Data!$L$84,IF(P85=Data!$E$5,Data!$L$85,IF(P85=Data!$E$6,Data!$L$86,IF(P85=Data!$E$7,Data!$L$87,IF(P85=Data!$E$8,Data!$L$88,IF(P85=Data!$E$9,Data!$L$89,IF(P85=Data!$E$10,Data!$L$90,IF(P85=Data!$E$11,Data!$L$91,IF(P85=Data!$E$12,Data!$L$92*(EXP(-29.6/R85)),IF(P85=Data!$E$13,Data!$L$93,IF(P85=Data!$E$14,Data!$L$94*(EXP(-29.6/R85)),IF(P85=Data!$E$15,Data!$L$95,IF(P85=Data!$E$16,Data!$L$96,IF(P85=Data!$E$17,Data!$L$97,IF(P85=Data!$E$18,Data!L$98,0))))))))))))))))))))</f>
        <v>0</v>
      </c>
      <c r="BD85" s="148"/>
      <c r="BE85" s="146"/>
      <c r="BF85" s="148">
        <f t="shared" si="17"/>
        <v>0</v>
      </c>
      <c r="BG85" s="148">
        <f t="shared" si="24"/>
        <v>1</v>
      </c>
      <c r="BH85" s="148">
        <f t="shared" si="25"/>
        <v>1</v>
      </c>
      <c r="BI85" s="148">
        <f>IF(S85=0,0,IF(AND(Q85=Data!$E$12,S85-$AV$3&gt;0),(((Data!$M$92*(EXP(-29.6/S85)))-(Data!$M$92*(EXP(-29.6/(S85-$AV$3)))))),IF(AND(Q85=Data!$E$12,S85-$AV$3&lt;0.5),(Data!$M$92*(EXP(-29.6/S85))),IF(AND(Q85=Data!$E$12,S85&lt;=1),((Data!$M$92*(EXP(-29.6/S85)))),IF(Q85=Data!$E$13,(Data!$M$93),IF(AND(Q85=Data!$E$14,S85-$AV$3&gt;0),(((Data!$M$94*(EXP(-29.6/S85)))-(Data!$M$94*(EXP(-29.6/(S85-$AV$3)))))),IF(AND(Q85=Data!$E$14,S85-$AV$3&lt;1),(Data!$M$94*(EXP(-29.6/S85))),IF(AND(Q85=Data!$E$14,S85&lt;=1),((Data!$M$94*(EXP(-29.6/S85)))),IF(Q85=Data!$E$15,Data!$M$95,IF(Q85=Data!$E$16,Data!$M$96,IF(Q85=Data!$E$17,Data!$M$97,IF(Q85=Data!$E$18,Data!$M$98,0))))))))))))</f>
        <v>0</v>
      </c>
      <c r="BJ85" s="148">
        <f>IF(Q85=Data!$E$12,BI85*0.32,IF(Q85=Data!$E$13,0,IF(Q85=Data!$E$14,BI85*0.32,IF(Q85=Data!$E$15,0,IF(Q85=Data!$E$16,0,IF(Q85=Data!$E$17,0,IF(Q85=Data!$E$18,0,0)))))))</f>
        <v>0</v>
      </c>
      <c r="BK85" s="148">
        <f>IF(Q85=Data!$E$12,Data!$P$92*$AV$3,IF(Q85=Data!$E$13,Data!$P$93*$AV$3,IF(Q85=Data!$E$14,Data!$P$94*$AV$3,IF(Q85=Data!$E$15,Data!$P$95*$AV$3,IF(Q85=Data!$E$16,Data!$P$96*$AV$3,IF(Q85=Data!$E$17,Data!$P$97*$AV$3,IF(Q85=Data!$E$18,Data!$P$98*$AV$3,0)))))))</f>
        <v>0</v>
      </c>
      <c r="BL85" s="147">
        <f>IF(O85=Data!$E$2,Data!$O$82,IF(O85=Data!$E$3,Data!$O$83,IF(O85=Data!$E$4,Data!$O$84,IF(O85=Data!$E$5,Data!$O$85,IF(O85=Data!$E$6,Data!$O$86,IF(O85=Data!$E$7,Data!$O$87,IF(O85=Data!$E$8,Data!$O$88,IF(O85=Data!$E$9,Data!$O$89,IF(O85=Data!$E$10,Data!$O$90,IF(O85=Data!$E$11,Data!$O$91,IF(O85=Data!$E$12,Data!$O$92,IF(O85=Data!$E$13,Data!$O$93,IF(O85=Data!$E$14,Data!$O$94,IF(O85=Data!$E$15,Data!$O$95,IF(O85=Data!$E$16,Data!$O$96,IF(O85=Data!$E$17,Data!$O$97,IF(O85=Data!$E$18,Data!$O$98,0)))))))))))))))))</f>
        <v>0</v>
      </c>
      <c r="BM85" s="169"/>
      <c r="BN85" s="169"/>
      <c r="BO85" s="169"/>
      <c r="BP85" s="169"/>
    </row>
    <row r="86" spans="10:68" x14ac:dyDescent="0.3">
      <c r="J86" s="36" t="s">
        <v>97</v>
      </c>
      <c r="K86" s="108"/>
      <c r="L86" s="108"/>
      <c r="M86" s="108" t="s">
        <v>3</v>
      </c>
      <c r="N86" s="108" t="s">
        <v>1</v>
      </c>
      <c r="O86" s="109" t="s">
        <v>124</v>
      </c>
      <c r="P86" s="109" t="s">
        <v>124</v>
      </c>
      <c r="Q86" s="110" t="s">
        <v>124</v>
      </c>
      <c r="R86" s="111"/>
      <c r="S86" s="111"/>
      <c r="T86" s="112"/>
      <c r="U86" s="20"/>
      <c r="V86" s="21">
        <f>IF(AZ86="No",0,IF(O86="NA",0,IF(O86=Data!$E$2,Data!$F$82,IF(O86=Data!$E$3,Data!$F$83,IF(O86=Data!$E$4,Data!$F$84,IF(O86=Data!$E$5,Data!$F$85,IF(O86=Data!$E$6,Data!$F$86,IF(O86=Data!$E$7,Data!$F$87,IF(O86=Data!$E$8,Data!$F$88,IF(O86=Data!$E$9,Data!$F$89,IF(O86=Data!$E$10,Data!$F$90,IF(O86=Data!$E$11,Data!$F$91,IF(O86=Data!E95,Data!$F$92,IF(O86=Data!E96,Data!$F$93,IF(O86=Data!E97,Data!$F$94,IF(O86=Data!E98,Data!$F$95,IF(O86=Data!E99,Data!$F$96,IF(O86=Data!E100,Data!$F$97,IF(O86=Data!E101,Data!F$98,0)))))))))))))))))))*K86*$AV$3</f>
        <v>0</v>
      </c>
      <c r="W86" s="23">
        <f>IF(AZ86="No",0,IF(O86="NA",0,IF(O86=Data!$E$2,Data!$G$82,IF(O86=Data!$E$3,Data!$G$83,IF(O86=Data!$E$4,Data!$G$84,IF(O86=Data!$E$5,Data!$G$85,IF(O86=Data!$E$6,Data!$G$86,IF(O86=Data!$E$7,Data!$G$87,IF(O86=Data!$E$8,Data!$G$88,IF(O86=Data!$E$9,Data!$G$89,IF(O86=Data!$E$10,Data!$G$90,IF(O86=Data!$E$11,Data!$G$91,IF(O86=Data!$E$12,Data!$G$92,IF(O86=Data!$E$13,Data!$G$93,IF(O86=Data!$E$14,Data!$G$94,IF(O86=Data!$E$15,Data!$G$95,IF(O86=Data!$E$16,Data!$G$96,IF(O86=Data!$E$17,Data!$G$97,IF(O86=Data!$E$18,Data!G$98,0)))))))))))))))))))*K86*$AV$3</f>
        <v>0</v>
      </c>
      <c r="X86" s="23">
        <f>IF(AZ86="No",0,IF(O86="NA",0,IF(O86=Data!$E$2,Data!$H$82,IF(O86=Data!$E$3,Data!$H$83,IF(O86=Data!$E$4,Data!$H$84,IF(O86=Data!$E$5,Data!$H$85,IF(O86=Data!$E$6,Data!$H$86,IF(O86=Data!$E$7,Data!$H$87,IF(O86=Data!$E$8,Data!$H$88,IF(O86=Data!$E$9,Data!$H$89,IF(O86=Data!$E$10,Data!$H$90,IF(O86=Data!$E$11,Data!$H$91,IF(O86=Data!$E$12,Data!$H$92,IF(O86=Data!$E$13,Data!$H$93,IF(O86=Data!$E$14,Data!$H$94,IF(O86=Data!$E$15,Data!$H$95,IF(O86=Data!$E$16,Data!$H$96,IF(O86=Data!$E$17,Data!$H$97,IF(O86=Data!$E$18,Data!H$98,0)))))))))))))))))))*K86*$AV$3</f>
        <v>0</v>
      </c>
      <c r="Y86" s="23">
        <f>IF(R86&lt;=1,0,IF(Q86=Data!$E$12,Data!$F$92,IF(Q86=Data!$E$13,Data!$F$93,IF(Q86=Data!$E$14,Data!$F$94,IF(Q86=Data!$E$15,Data!$F$95,IF(Q86=Data!$E$16,Data!$F$96,IF(Q86=Data!$E$17,Data!$F$97,IF(Q86=Data!$E$18,Data!$F$98,0))))))))*K86*IF(R86&lt;AV86,R86,$AV$3)</f>
        <v>0</v>
      </c>
      <c r="Z86" s="23">
        <f>IF(R86&lt;=1,0,IF(Q86=Data!$E$12,Data!$G$92,IF(Q86=Data!$E$13,Data!$G$93,IF(Q86=Data!$E$14,Data!$G$94,IF(Q86=Data!$E$15,Data!$G$95,IF(Q86=Data!$E$16,Data!$G$96,IF(Q86=Data!$E$17,Data!$G$97,IF(Q86=Data!$E$18,Data!$G$98,0))))))))*K86*IF(R86&lt;AV86,R86,$AV$3)</f>
        <v>0</v>
      </c>
      <c r="AA86" s="23">
        <f>IF(R86&lt;=1,0,IF(Q86=Data!$E$12,Data!$H$92,IF(Q86=Data!$E$13,Data!$H$93,IF(Q86=Data!$E$14,Data!$H$94,IF(Q86=Data!$E$15,Data!$H$95,IF(Q86=Data!$E$16,Data!$H$96,IF(Q86=Data!$E$17,Data!$H$97,IF(Q86=Data!$E$18,Data!$H$98,0))))))))*K86*IF(R86&lt;AV86,R86,$AV$3)</f>
        <v>0</v>
      </c>
      <c r="AB86" s="22">
        <f t="shared" si="18"/>
        <v>0</v>
      </c>
      <c r="AC86" s="50">
        <f t="shared" si="19"/>
        <v>0</v>
      </c>
      <c r="AD86" s="46"/>
      <c r="AE86" s="21">
        <f t="shared" si="13"/>
        <v>0</v>
      </c>
      <c r="AF86" s="22">
        <f t="shared" si="14"/>
        <v>0</v>
      </c>
      <c r="AG86" s="50">
        <f t="shared" si="15"/>
        <v>0</v>
      </c>
      <c r="AH86" s="46"/>
      <c r="AI86" s="21">
        <f>IF(AZ86="No",0,IF(O86="NA",0,IF(Q86=O86,0,IF(O86=Data!$E$2,Data!$J$82,IF(O86=Data!$E$3,Data!$J$83,IF(O86=Data!$E$4,Data!$J$84,IF(O86=Data!$E$5,Data!$J$85,IF(O86=Data!$E$6,Data!$J$86,IF(O86=Data!$E$7,Data!$J$87,IF(O86=Data!$E$8,Data!$J$88,IF(O86=Data!$E$9,Data!$J$89,IF(O86=Data!$E$10,Data!$I$90,IF(O86=Data!$E$11,Data!$J$91,IF(O86=Data!$E$12,Data!$J$92,IF(O86=Data!$E$13,Data!$J$93,IF(O86=Data!$E$14,Data!$J$94,IF(O86=Data!$E$15,Data!$J$95,IF(O86=Data!$E$16,Data!$J$96,IF(O86=Data!$E$17,Data!$J$97,IF(O86=Data!$E$18,Data!J$98,0))))))))))))))))))))*$AV$3</f>
        <v>0</v>
      </c>
      <c r="AJ86" s="23">
        <f>IF(AZ86="No",0,IF(O86="NA",0,IF(O86=Data!$E$2,Data!$K$82,IF(O86=Data!$E$3,Data!$K$83,IF(O86=Data!$E$4,Data!$K$84,IF(O86=Data!$E$5,Data!$K$85,IF(O86=Data!$E$6,Data!$K$86,IF(O86=Data!$E$7,Data!$K$87,IF(O86=Data!$E$8,Data!$K$88,IF(O86=Data!$E$9,Data!$K$89,IF(O86=Data!$E$10,Data!$K$90,IF(O86=Data!$E$11,Data!$K$91,IF(O86=Data!$E$12,Data!$K$92,IF(O86=Data!$E$13,Data!$K$93,IF(O86=Data!$E$14,Data!$K$94,IF(O86=Data!$E$15,Data!$K$95,IF(O86=Data!$E$16,Data!$K$96,IF(O86=Data!$E$17,Data!$K$97,IF(O86=Data!$E$18,Data!K$98,0)))))))))))))))))))*$AV$3</f>
        <v>0</v>
      </c>
      <c r="AK86" s="23">
        <f t="shared" si="20"/>
        <v>0</v>
      </c>
      <c r="AL86" s="22">
        <f t="shared" si="21"/>
        <v>0</v>
      </c>
      <c r="AM86" s="22">
        <f t="shared" si="22"/>
        <v>0</v>
      </c>
      <c r="AN86" s="23"/>
      <c r="AO86" s="120"/>
      <c r="AP86" s="25"/>
      <c r="AQ86" s="25"/>
      <c r="AR86" s="9"/>
      <c r="AS86" s="9"/>
      <c r="AT86" s="5"/>
      <c r="AX86" s="168"/>
      <c r="AY86" s="143" t="str">
        <f t="shared" si="23"/>
        <v>No</v>
      </c>
      <c r="AZ86" s="144" t="str">
        <f t="shared" si="16"/>
        <v>No</v>
      </c>
      <c r="BA86" s="150"/>
      <c r="BB86" s="146">
        <f>IF(Q86="NA",0,IF(N86="No",0,IF(O86=Data!$E$2,Data!$L$82,IF(O86=Data!$E$3,Data!$L$83,IF(O86=Data!$E$4,Data!$L$84,IF(O86=Data!$E$5,Data!$L$85,IF(O86=Data!$E$6,Data!$L$86,IF(O86=Data!$E$7,Data!$L$87,IF(O86=Data!$E$8,Data!$L$88,IF(O86=Data!$E$9,Data!$L$89,IF(O86=Data!$E$10,Data!$L$90,IF(O86=Data!$E$11,Data!$L$91,IF(O86=Data!$E$12,Data!$L$92,IF(O86=Data!$E$13,Data!$L$93,IF(O86=Data!$E$14,Data!$L$94,IF(O86=Data!$E$15,Data!$L$95,IF(O86=Data!$E$16,Data!$L$96,IF(O86=Data!$E$17,Data!$L$97,IF(O86=Data!$E$18,Data!L$98,0)))))))))))))))))))</f>
        <v>0</v>
      </c>
      <c r="BC86" s="147">
        <f>IF(Q86="NA",0,IF(AY86="No",0,IF(N86="Yes",0,IF(P86=Data!$E$2,Data!$L$82,IF(P86=Data!$E$3,Data!$L$83,IF(P86=Data!$E$4,Data!$L$84,IF(P86=Data!$E$5,Data!$L$85,IF(P86=Data!$E$6,Data!$L$86,IF(P86=Data!$E$7,Data!$L$87,IF(P86=Data!$E$8,Data!$L$88,IF(P86=Data!$E$9,Data!$L$89,IF(P86=Data!$E$10,Data!$L$90,IF(P86=Data!$E$11,Data!$L$91,IF(P86=Data!$E$12,Data!$L$92*(EXP(-29.6/R86)),IF(P86=Data!$E$13,Data!$L$93,IF(P86=Data!$E$14,Data!$L$94*(EXP(-29.6/R86)),IF(P86=Data!$E$15,Data!$L$95,IF(P86=Data!$E$16,Data!$L$96,IF(P86=Data!$E$17,Data!$L$97,IF(P86=Data!$E$18,Data!L$98,0))))))))))))))))))))</f>
        <v>0</v>
      </c>
      <c r="BD86" s="148"/>
      <c r="BE86" s="146"/>
      <c r="BF86" s="148">
        <f t="shared" si="17"/>
        <v>0</v>
      </c>
      <c r="BG86" s="148">
        <f t="shared" si="24"/>
        <v>1</v>
      </c>
      <c r="BH86" s="148">
        <f t="shared" si="25"/>
        <v>1</v>
      </c>
      <c r="BI86" s="148">
        <f>IF(S86=0,0,IF(AND(Q86=Data!$E$12,S86-$AV$3&gt;0),(((Data!$M$92*(EXP(-29.6/S86)))-(Data!$M$92*(EXP(-29.6/(S86-$AV$3)))))),IF(AND(Q86=Data!$E$12,S86-$AV$3&lt;0.5),(Data!$M$92*(EXP(-29.6/S86))),IF(AND(Q86=Data!$E$12,S86&lt;=1),((Data!$M$92*(EXP(-29.6/S86)))),IF(Q86=Data!$E$13,(Data!$M$93),IF(AND(Q86=Data!$E$14,S86-$AV$3&gt;0),(((Data!$M$94*(EXP(-29.6/S86)))-(Data!$M$94*(EXP(-29.6/(S86-$AV$3)))))),IF(AND(Q86=Data!$E$14,S86-$AV$3&lt;1),(Data!$M$94*(EXP(-29.6/S86))),IF(AND(Q86=Data!$E$14,S86&lt;=1),((Data!$M$94*(EXP(-29.6/S86)))),IF(Q86=Data!$E$15,Data!$M$95,IF(Q86=Data!$E$16,Data!$M$96,IF(Q86=Data!$E$17,Data!$M$97,IF(Q86=Data!$E$18,Data!$M$98,0))))))))))))</f>
        <v>0</v>
      </c>
      <c r="BJ86" s="148">
        <f>IF(Q86=Data!$E$12,BI86*0.32,IF(Q86=Data!$E$13,0,IF(Q86=Data!$E$14,BI86*0.32,IF(Q86=Data!$E$15,0,IF(Q86=Data!$E$16,0,IF(Q86=Data!$E$17,0,IF(Q86=Data!$E$18,0,0)))))))</f>
        <v>0</v>
      </c>
      <c r="BK86" s="148">
        <f>IF(Q86=Data!$E$12,Data!$P$92*$AV$3,IF(Q86=Data!$E$13,Data!$P$93*$AV$3,IF(Q86=Data!$E$14,Data!$P$94*$AV$3,IF(Q86=Data!$E$15,Data!$P$95*$AV$3,IF(Q86=Data!$E$16,Data!$P$96*$AV$3,IF(Q86=Data!$E$17,Data!$P$97*$AV$3,IF(Q86=Data!$E$18,Data!$P$98*$AV$3,0)))))))</f>
        <v>0</v>
      </c>
      <c r="BL86" s="147">
        <f>IF(O86=Data!$E$2,Data!$O$82,IF(O86=Data!$E$3,Data!$O$83,IF(O86=Data!$E$4,Data!$O$84,IF(O86=Data!$E$5,Data!$O$85,IF(O86=Data!$E$6,Data!$O$86,IF(O86=Data!$E$7,Data!$O$87,IF(O86=Data!$E$8,Data!$O$88,IF(O86=Data!$E$9,Data!$O$89,IF(O86=Data!$E$10,Data!$O$90,IF(O86=Data!$E$11,Data!$O$91,IF(O86=Data!$E$12,Data!$O$92,IF(O86=Data!$E$13,Data!$O$93,IF(O86=Data!$E$14,Data!$O$94,IF(O86=Data!$E$15,Data!$O$95,IF(O86=Data!$E$16,Data!$O$96,IF(O86=Data!$E$17,Data!$O$97,IF(O86=Data!$E$18,Data!$O$98,0)))))))))))))))))</f>
        <v>0</v>
      </c>
      <c r="BM86" s="169"/>
      <c r="BN86" s="169"/>
      <c r="BO86" s="169"/>
      <c r="BP86" s="169"/>
    </row>
    <row r="87" spans="10:68" x14ac:dyDescent="0.3">
      <c r="J87" s="36" t="s">
        <v>98</v>
      </c>
      <c r="K87" s="108"/>
      <c r="L87" s="108"/>
      <c r="M87" s="108" t="s">
        <v>3</v>
      </c>
      <c r="N87" s="108" t="s">
        <v>1</v>
      </c>
      <c r="O87" s="109" t="s">
        <v>124</v>
      </c>
      <c r="P87" s="109" t="s">
        <v>124</v>
      </c>
      <c r="Q87" s="110" t="s">
        <v>124</v>
      </c>
      <c r="R87" s="111"/>
      <c r="S87" s="111"/>
      <c r="T87" s="112"/>
      <c r="U87" s="20"/>
      <c r="V87" s="21">
        <f>IF(AZ87="No",0,IF(O87="NA",0,IF(O87=Data!$E$2,Data!$F$82,IF(O87=Data!$E$3,Data!$F$83,IF(O87=Data!$E$4,Data!$F$84,IF(O87=Data!$E$5,Data!$F$85,IF(O87=Data!$E$6,Data!$F$86,IF(O87=Data!$E$7,Data!$F$87,IF(O87=Data!$E$8,Data!$F$88,IF(O87=Data!$E$9,Data!$F$89,IF(O87=Data!$E$10,Data!$F$90,IF(O87=Data!$E$11,Data!$F$91,IF(O87=Data!E96,Data!$F$92,IF(O87=Data!E97,Data!$F$93,IF(O87=Data!E98,Data!$F$94,IF(O87=Data!E99,Data!$F$95,IF(O87=Data!E100,Data!$F$96,IF(O87=Data!E101,Data!$F$97,IF(O87=Data!E102,Data!F$98,0)))))))))))))))))))*K87*$AV$3</f>
        <v>0</v>
      </c>
      <c r="W87" s="23">
        <f>IF(AZ87="No",0,IF(O87="NA",0,IF(O87=Data!$E$2,Data!$G$82,IF(O87=Data!$E$3,Data!$G$83,IF(O87=Data!$E$4,Data!$G$84,IF(O87=Data!$E$5,Data!$G$85,IF(O87=Data!$E$6,Data!$G$86,IF(O87=Data!$E$7,Data!$G$87,IF(O87=Data!$E$8,Data!$G$88,IF(O87=Data!$E$9,Data!$G$89,IF(O87=Data!$E$10,Data!$G$90,IF(O87=Data!$E$11,Data!$G$91,IF(O87=Data!$E$12,Data!$G$92,IF(O87=Data!$E$13,Data!$G$93,IF(O87=Data!$E$14,Data!$G$94,IF(O87=Data!$E$15,Data!$G$95,IF(O87=Data!$E$16,Data!$G$96,IF(O87=Data!$E$17,Data!$G$97,IF(O87=Data!$E$18,Data!G$98,0)))))))))))))))))))*K87*$AV$3</f>
        <v>0</v>
      </c>
      <c r="X87" s="23">
        <f>IF(AZ87="No",0,IF(O87="NA",0,IF(O87=Data!$E$2,Data!$H$82,IF(O87=Data!$E$3,Data!$H$83,IF(O87=Data!$E$4,Data!$H$84,IF(O87=Data!$E$5,Data!$H$85,IF(O87=Data!$E$6,Data!$H$86,IF(O87=Data!$E$7,Data!$H$87,IF(O87=Data!$E$8,Data!$H$88,IF(O87=Data!$E$9,Data!$H$89,IF(O87=Data!$E$10,Data!$H$90,IF(O87=Data!$E$11,Data!$H$91,IF(O87=Data!$E$12,Data!$H$92,IF(O87=Data!$E$13,Data!$H$93,IF(O87=Data!$E$14,Data!$H$94,IF(O87=Data!$E$15,Data!$H$95,IF(O87=Data!$E$16,Data!$H$96,IF(O87=Data!$E$17,Data!$H$97,IF(O87=Data!$E$18,Data!H$98,0)))))))))))))))))))*K87*$AV$3</f>
        <v>0</v>
      </c>
      <c r="Y87" s="23">
        <f>IF(R87&lt;=1,0,IF(Q87=Data!$E$12,Data!$F$92,IF(Q87=Data!$E$13,Data!$F$93,IF(Q87=Data!$E$14,Data!$F$94,IF(Q87=Data!$E$15,Data!$F$95,IF(Q87=Data!$E$16,Data!$F$96,IF(Q87=Data!$E$17,Data!$F$97,IF(Q87=Data!$E$18,Data!$F$98,0))))))))*K87*IF(R87&lt;AV87,R87,$AV$3)</f>
        <v>0</v>
      </c>
      <c r="Z87" s="23">
        <f>IF(R87&lt;=1,0,IF(Q87=Data!$E$12,Data!$G$92,IF(Q87=Data!$E$13,Data!$G$93,IF(Q87=Data!$E$14,Data!$G$94,IF(Q87=Data!$E$15,Data!$G$95,IF(Q87=Data!$E$16,Data!$G$96,IF(Q87=Data!$E$17,Data!$G$97,IF(Q87=Data!$E$18,Data!$G$98,0))))))))*K87*IF(R87&lt;AV87,R87,$AV$3)</f>
        <v>0</v>
      </c>
      <c r="AA87" s="23">
        <f>IF(R87&lt;=1,0,IF(Q87=Data!$E$12,Data!$H$92,IF(Q87=Data!$E$13,Data!$H$93,IF(Q87=Data!$E$14,Data!$H$94,IF(Q87=Data!$E$15,Data!$H$95,IF(Q87=Data!$E$16,Data!$H$96,IF(Q87=Data!$E$17,Data!$H$97,IF(Q87=Data!$E$18,Data!$H$98,0))))))))*K87*IF(R87&lt;AV87,R87,$AV$3)</f>
        <v>0</v>
      </c>
      <c r="AB87" s="22">
        <f t="shared" si="18"/>
        <v>0</v>
      </c>
      <c r="AC87" s="50">
        <f t="shared" si="19"/>
        <v>0</v>
      </c>
      <c r="AD87" s="46"/>
      <c r="AE87" s="21">
        <f t="shared" si="13"/>
        <v>0</v>
      </c>
      <c r="AF87" s="22">
        <f t="shared" si="14"/>
        <v>0</v>
      </c>
      <c r="AG87" s="50">
        <f t="shared" si="15"/>
        <v>0</v>
      </c>
      <c r="AH87" s="46"/>
      <c r="AI87" s="21">
        <f>IF(AZ87="No",0,IF(O87="NA",0,IF(Q87=O87,0,IF(O87=Data!$E$2,Data!$J$82,IF(O87=Data!$E$3,Data!$J$83,IF(O87=Data!$E$4,Data!$J$84,IF(O87=Data!$E$5,Data!$J$85,IF(O87=Data!$E$6,Data!$J$86,IF(O87=Data!$E$7,Data!$J$87,IF(O87=Data!$E$8,Data!$J$88,IF(O87=Data!$E$9,Data!$J$89,IF(O87=Data!$E$10,Data!$I$90,IF(O87=Data!$E$11,Data!$J$91,IF(O87=Data!$E$12,Data!$J$92,IF(O87=Data!$E$13,Data!$J$93,IF(O87=Data!$E$14,Data!$J$94,IF(O87=Data!$E$15,Data!$J$95,IF(O87=Data!$E$16,Data!$J$96,IF(O87=Data!$E$17,Data!$J$97,IF(O87=Data!$E$18,Data!J$98,0))))))))))))))))))))*$AV$3</f>
        <v>0</v>
      </c>
      <c r="AJ87" s="23">
        <f>IF(AZ87="No",0,IF(O87="NA",0,IF(O87=Data!$E$2,Data!$K$82,IF(O87=Data!$E$3,Data!$K$83,IF(O87=Data!$E$4,Data!$K$84,IF(O87=Data!$E$5,Data!$K$85,IF(O87=Data!$E$6,Data!$K$86,IF(O87=Data!$E$7,Data!$K$87,IF(O87=Data!$E$8,Data!$K$88,IF(O87=Data!$E$9,Data!$K$89,IF(O87=Data!$E$10,Data!$K$90,IF(O87=Data!$E$11,Data!$K$91,IF(O87=Data!$E$12,Data!$K$92,IF(O87=Data!$E$13,Data!$K$93,IF(O87=Data!$E$14,Data!$K$94,IF(O87=Data!$E$15,Data!$K$95,IF(O87=Data!$E$16,Data!$K$96,IF(O87=Data!$E$17,Data!$K$97,IF(O87=Data!$E$18,Data!K$98,0)))))))))))))))))))*$AV$3</f>
        <v>0</v>
      </c>
      <c r="AK87" s="23">
        <f t="shared" si="20"/>
        <v>0</v>
      </c>
      <c r="AL87" s="22">
        <f t="shared" si="21"/>
        <v>0</v>
      </c>
      <c r="AM87" s="22">
        <f t="shared" si="22"/>
        <v>0</v>
      </c>
      <c r="AN87" s="23"/>
      <c r="AO87" s="120"/>
      <c r="AP87" s="25"/>
      <c r="AQ87" s="25"/>
      <c r="AR87" s="9"/>
      <c r="AS87" s="9"/>
      <c r="AT87" s="5"/>
      <c r="AX87" s="168"/>
      <c r="AY87" s="143" t="str">
        <f t="shared" si="23"/>
        <v>No</v>
      </c>
      <c r="AZ87" s="144" t="str">
        <f t="shared" si="16"/>
        <v>No</v>
      </c>
      <c r="BA87" s="150"/>
      <c r="BB87" s="146">
        <f>IF(Q87="NA",0,IF(N87="No",0,IF(O87=Data!$E$2,Data!$L$82,IF(O87=Data!$E$3,Data!$L$83,IF(O87=Data!$E$4,Data!$L$84,IF(O87=Data!$E$5,Data!$L$85,IF(O87=Data!$E$6,Data!$L$86,IF(O87=Data!$E$7,Data!$L$87,IF(O87=Data!$E$8,Data!$L$88,IF(O87=Data!$E$9,Data!$L$89,IF(O87=Data!$E$10,Data!$L$90,IF(O87=Data!$E$11,Data!$L$91,IF(O87=Data!$E$12,Data!$L$92,IF(O87=Data!$E$13,Data!$L$93,IF(O87=Data!$E$14,Data!$L$94,IF(O87=Data!$E$15,Data!$L$95,IF(O87=Data!$E$16,Data!$L$96,IF(O87=Data!$E$17,Data!$L$97,IF(O87=Data!$E$18,Data!L$98,0)))))))))))))))))))</f>
        <v>0</v>
      </c>
      <c r="BC87" s="147">
        <f>IF(Q87="NA",0,IF(AY87="No",0,IF(N87="Yes",0,IF(P87=Data!$E$2,Data!$L$82,IF(P87=Data!$E$3,Data!$L$83,IF(P87=Data!$E$4,Data!$L$84,IF(P87=Data!$E$5,Data!$L$85,IF(P87=Data!$E$6,Data!$L$86,IF(P87=Data!$E$7,Data!$L$87,IF(P87=Data!$E$8,Data!$L$88,IF(P87=Data!$E$9,Data!$L$89,IF(P87=Data!$E$10,Data!$L$90,IF(P87=Data!$E$11,Data!$L$91,IF(P87=Data!$E$12,Data!$L$92*(EXP(-29.6/R87)),IF(P87=Data!$E$13,Data!$L$93,IF(P87=Data!$E$14,Data!$L$94*(EXP(-29.6/R87)),IF(P87=Data!$E$15,Data!$L$95,IF(P87=Data!$E$16,Data!$L$96,IF(P87=Data!$E$17,Data!$L$97,IF(P87=Data!$E$18,Data!L$98,0))))))))))))))))))))</f>
        <v>0</v>
      </c>
      <c r="BD87" s="148"/>
      <c r="BE87" s="146"/>
      <c r="BF87" s="148">
        <f t="shared" si="17"/>
        <v>0</v>
      </c>
      <c r="BG87" s="148">
        <f t="shared" si="24"/>
        <v>1</v>
      </c>
      <c r="BH87" s="148">
        <f t="shared" si="25"/>
        <v>1</v>
      </c>
      <c r="BI87" s="148">
        <f>IF(S87=0,0,IF(AND(Q87=Data!$E$12,S87-$AV$3&gt;0),(((Data!$M$92*(EXP(-29.6/S87)))-(Data!$M$92*(EXP(-29.6/(S87-$AV$3)))))),IF(AND(Q87=Data!$E$12,S87-$AV$3&lt;0.5),(Data!$M$92*(EXP(-29.6/S87))),IF(AND(Q87=Data!$E$12,S87&lt;=1),((Data!$M$92*(EXP(-29.6/S87)))),IF(Q87=Data!$E$13,(Data!$M$93),IF(AND(Q87=Data!$E$14,S87-$AV$3&gt;0),(((Data!$M$94*(EXP(-29.6/S87)))-(Data!$M$94*(EXP(-29.6/(S87-$AV$3)))))),IF(AND(Q87=Data!$E$14,S87-$AV$3&lt;1),(Data!$M$94*(EXP(-29.6/S87))),IF(AND(Q87=Data!$E$14,S87&lt;=1),((Data!$M$94*(EXP(-29.6/S87)))),IF(Q87=Data!$E$15,Data!$M$95,IF(Q87=Data!$E$16,Data!$M$96,IF(Q87=Data!$E$17,Data!$M$97,IF(Q87=Data!$E$18,Data!$M$98,0))))))))))))</f>
        <v>0</v>
      </c>
      <c r="BJ87" s="148">
        <f>IF(Q87=Data!$E$12,BI87*0.32,IF(Q87=Data!$E$13,0,IF(Q87=Data!$E$14,BI87*0.32,IF(Q87=Data!$E$15,0,IF(Q87=Data!$E$16,0,IF(Q87=Data!$E$17,0,IF(Q87=Data!$E$18,0,0)))))))</f>
        <v>0</v>
      </c>
      <c r="BK87" s="148">
        <f>IF(Q87=Data!$E$12,Data!$P$92*$AV$3,IF(Q87=Data!$E$13,Data!$P$93*$AV$3,IF(Q87=Data!$E$14,Data!$P$94*$AV$3,IF(Q87=Data!$E$15,Data!$P$95*$AV$3,IF(Q87=Data!$E$16,Data!$P$96*$AV$3,IF(Q87=Data!$E$17,Data!$P$97*$AV$3,IF(Q87=Data!$E$18,Data!$P$98*$AV$3,0)))))))</f>
        <v>0</v>
      </c>
      <c r="BL87" s="147">
        <f>IF(O87=Data!$E$2,Data!$O$82,IF(O87=Data!$E$3,Data!$O$83,IF(O87=Data!$E$4,Data!$O$84,IF(O87=Data!$E$5,Data!$O$85,IF(O87=Data!$E$6,Data!$O$86,IF(O87=Data!$E$7,Data!$O$87,IF(O87=Data!$E$8,Data!$O$88,IF(O87=Data!$E$9,Data!$O$89,IF(O87=Data!$E$10,Data!$O$90,IF(O87=Data!$E$11,Data!$O$91,IF(O87=Data!$E$12,Data!$O$92,IF(O87=Data!$E$13,Data!$O$93,IF(O87=Data!$E$14,Data!$O$94,IF(O87=Data!$E$15,Data!$O$95,IF(O87=Data!$E$16,Data!$O$96,IF(O87=Data!$E$17,Data!$O$97,IF(O87=Data!$E$18,Data!$O$98,0)))))))))))))))))</f>
        <v>0</v>
      </c>
      <c r="BM87" s="169"/>
      <c r="BN87" s="169"/>
      <c r="BO87" s="169"/>
      <c r="BP87" s="169"/>
    </row>
    <row r="88" spans="10:68" x14ac:dyDescent="0.3">
      <c r="J88" s="36" t="s">
        <v>99</v>
      </c>
      <c r="K88" s="108"/>
      <c r="L88" s="108"/>
      <c r="M88" s="108" t="s">
        <v>3</v>
      </c>
      <c r="N88" s="108" t="s">
        <v>1</v>
      </c>
      <c r="O88" s="109" t="s">
        <v>124</v>
      </c>
      <c r="P88" s="109" t="s">
        <v>124</v>
      </c>
      <c r="Q88" s="110" t="s">
        <v>124</v>
      </c>
      <c r="R88" s="111"/>
      <c r="S88" s="111"/>
      <c r="T88" s="112"/>
      <c r="U88" s="20"/>
      <c r="V88" s="21">
        <f>IF(AZ88="No",0,IF(O88="NA",0,IF(O88=Data!$E$2,Data!$F$82,IF(O88=Data!$E$3,Data!$F$83,IF(O88=Data!$E$4,Data!$F$84,IF(O88=Data!$E$5,Data!$F$85,IF(O88=Data!$E$6,Data!$F$86,IF(O88=Data!$E$7,Data!$F$87,IF(O88=Data!$E$8,Data!$F$88,IF(O88=Data!$E$9,Data!$F$89,IF(O88=Data!$E$10,Data!$F$90,IF(O88=Data!$E$11,Data!$F$91,IF(O88=Data!E97,Data!$F$92,IF(O88=Data!E98,Data!$F$93,IF(O88=Data!E99,Data!$F$94,IF(O88=Data!E100,Data!$F$95,IF(O88=Data!E101,Data!$F$96,IF(O88=Data!E102,Data!$F$97,IF(O88=Data!E103,Data!F$98,0)))))))))))))))))))*K88*$AV$3</f>
        <v>0</v>
      </c>
      <c r="W88" s="23">
        <f>IF(AZ88="No",0,IF(O88="NA",0,IF(O88=Data!$E$2,Data!$G$82,IF(O88=Data!$E$3,Data!$G$83,IF(O88=Data!$E$4,Data!$G$84,IF(O88=Data!$E$5,Data!$G$85,IF(O88=Data!$E$6,Data!$G$86,IF(O88=Data!$E$7,Data!$G$87,IF(O88=Data!$E$8,Data!$G$88,IF(O88=Data!$E$9,Data!$G$89,IF(O88=Data!$E$10,Data!$G$90,IF(O88=Data!$E$11,Data!$G$91,IF(O88=Data!$E$12,Data!$G$92,IF(O88=Data!$E$13,Data!$G$93,IF(O88=Data!$E$14,Data!$G$94,IF(O88=Data!$E$15,Data!$G$95,IF(O88=Data!$E$16,Data!$G$96,IF(O88=Data!$E$17,Data!$G$97,IF(O88=Data!$E$18,Data!G$98,0)))))))))))))))))))*K88*$AV$3</f>
        <v>0</v>
      </c>
      <c r="X88" s="23">
        <f>IF(AZ88="No",0,IF(O88="NA",0,IF(O88=Data!$E$2,Data!$H$82,IF(O88=Data!$E$3,Data!$H$83,IF(O88=Data!$E$4,Data!$H$84,IF(O88=Data!$E$5,Data!$H$85,IF(O88=Data!$E$6,Data!$H$86,IF(O88=Data!$E$7,Data!$H$87,IF(O88=Data!$E$8,Data!$H$88,IF(O88=Data!$E$9,Data!$H$89,IF(O88=Data!$E$10,Data!$H$90,IF(O88=Data!$E$11,Data!$H$91,IF(O88=Data!$E$12,Data!$H$92,IF(O88=Data!$E$13,Data!$H$93,IF(O88=Data!$E$14,Data!$H$94,IF(O88=Data!$E$15,Data!$H$95,IF(O88=Data!$E$16,Data!$H$96,IF(O88=Data!$E$17,Data!$H$97,IF(O88=Data!$E$18,Data!H$98,0)))))))))))))))))))*K88*$AV$3</f>
        <v>0</v>
      </c>
      <c r="Y88" s="23">
        <f>IF(R88&lt;=1,0,IF(Q88=Data!$E$12,Data!$F$92,IF(Q88=Data!$E$13,Data!$F$93,IF(Q88=Data!$E$14,Data!$F$94,IF(Q88=Data!$E$15,Data!$F$95,IF(Q88=Data!$E$16,Data!$F$96,IF(Q88=Data!$E$17,Data!$F$97,IF(Q88=Data!$E$18,Data!$F$98,0))))))))*K88*IF(R88&lt;AV88,R88,$AV$3)</f>
        <v>0</v>
      </c>
      <c r="Z88" s="23">
        <f>IF(R88&lt;=1,0,IF(Q88=Data!$E$12,Data!$G$92,IF(Q88=Data!$E$13,Data!$G$93,IF(Q88=Data!$E$14,Data!$G$94,IF(Q88=Data!$E$15,Data!$G$95,IF(Q88=Data!$E$16,Data!$G$96,IF(Q88=Data!$E$17,Data!$G$97,IF(Q88=Data!$E$18,Data!$G$98,0))))))))*K88*IF(R88&lt;AV88,R88,$AV$3)</f>
        <v>0</v>
      </c>
      <c r="AA88" s="23">
        <f>IF(R88&lt;=1,0,IF(Q88=Data!$E$12,Data!$H$92,IF(Q88=Data!$E$13,Data!$H$93,IF(Q88=Data!$E$14,Data!$H$94,IF(Q88=Data!$E$15,Data!$H$95,IF(Q88=Data!$E$16,Data!$H$96,IF(Q88=Data!$E$17,Data!$H$97,IF(Q88=Data!$E$18,Data!$H$98,0))))))))*K88*IF(R88&lt;AV88,R88,$AV$3)</f>
        <v>0</v>
      </c>
      <c r="AB88" s="22">
        <f t="shared" si="18"/>
        <v>0</v>
      </c>
      <c r="AC88" s="50">
        <f t="shared" si="19"/>
        <v>0</v>
      </c>
      <c r="AD88" s="46"/>
      <c r="AE88" s="21">
        <f t="shared" si="13"/>
        <v>0</v>
      </c>
      <c r="AF88" s="22">
        <f t="shared" si="14"/>
        <v>0</v>
      </c>
      <c r="AG88" s="50">
        <f t="shared" si="15"/>
        <v>0</v>
      </c>
      <c r="AH88" s="46"/>
      <c r="AI88" s="21">
        <f>IF(AZ88="No",0,IF(O88="NA",0,IF(Q88=O88,0,IF(O88=Data!$E$2,Data!$J$82,IF(O88=Data!$E$3,Data!$J$83,IF(O88=Data!$E$4,Data!$J$84,IF(O88=Data!$E$5,Data!$J$85,IF(O88=Data!$E$6,Data!$J$86,IF(O88=Data!$E$7,Data!$J$87,IF(O88=Data!$E$8,Data!$J$88,IF(O88=Data!$E$9,Data!$J$89,IF(O88=Data!$E$10,Data!$I$90,IF(O88=Data!$E$11,Data!$J$91,IF(O88=Data!$E$12,Data!$J$92,IF(O88=Data!$E$13,Data!$J$93,IF(O88=Data!$E$14,Data!$J$94,IF(O88=Data!$E$15,Data!$J$95,IF(O88=Data!$E$16,Data!$J$96,IF(O88=Data!$E$17,Data!$J$97,IF(O88=Data!$E$18,Data!J$98,0))))))))))))))))))))*$AV$3</f>
        <v>0</v>
      </c>
      <c r="AJ88" s="23">
        <f>IF(AZ88="No",0,IF(O88="NA",0,IF(O88=Data!$E$2,Data!$K$82,IF(O88=Data!$E$3,Data!$K$83,IF(O88=Data!$E$4,Data!$K$84,IF(O88=Data!$E$5,Data!$K$85,IF(O88=Data!$E$6,Data!$K$86,IF(O88=Data!$E$7,Data!$K$87,IF(O88=Data!$E$8,Data!$K$88,IF(O88=Data!$E$9,Data!$K$89,IF(O88=Data!$E$10,Data!$K$90,IF(O88=Data!$E$11,Data!$K$91,IF(O88=Data!$E$12,Data!$K$92,IF(O88=Data!$E$13,Data!$K$93,IF(O88=Data!$E$14,Data!$K$94,IF(O88=Data!$E$15,Data!$K$95,IF(O88=Data!$E$16,Data!$K$96,IF(O88=Data!$E$17,Data!$K$97,IF(O88=Data!$E$18,Data!K$98,0)))))))))))))))))))*$AV$3</f>
        <v>0</v>
      </c>
      <c r="AK88" s="23">
        <f t="shared" si="20"/>
        <v>0</v>
      </c>
      <c r="AL88" s="22">
        <f t="shared" si="21"/>
        <v>0</v>
      </c>
      <c r="AM88" s="22">
        <f t="shared" si="22"/>
        <v>0</v>
      </c>
      <c r="AN88" s="23"/>
      <c r="AO88" s="120"/>
      <c r="AP88" s="25"/>
      <c r="AQ88" s="25"/>
      <c r="AR88" s="9"/>
      <c r="AS88" s="9"/>
      <c r="AT88" s="5"/>
      <c r="AX88" s="168"/>
      <c r="AY88" s="143" t="str">
        <f t="shared" si="23"/>
        <v>No</v>
      </c>
      <c r="AZ88" s="144" t="str">
        <f t="shared" si="16"/>
        <v>No</v>
      </c>
      <c r="BA88" s="150"/>
      <c r="BB88" s="146">
        <f>IF(Q88="NA",0,IF(N88="No",0,IF(O88=Data!$E$2,Data!$L$82,IF(O88=Data!$E$3,Data!$L$83,IF(O88=Data!$E$4,Data!$L$84,IF(O88=Data!$E$5,Data!$L$85,IF(O88=Data!$E$6,Data!$L$86,IF(O88=Data!$E$7,Data!$L$87,IF(O88=Data!$E$8,Data!$L$88,IF(O88=Data!$E$9,Data!$L$89,IF(O88=Data!$E$10,Data!$L$90,IF(O88=Data!$E$11,Data!$L$91,IF(O88=Data!$E$12,Data!$L$92,IF(O88=Data!$E$13,Data!$L$93,IF(O88=Data!$E$14,Data!$L$94,IF(O88=Data!$E$15,Data!$L$95,IF(O88=Data!$E$16,Data!$L$96,IF(O88=Data!$E$17,Data!$L$97,IF(O88=Data!$E$18,Data!L$98,0)))))))))))))))))))</f>
        <v>0</v>
      </c>
      <c r="BC88" s="147">
        <f>IF(Q88="NA",0,IF(AY88="No",0,IF(N88="Yes",0,IF(P88=Data!$E$2,Data!$L$82,IF(P88=Data!$E$3,Data!$L$83,IF(P88=Data!$E$4,Data!$L$84,IF(P88=Data!$E$5,Data!$L$85,IF(P88=Data!$E$6,Data!$L$86,IF(P88=Data!$E$7,Data!$L$87,IF(P88=Data!$E$8,Data!$L$88,IF(P88=Data!$E$9,Data!$L$89,IF(P88=Data!$E$10,Data!$L$90,IF(P88=Data!$E$11,Data!$L$91,IF(P88=Data!$E$12,Data!$L$92*(EXP(-29.6/R88)),IF(P88=Data!$E$13,Data!$L$93,IF(P88=Data!$E$14,Data!$L$94*(EXP(-29.6/R88)),IF(P88=Data!$E$15,Data!$L$95,IF(P88=Data!$E$16,Data!$L$96,IF(P88=Data!$E$17,Data!$L$97,IF(P88=Data!$E$18,Data!L$98,0))))))))))))))))))))</f>
        <v>0</v>
      </c>
      <c r="BD88" s="148"/>
      <c r="BE88" s="146"/>
      <c r="BF88" s="148">
        <f t="shared" si="17"/>
        <v>0</v>
      </c>
      <c r="BG88" s="148">
        <f t="shared" si="24"/>
        <v>1</v>
      </c>
      <c r="BH88" s="148">
        <f t="shared" si="25"/>
        <v>1</v>
      </c>
      <c r="BI88" s="148">
        <f>IF(S88=0,0,IF(AND(Q88=Data!$E$12,S88-$AV$3&gt;0),(((Data!$M$92*(EXP(-29.6/S88)))-(Data!$M$92*(EXP(-29.6/(S88-$AV$3)))))),IF(AND(Q88=Data!$E$12,S88-$AV$3&lt;0.5),(Data!$M$92*(EXP(-29.6/S88))),IF(AND(Q88=Data!$E$12,S88&lt;=1),((Data!$M$92*(EXP(-29.6/S88)))),IF(Q88=Data!$E$13,(Data!$M$93),IF(AND(Q88=Data!$E$14,S88-$AV$3&gt;0),(((Data!$M$94*(EXP(-29.6/S88)))-(Data!$M$94*(EXP(-29.6/(S88-$AV$3)))))),IF(AND(Q88=Data!$E$14,S88-$AV$3&lt;1),(Data!$M$94*(EXP(-29.6/S88))),IF(AND(Q88=Data!$E$14,S88&lt;=1),((Data!$M$94*(EXP(-29.6/S88)))),IF(Q88=Data!$E$15,Data!$M$95,IF(Q88=Data!$E$16,Data!$M$96,IF(Q88=Data!$E$17,Data!$M$97,IF(Q88=Data!$E$18,Data!$M$98,0))))))))))))</f>
        <v>0</v>
      </c>
      <c r="BJ88" s="148">
        <f>IF(Q88=Data!$E$12,BI88*0.32,IF(Q88=Data!$E$13,0,IF(Q88=Data!$E$14,BI88*0.32,IF(Q88=Data!$E$15,0,IF(Q88=Data!$E$16,0,IF(Q88=Data!$E$17,0,IF(Q88=Data!$E$18,0,0)))))))</f>
        <v>0</v>
      </c>
      <c r="BK88" s="148">
        <f>IF(Q88=Data!$E$12,Data!$P$92*$AV$3,IF(Q88=Data!$E$13,Data!$P$93*$AV$3,IF(Q88=Data!$E$14,Data!$P$94*$AV$3,IF(Q88=Data!$E$15,Data!$P$95*$AV$3,IF(Q88=Data!$E$16,Data!$P$96*$AV$3,IF(Q88=Data!$E$17,Data!$P$97*$AV$3,IF(Q88=Data!$E$18,Data!$P$98*$AV$3,0)))))))</f>
        <v>0</v>
      </c>
      <c r="BL88" s="147">
        <f>IF(O88=Data!$E$2,Data!$O$82,IF(O88=Data!$E$3,Data!$O$83,IF(O88=Data!$E$4,Data!$O$84,IF(O88=Data!$E$5,Data!$O$85,IF(O88=Data!$E$6,Data!$O$86,IF(O88=Data!$E$7,Data!$O$87,IF(O88=Data!$E$8,Data!$O$88,IF(O88=Data!$E$9,Data!$O$89,IF(O88=Data!$E$10,Data!$O$90,IF(O88=Data!$E$11,Data!$O$91,IF(O88=Data!$E$12,Data!$O$92,IF(O88=Data!$E$13,Data!$O$93,IF(O88=Data!$E$14,Data!$O$94,IF(O88=Data!$E$15,Data!$O$95,IF(O88=Data!$E$16,Data!$O$96,IF(O88=Data!$E$17,Data!$O$97,IF(O88=Data!$E$18,Data!$O$98,0)))))))))))))))))</f>
        <v>0</v>
      </c>
      <c r="BM88" s="169"/>
      <c r="BN88" s="169"/>
      <c r="BO88" s="169"/>
      <c r="BP88" s="169"/>
    </row>
    <row r="89" spans="10:68" x14ac:dyDescent="0.3">
      <c r="J89" s="36" t="s">
        <v>100</v>
      </c>
      <c r="K89" s="108"/>
      <c r="L89" s="108"/>
      <c r="M89" s="108" t="s">
        <v>3</v>
      </c>
      <c r="N89" s="108" t="s">
        <v>1</v>
      </c>
      <c r="O89" s="109" t="s">
        <v>124</v>
      </c>
      <c r="P89" s="109" t="s">
        <v>124</v>
      </c>
      <c r="Q89" s="110" t="s">
        <v>124</v>
      </c>
      <c r="R89" s="111"/>
      <c r="S89" s="111"/>
      <c r="T89" s="112"/>
      <c r="U89" s="20"/>
      <c r="V89" s="21">
        <f>IF(AZ89="No",0,IF(O89="NA",0,IF(O89=Data!$E$2,Data!$F$82,IF(O89=Data!$E$3,Data!$F$83,IF(O89=Data!$E$4,Data!$F$84,IF(O89=Data!$E$5,Data!$F$85,IF(O89=Data!$E$6,Data!$F$86,IF(O89=Data!$E$7,Data!$F$87,IF(O89=Data!$E$8,Data!$F$88,IF(O89=Data!$E$9,Data!$F$89,IF(O89=Data!$E$10,Data!$F$90,IF(O89=Data!$E$11,Data!$F$91,IF(O89=Data!E98,Data!$F$92,IF(O89=Data!E99,Data!$F$93,IF(O89=Data!E100,Data!$F$94,IF(O89=Data!E101,Data!$F$95,IF(O89=Data!E102,Data!$F$96,IF(O89=Data!E103,Data!$F$97,IF(O89=Data!E104,Data!F$98,0)))))))))))))))))))*K89*$AV$3</f>
        <v>0</v>
      </c>
      <c r="W89" s="23">
        <f>IF(AZ89="No",0,IF(O89="NA",0,IF(O89=Data!$E$2,Data!$G$82,IF(O89=Data!$E$3,Data!$G$83,IF(O89=Data!$E$4,Data!$G$84,IF(O89=Data!$E$5,Data!$G$85,IF(O89=Data!$E$6,Data!$G$86,IF(O89=Data!$E$7,Data!$G$87,IF(O89=Data!$E$8,Data!$G$88,IF(O89=Data!$E$9,Data!$G$89,IF(O89=Data!$E$10,Data!$G$90,IF(O89=Data!$E$11,Data!$G$91,IF(O89=Data!$E$12,Data!$G$92,IF(O89=Data!$E$13,Data!$G$93,IF(O89=Data!$E$14,Data!$G$94,IF(O89=Data!$E$15,Data!$G$95,IF(O89=Data!$E$16,Data!$G$96,IF(O89=Data!$E$17,Data!$G$97,IF(O89=Data!$E$18,Data!G$98,0)))))))))))))))))))*K89*$AV$3</f>
        <v>0</v>
      </c>
      <c r="X89" s="23">
        <f>IF(AZ89="No",0,IF(O89="NA",0,IF(O89=Data!$E$2,Data!$H$82,IF(O89=Data!$E$3,Data!$H$83,IF(O89=Data!$E$4,Data!$H$84,IF(O89=Data!$E$5,Data!$H$85,IF(O89=Data!$E$6,Data!$H$86,IF(O89=Data!$E$7,Data!$H$87,IF(O89=Data!$E$8,Data!$H$88,IF(O89=Data!$E$9,Data!$H$89,IF(O89=Data!$E$10,Data!$H$90,IF(O89=Data!$E$11,Data!$H$91,IF(O89=Data!$E$12,Data!$H$92,IF(O89=Data!$E$13,Data!$H$93,IF(O89=Data!$E$14,Data!$H$94,IF(O89=Data!$E$15,Data!$H$95,IF(O89=Data!$E$16,Data!$H$96,IF(O89=Data!$E$17,Data!$H$97,IF(O89=Data!$E$18,Data!H$98,0)))))))))))))))))))*K89*$AV$3</f>
        <v>0</v>
      </c>
      <c r="Y89" s="23">
        <f>IF(R89&lt;=1,0,IF(Q89=Data!$E$12,Data!$F$92,IF(Q89=Data!$E$13,Data!$F$93,IF(Q89=Data!$E$14,Data!$F$94,IF(Q89=Data!$E$15,Data!$F$95,IF(Q89=Data!$E$16,Data!$F$96,IF(Q89=Data!$E$17,Data!$F$97,IF(Q89=Data!$E$18,Data!$F$98,0))))))))*K89*IF(R89&lt;AV89,R89,$AV$3)</f>
        <v>0</v>
      </c>
      <c r="Z89" s="23">
        <f>IF(R89&lt;=1,0,IF(Q89=Data!$E$12,Data!$G$92,IF(Q89=Data!$E$13,Data!$G$93,IF(Q89=Data!$E$14,Data!$G$94,IF(Q89=Data!$E$15,Data!$G$95,IF(Q89=Data!$E$16,Data!$G$96,IF(Q89=Data!$E$17,Data!$G$97,IF(Q89=Data!$E$18,Data!$G$98,0))))))))*K89*IF(R89&lt;AV89,R89,$AV$3)</f>
        <v>0</v>
      </c>
      <c r="AA89" s="23">
        <f>IF(R89&lt;=1,0,IF(Q89=Data!$E$12,Data!$H$92,IF(Q89=Data!$E$13,Data!$H$93,IF(Q89=Data!$E$14,Data!$H$94,IF(Q89=Data!$E$15,Data!$H$95,IF(Q89=Data!$E$16,Data!$H$96,IF(Q89=Data!$E$17,Data!$H$97,IF(Q89=Data!$E$18,Data!$H$98,0))))))))*K89*IF(R89&lt;AV89,R89,$AV$3)</f>
        <v>0</v>
      </c>
      <c r="AB89" s="22">
        <f t="shared" si="18"/>
        <v>0</v>
      </c>
      <c r="AC89" s="50">
        <f t="shared" si="19"/>
        <v>0</v>
      </c>
      <c r="AD89" s="46"/>
      <c r="AE89" s="21">
        <f t="shared" si="13"/>
        <v>0</v>
      </c>
      <c r="AF89" s="22">
        <f t="shared" si="14"/>
        <v>0</v>
      </c>
      <c r="AG89" s="50">
        <f t="shared" si="15"/>
        <v>0</v>
      </c>
      <c r="AH89" s="46"/>
      <c r="AI89" s="21">
        <f>IF(AZ89="No",0,IF(O89="NA",0,IF(Q89=O89,0,IF(O89=Data!$E$2,Data!$J$82,IF(O89=Data!$E$3,Data!$J$83,IF(O89=Data!$E$4,Data!$J$84,IF(O89=Data!$E$5,Data!$J$85,IF(O89=Data!$E$6,Data!$J$86,IF(O89=Data!$E$7,Data!$J$87,IF(O89=Data!$E$8,Data!$J$88,IF(O89=Data!$E$9,Data!$J$89,IF(O89=Data!$E$10,Data!$I$90,IF(O89=Data!$E$11,Data!$J$91,IF(O89=Data!$E$12,Data!$J$92,IF(O89=Data!$E$13,Data!$J$93,IF(O89=Data!$E$14,Data!$J$94,IF(O89=Data!$E$15,Data!$J$95,IF(O89=Data!$E$16,Data!$J$96,IF(O89=Data!$E$17,Data!$J$97,IF(O89=Data!$E$18,Data!J$98,0))))))))))))))))))))*$AV$3</f>
        <v>0</v>
      </c>
      <c r="AJ89" s="23">
        <f>IF(AZ89="No",0,IF(O89="NA",0,IF(O89=Data!$E$2,Data!$K$82,IF(O89=Data!$E$3,Data!$K$83,IF(O89=Data!$E$4,Data!$K$84,IF(O89=Data!$E$5,Data!$K$85,IF(O89=Data!$E$6,Data!$K$86,IF(O89=Data!$E$7,Data!$K$87,IF(O89=Data!$E$8,Data!$K$88,IF(O89=Data!$E$9,Data!$K$89,IF(O89=Data!$E$10,Data!$K$90,IF(O89=Data!$E$11,Data!$K$91,IF(O89=Data!$E$12,Data!$K$92,IF(O89=Data!$E$13,Data!$K$93,IF(O89=Data!$E$14,Data!$K$94,IF(O89=Data!$E$15,Data!$K$95,IF(O89=Data!$E$16,Data!$K$96,IF(O89=Data!$E$17,Data!$K$97,IF(O89=Data!$E$18,Data!K$98,0)))))))))))))))))))*$AV$3</f>
        <v>0</v>
      </c>
      <c r="AK89" s="23">
        <f t="shared" si="20"/>
        <v>0</v>
      </c>
      <c r="AL89" s="22">
        <f t="shared" si="21"/>
        <v>0</v>
      </c>
      <c r="AM89" s="22">
        <f t="shared" si="22"/>
        <v>0</v>
      </c>
      <c r="AN89" s="23"/>
      <c r="AO89" s="120"/>
      <c r="AP89" s="25"/>
      <c r="AQ89" s="25"/>
      <c r="AR89" s="9"/>
      <c r="AS89" s="9"/>
      <c r="AT89" s="5"/>
      <c r="AX89" s="168"/>
      <c r="AY89" s="143" t="str">
        <f t="shared" si="23"/>
        <v>No</v>
      </c>
      <c r="AZ89" s="144" t="str">
        <f t="shared" si="16"/>
        <v>No</v>
      </c>
      <c r="BA89" s="150"/>
      <c r="BB89" s="146">
        <f>IF(Q89="NA",0,IF(N89="No",0,IF(O89=Data!$E$2,Data!$L$82,IF(O89=Data!$E$3,Data!$L$83,IF(O89=Data!$E$4,Data!$L$84,IF(O89=Data!$E$5,Data!$L$85,IF(O89=Data!$E$6,Data!$L$86,IF(O89=Data!$E$7,Data!$L$87,IF(O89=Data!$E$8,Data!$L$88,IF(O89=Data!$E$9,Data!$L$89,IF(O89=Data!$E$10,Data!$L$90,IF(O89=Data!$E$11,Data!$L$91,IF(O89=Data!$E$12,Data!$L$92,IF(O89=Data!$E$13,Data!$L$93,IF(O89=Data!$E$14,Data!$L$94,IF(O89=Data!$E$15,Data!$L$95,IF(O89=Data!$E$16,Data!$L$96,IF(O89=Data!$E$17,Data!$L$97,IF(O89=Data!$E$18,Data!L$98,0)))))))))))))))))))</f>
        <v>0</v>
      </c>
      <c r="BC89" s="147">
        <f>IF(Q89="NA",0,IF(AY89="No",0,IF(N89="Yes",0,IF(P89=Data!$E$2,Data!$L$82,IF(P89=Data!$E$3,Data!$L$83,IF(P89=Data!$E$4,Data!$L$84,IF(P89=Data!$E$5,Data!$L$85,IF(P89=Data!$E$6,Data!$L$86,IF(P89=Data!$E$7,Data!$L$87,IF(P89=Data!$E$8,Data!$L$88,IF(P89=Data!$E$9,Data!$L$89,IF(P89=Data!$E$10,Data!$L$90,IF(P89=Data!$E$11,Data!$L$91,IF(P89=Data!$E$12,Data!$L$92*(EXP(-29.6/R89)),IF(P89=Data!$E$13,Data!$L$93,IF(P89=Data!$E$14,Data!$L$94*(EXP(-29.6/R89)),IF(P89=Data!$E$15,Data!$L$95,IF(P89=Data!$E$16,Data!$L$96,IF(P89=Data!$E$17,Data!$L$97,IF(P89=Data!$E$18,Data!L$98,0))))))))))))))))))))</f>
        <v>0</v>
      </c>
      <c r="BD89" s="148"/>
      <c r="BE89" s="146"/>
      <c r="BF89" s="148">
        <f t="shared" si="17"/>
        <v>0</v>
      </c>
      <c r="BG89" s="148">
        <f t="shared" si="24"/>
        <v>1</v>
      </c>
      <c r="BH89" s="148">
        <f t="shared" si="25"/>
        <v>1</v>
      </c>
      <c r="BI89" s="148">
        <f>IF(S89=0,0,IF(AND(Q89=Data!$E$12,S89-$AV$3&gt;0),(((Data!$M$92*(EXP(-29.6/S89)))-(Data!$M$92*(EXP(-29.6/(S89-$AV$3)))))),IF(AND(Q89=Data!$E$12,S89-$AV$3&lt;0.5),(Data!$M$92*(EXP(-29.6/S89))),IF(AND(Q89=Data!$E$12,S89&lt;=1),((Data!$M$92*(EXP(-29.6/S89)))),IF(Q89=Data!$E$13,(Data!$M$93),IF(AND(Q89=Data!$E$14,S89-$AV$3&gt;0),(((Data!$M$94*(EXP(-29.6/S89)))-(Data!$M$94*(EXP(-29.6/(S89-$AV$3)))))),IF(AND(Q89=Data!$E$14,S89-$AV$3&lt;1),(Data!$M$94*(EXP(-29.6/S89))),IF(AND(Q89=Data!$E$14,S89&lt;=1),((Data!$M$94*(EXP(-29.6/S89)))),IF(Q89=Data!$E$15,Data!$M$95,IF(Q89=Data!$E$16,Data!$M$96,IF(Q89=Data!$E$17,Data!$M$97,IF(Q89=Data!$E$18,Data!$M$98,0))))))))))))</f>
        <v>0</v>
      </c>
      <c r="BJ89" s="148">
        <f>IF(Q89=Data!$E$12,BI89*0.32,IF(Q89=Data!$E$13,0,IF(Q89=Data!$E$14,BI89*0.32,IF(Q89=Data!$E$15,0,IF(Q89=Data!$E$16,0,IF(Q89=Data!$E$17,0,IF(Q89=Data!$E$18,0,0)))))))</f>
        <v>0</v>
      </c>
      <c r="BK89" s="148">
        <f>IF(Q89=Data!$E$12,Data!$P$92*$AV$3,IF(Q89=Data!$E$13,Data!$P$93*$AV$3,IF(Q89=Data!$E$14,Data!$P$94*$AV$3,IF(Q89=Data!$E$15,Data!$P$95*$AV$3,IF(Q89=Data!$E$16,Data!$P$96*$AV$3,IF(Q89=Data!$E$17,Data!$P$97*$AV$3,IF(Q89=Data!$E$18,Data!$P$98*$AV$3,0)))))))</f>
        <v>0</v>
      </c>
      <c r="BL89" s="147">
        <f>IF(O89=Data!$E$2,Data!$O$82,IF(O89=Data!$E$3,Data!$O$83,IF(O89=Data!$E$4,Data!$O$84,IF(O89=Data!$E$5,Data!$O$85,IF(O89=Data!$E$6,Data!$O$86,IF(O89=Data!$E$7,Data!$O$87,IF(O89=Data!$E$8,Data!$O$88,IF(O89=Data!$E$9,Data!$O$89,IF(O89=Data!$E$10,Data!$O$90,IF(O89=Data!$E$11,Data!$O$91,IF(O89=Data!$E$12,Data!$O$92,IF(O89=Data!$E$13,Data!$O$93,IF(O89=Data!$E$14,Data!$O$94,IF(O89=Data!$E$15,Data!$O$95,IF(O89=Data!$E$16,Data!$O$96,IF(O89=Data!$E$17,Data!$O$97,IF(O89=Data!$E$18,Data!$O$98,0)))))))))))))))))</f>
        <v>0</v>
      </c>
      <c r="BM89" s="169"/>
      <c r="BN89" s="169"/>
      <c r="BO89" s="169"/>
      <c r="BP89" s="169"/>
    </row>
    <row r="90" spans="10:68" x14ac:dyDescent="0.3">
      <c r="J90" s="36" t="s">
        <v>101</v>
      </c>
      <c r="K90" s="108"/>
      <c r="L90" s="108"/>
      <c r="M90" s="108" t="s">
        <v>3</v>
      </c>
      <c r="N90" s="108" t="s">
        <v>1</v>
      </c>
      <c r="O90" s="109" t="s">
        <v>124</v>
      </c>
      <c r="P90" s="109" t="s">
        <v>124</v>
      </c>
      <c r="Q90" s="110" t="s">
        <v>124</v>
      </c>
      <c r="R90" s="111"/>
      <c r="S90" s="111"/>
      <c r="T90" s="112"/>
      <c r="U90" s="20"/>
      <c r="V90" s="21">
        <f>IF(AZ90="No",0,IF(O90="NA",0,IF(O90=Data!$E$2,Data!$F$82,IF(O90=Data!$E$3,Data!$F$83,IF(O90=Data!$E$4,Data!$F$84,IF(O90=Data!$E$5,Data!$F$85,IF(O90=Data!$E$6,Data!$F$86,IF(O90=Data!$E$7,Data!$F$87,IF(O90=Data!$E$8,Data!$F$88,IF(O90=Data!$E$9,Data!$F$89,IF(O90=Data!$E$10,Data!$F$90,IF(O90=Data!$E$11,Data!$F$91,IF(O90=Data!E99,Data!$F$92,IF(O90=Data!E100,Data!$F$93,IF(O90=Data!E101,Data!$F$94,IF(O90=Data!E102,Data!$F$95,IF(O90=Data!E103,Data!$F$96,IF(O90=Data!E104,Data!$F$97,IF(O90=Data!E105,Data!F$98,0)))))))))))))))))))*K90*$AV$3</f>
        <v>0</v>
      </c>
      <c r="W90" s="23">
        <f>IF(AZ90="No",0,IF(O90="NA",0,IF(O90=Data!$E$2,Data!$G$82,IF(O90=Data!$E$3,Data!$G$83,IF(O90=Data!$E$4,Data!$G$84,IF(O90=Data!$E$5,Data!$G$85,IF(O90=Data!$E$6,Data!$G$86,IF(O90=Data!$E$7,Data!$G$87,IF(O90=Data!$E$8,Data!$G$88,IF(O90=Data!$E$9,Data!$G$89,IF(O90=Data!$E$10,Data!$G$90,IF(O90=Data!$E$11,Data!$G$91,IF(O90=Data!$E$12,Data!$G$92,IF(O90=Data!$E$13,Data!$G$93,IF(O90=Data!$E$14,Data!$G$94,IF(O90=Data!$E$15,Data!$G$95,IF(O90=Data!$E$16,Data!$G$96,IF(O90=Data!$E$17,Data!$G$97,IF(O90=Data!$E$18,Data!G$98,0)))))))))))))))))))*K90*$AV$3</f>
        <v>0</v>
      </c>
      <c r="X90" s="23">
        <f>IF(AZ90="No",0,IF(O90="NA",0,IF(O90=Data!$E$2,Data!$H$82,IF(O90=Data!$E$3,Data!$H$83,IF(O90=Data!$E$4,Data!$H$84,IF(O90=Data!$E$5,Data!$H$85,IF(O90=Data!$E$6,Data!$H$86,IF(O90=Data!$E$7,Data!$H$87,IF(O90=Data!$E$8,Data!$H$88,IF(O90=Data!$E$9,Data!$H$89,IF(O90=Data!$E$10,Data!$H$90,IF(O90=Data!$E$11,Data!$H$91,IF(O90=Data!$E$12,Data!$H$92,IF(O90=Data!$E$13,Data!$H$93,IF(O90=Data!$E$14,Data!$H$94,IF(O90=Data!$E$15,Data!$H$95,IF(O90=Data!$E$16,Data!$H$96,IF(O90=Data!$E$17,Data!$H$97,IF(O90=Data!$E$18,Data!H$98,0)))))))))))))))))))*K90*$AV$3</f>
        <v>0</v>
      </c>
      <c r="Y90" s="23">
        <f>IF(R90&lt;=1,0,IF(Q90=Data!$E$12,Data!$F$92,IF(Q90=Data!$E$13,Data!$F$93,IF(Q90=Data!$E$14,Data!$F$94,IF(Q90=Data!$E$15,Data!$F$95,IF(Q90=Data!$E$16,Data!$F$96,IF(Q90=Data!$E$17,Data!$F$97,IF(Q90=Data!$E$18,Data!$F$98,0))))))))*K90*IF(R90&lt;AV90,R90,$AV$3)</f>
        <v>0</v>
      </c>
      <c r="Z90" s="23">
        <f>IF(R90&lt;=1,0,IF(Q90=Data!$E$12,Data!$G$92,IF(Q90=Data!$E$13,Data!$G$93,IF(Q90=Data!$E$14,Data!$G$94,IF(Q90=Data!$E$15,Data!$G$95,IF(Q90=Data!$E$16,Data!$G$96,IF(Q90=Data!$E$17,Data!$G$97,IF(Q90=Data!$E$18,Data!$G$98,0))))))))*K90*IF(R90&lt;AV90,R90,$AV$3)</f>
        <v>0</v>
      </c>
      <c r="AA90" s="23">
        <f>IF(R90&lt;=1,0,IF(Q90=Data!$E$12,Data!$H$92,IF(Q90=Data!$E$13,Data!$H$93,IF(Q90=Data!$E$14,Data!$H$94,IF(Q90=Data!$E$15,Data!$H$95,IF(Q90=Data!$E$16,Data!$H$96,IF(Q90=Data!$E$17,Data!$H$97,IF(Q90=Data!$E$18,Data!$H$98,0))))))))*K90*IF(R90&lt;AV90,R90,$AV$3)</f>
        <v>0</v>
      </c>
      <c r="AB90" s="22">
        <f t="shared" si="18"/>
        <v>0</v>
      </c>
      <c r="AC90" s="50">
        <f t="shared" si="19"/>
        <v>0</v>
      </c>
      <c r="AD90" s="46"/>
      <c r="AE90" s="21">
        <f t="shared" si="13"/>
        <v>0</v>
      </c>
      <c r="AF90" s="22">
        <f t="shared" si="14"/>
        <v>0</v>
      </c>
      <c r="AG90" s="50">
        <f t="shared" si="15"/>
        <v>0</v>
      </c>
      <c r="AH90" s="46"/>
      <c r="AI90" s="21">
        <f>IF(AZ90="No",0,IF(O90="NA",0,IF(Q90=O90,0,IF(O90=Data!$E$2,Data!$J$82,IF(O90=Data!$E$3,Data!$J$83,IF(O90=Data!$E$4,Data!$J$84,IF(O90=Data!$E$5,Data!$J$85,IF(O90=Data!$E$6,Data!$J$86,IF(O90=Data!$E$7,Data!$J$87,IF(O90=Data!$E$8,Data!$J$88,IF(O90=Data!$E$9,Data!$J$89,IF(O90=Data!$E$10,Data!$I$90,IF(O90=Data!$E$11,Data!$J$91,IF(O90=Data!$E$12,Data!$J$92,IF(O90=Data!$E$13,Data!$J$93,IF(O90=Data!$E$14,Data!$J$94,IF(O90=Data!$E$15,Data!$J$95,IF(O90=Data!$E$16,Data!$J$96,IF(O90=Data!$E$17,Data!$J$97,IF(O90=Data!$E$18,Data!J$98,0))))))))))))))))))))*$AV$3</f>
        <v>0</v>
      </c>
      <c r="AJ90" s="23">
        <f>IF(AZ90="No",0,IF(O90="NA",0,IF(O90=Data!$E$2,Data!$K$82,IF(O90=Data!$E$3,Data!$K$83,IF(O90=Data!$E$4,Data!$K$84,IF(O90=Data!$E$5,Data!$K$85,IF(O90=Data!$E$6,Data!$K$86,IF(O90=Data!$E$7,Data!$K$87,IF(O90=Data!$E$8,Data!$K$88,IF(O90=Data!$E$9,Data!$K$89,IF(O90=Data!$E$10,Data!$K$90,IF(O90=Data!$E$11,Data!$K$91,IF(O90=Data!$E$12,Data!$K$92,IF(O90=Data!$E$13,Data!$K$93,IF(O90=Data!$E$14,Data!$K$94,IF(O90=Data!$E$15,Data!$K$95,IF(O90=Data!$E$16,Data!$K$96,IF(O90=Data!$E$17,Data!$K$97,IF(O90=Data!$E$18,Data!K$98,0)))))))))))))))))))*$AV$3</f>
        <v>0</v>
      </c>
      <c r="AK90" s="23">
        <f t="shared" si="20"/>
        <v>0</v>
      </c>
      <c r="AL90" s="22">
        <f t="shared" si="21"/>
        <v>0</v>
      </c>
      <c r="AM90" s="22">
        <f t="shared" si="22"/>
        <v>0</v>
      </c>
      <c r="AN90" s="23"/>
      <c r="AO90" s="120"/>
      <c r="AP90" s="25"/>
      <c r="AQ90" s="25"/>
      <c r="AR90" s="9"/>
      <c r="AS90" s="9"/>
      <c r="AT90" s="5"/>
      <c r="AX90" s="168"/>
      <c r="AY90" s="143" t="str">
        <f t="shared" si="23"/>
        <v>No</v>
      </c>
      <c r="AZ90" s="144" t="str">
        <f t="shared" si="16"/>
        <v>No</v>
      </c>
      <c r="BA90" s="150"/>
      <c r="BB90" s="146">
        <f>IF(Q90="NA",0,IF(N90="No",0,IF(O90=Data!$E$2,Data!$L$82,IF(O90=Data!$E$3,Data!$L$83,IF(O90=Data!$E$4,Data!$L$84,IF(O90=Data!$E$5,Data!$L$85,IF(O90=Data!$E$6,Data!$L$86,IF(O90=Data!$E$7,Data!$L$87,IF(O90=Data!$E$8,Data!$L$88,IF(O90=Data!$E$9,Data!$L$89,IF(O90=Data!$E$10,Data!$L$90,IF(O90=Data!$E$11,Data!$L$91,IF(O90=Data!$E$12,Data!$L$92,IF(O90=Data!$E$13,Data!$L$93,IF(O90=Data!$E$14,Data!$L$94,IF(O90=Data!$E$15,Data!$L$95,IF(O90=Data!$E$16,Data!$L$96,IF(O90=Data!$E$17,Data!$L$97,IF(O90=Data!$E$18,Data!L$98,0)))))))))))))))))))</f>
        <v>0</v>
      </c>
      <c r="BC90" s="147">
        <f>IF(Q90="NA",0,IF(AY90="No",0,IF(N90="Yes",0,IF(P90=Data!$E$2,Data!$L$82,IF(P90=Data!$E$3,Data!$L$83,IF(P90=Data!$E$4,Data!$L$84,IF(P90=Data!$E$5,Data!$L$85,IF(P90=Data!$E$6,Data!$L$86,IF(P90=Data!$E$7,Data!$L$87,IF(P90=Data!$E$8,Data!$L$88,IF(P90=Data!$E$9,Data!$L$89,IF(P90=Data!$E$10,Data!$L$90,IF(P90=Data!$E$11,Data!$L$91,IF(P90=Data!$E$12,Data!$L$92*(EXP(-29.6/R90)),IF(P90=Data!$E$13,Data!$L$93,IF(P90=Data!$E$14,Data!$L$94*(EXP(-29.6/R90)),IF(P90=Data!$E$15,Data!$L$95,IF(P90=Data!$E$16,Data!$L$96,IF(P90=Data!$E$17,Data!$L$97,IF(P90=Data!$E$18,Data!L$98,0))))))))))))))))))))</f>
        <v>0</v>
      </c>
      <c r="BD90" s="148"/>
      <c r="BE90" s="146"/>
      <c r="BF90" s="148">
        <f t="shared" si="17"/>
        <v>0</v>
      </c>
      <c r="BG90" s="148">
        <f t="shared" si="24"/>
        <v>1</v>
      </c>
      <c r="BH90" s="148">
        <f t="shared" si="25"/>
        <v>1</v>
      </c>
      <c r="BI90" s="148">
        <f>IF(S90=0,0,IF(AND(Q90=Data!$E$12,S90-$AV$3&gt;0),(((Data!$M$92*(EXP(-29.6/S90)))-(Data!$M$92*(EXP(-29.6/(S90-$AV$3)))))),IF(AND(Q90=Data!$E$12,S90-$AV$3&lt;0.5),(Data!$M$92*(EXP(-29.6/S90))),IF(AND(Q90=Data!$E$12,S90&lt;=1),((Data!$M$92*(EXP(-29.6/S90)))),IF(Q90=Data!$E$13,(Data!$M$93),IF(AND(Q90=Data!$E$14,S90-$AV$3&gt;0),(((Data!$M$94*(EXP(-29.6/S90)))-(Data!$M$94*(EXP(-29.6/(S90-$AV$3)))))),IF(AND(Q90=Data!$E$14,S90-$AV$3&lt;1),(Data!$M$94*(EXP(-29.6/S90))),IF(AND(Q90=Data!$E$14,S90&lt;=1),((Data!$M$94*(EXP(-29.6/S90)))),IF(Q90=Data!$E$15,Data!$M$95,IF(Q90=Data!$E$16,Data!$M$96,IF(Q90=Data!$E$17,Data!$M$97,IF(Q90=Data!$E$18,Data!$M$98,0))))))))))))</f>
        <v>0</v>
      </c>
      <c r="BJ90" s="148">
        <f>IF(Q90=Data!$E$12,BI90*0.32,IF(Q90=Data!$E$13,0,IF(Q90=Data!$E$14,BI90*0.32,IF(Q90=Data!$E$15,0,IF(Q90=Data!$E$16,0,IF(Q90=Data!$E$17,0,IF(Q90=Data!$E$18,0,0)))))))</f>
        <v>0</v>
      </c>
      <c r="BK90" s="148">
        <f>IF(Q90=Data!$E$12,Data!$P$92*$AV$3,IF(Q90=Data!$E$13,Data!$P$93*$AV$3,IF(Q90=Data!$E$14,Data!$P$94*$AV$3,IF(Q90=Data!$E$15,Data!$P$95*$AV$3,IF(Q90=Data!$E$16,Data!$P$96*$AV$3,IF(Q90=Data!$E$17,Data!$P$97*$AV$3,IF(Q90=Data!$E$18,Data!$P$98*$AV$3,0)))))))</f>
        <v>0</v>
      </c>
      <c r="BL90" s="147">
        <f>IF(O90=Data!$E$2,Data!$O$82,IF(O90=Data!$E$3,Data!$O$83,IF(O90=Data!$E$4,Data!$O$84,IF(O90=Data!$E$5,Data!$O$85,IF(O90=Data!$E$6,Data!$O$86,IF(O90=Data!$E$7,Data!$O$87,IF(O90=Data!$E$8,Data!$O$88,IF(O90=Data!$E$9,Data!$O$89,IF(O90=Data!$E$10,Data!$O$90,IF(O90=Data!$E$11,Data!$O$91,IF(O90=Data!$E$12,Data!$O$92,IF(O90=Data!$E$13,Data!$O$93,IF(O90=Data!$E$14,Data!$O$94,IF(O90=Data!$E$15,Data!$O$95,IF(O90=Data!$E$16,Data!$O$96,IF(O90=Data!$E$17,Data!$O$97,IF(O90=Data!$E$18,Data!$O$98,0)))))))))))))))))</f>
        <v>0</v>
      </c>
      <c r="BM90" s="169"/>
      <c r="BN90" s="169"/>
      <c r="BO90" s="169"/>
      <c r="BP90" s="169"/>
    </row>
    <row r="91" spans="10:68" x14ac:dyDescent="0.3">
      <c r="J91" s="36" t="s">
        <v>102</v>
      </c>
      <c r="K91" s="108"/>
      <c r="L91" s="108"/>
      <c r="M91" s="108" t="s">
        <v>3</v>
      </c>
      <c r="N91" s="108" t="s">
        <v>1</v>
      </c>
      <c r="O91" s="109" t="s">
        <v>124</v>
      </c>
      <c r="P91" s="109" t="s">
        <v>124</v>
      </c>
      <c r="Q91" s="110" t="s">
        <v>124</v>
      </c>
      <c r="R91" s="111"/>
      <c r="S91" s="111"/>
      <c r="T91" s="112"/>
      <c r="U91" s="20"/>
      <c r="V91" s="21">
        <f>IF(AZ91="No",0,IF(O91="NA",0,IF(O91=Data!$E$2,Data!$F$82,IF(O91=Data!$E$3,Data!$F$83,IF(O91=Data!$E$4,Data!$F$84,IF(O91=Data!$E$5,Data!$F$85,IF(O91=Data!$E$6,Data!$F$86,IF(O91=Data!$E$7,Data!$F$87,IF(O91=Data!$E$8,Data!$F$88,IF(O91=Data!$E$9,Data!$F$89,IF(O91=Data!$E$10,Data!$F$90,IF(O91=Data!$E$11,Data!$F$91,IF(O91=Data!E100,Data!$F$92,IF(O91=Data!E101,Data!$F$93,IF(O91=Data!E102,Data!$F$94,IF(O91=Data!E103,Data!$F$95,IF(O91=Data!E104,Data!$F$96,IF(O91=Data!E105,Data!$F$97,IF(O91=Data!E106,Data!F$98,0)))))))))))))))))))*K91*$AV$3</f>
        <v>0</v>
      </c>
      <c r="W91" s="23">
        <f>IF(AZ91="No",0,IF(O91="NA",0,IF(O91=Data!$E$2,Data!$G$82,IF(O91=Data!$E$3,Data!$G$83,IF(O91=Data!$E$4,Data!$G$84,IF(O91=Data!$E$5,Data!$G$85,IF(O91=Data!$E$6,Data!$G$86,IF(O91=Data!$E$7,Data!$G$87,IF(O91=Data!$E$8,Data!$G$88,IF(O91=Data!$E$9,Data!$G$89,IF(O91=Data!$E$10,Data!$G$90,IF(O91=Data!$E$11,Data!$G$91,IF(O91=Data!$E$12,Data!$G$92,IF(O91=Data!$E$13,Data!$G$93,IF(O91=Data!$E$14,Data!$G$94,IF(O91=Data!$E$15,Data!$G$95,IF(O91=Data!$E$16,Data!$G$96,IF(O91=Data!$E$17,Data!$G$97,IF(O91=Data!$E$18,Data!G$98,0)))))))))))))))))))*K91*$AV$3</f>
        <v>0</v>
      </c>
      <c r="X91" s="23">
        <f>IF(AZ91="No",0,IF(O91="NA",0,IF(O91=Data!$E$2,Data!$H$82,IF(O91=Data!$E$3,Data!$H$83,IF(O91=Data!$E$4,Data!$H$84,IF(O91=Data!$E$5,Data!$H$85,IF(O91=Data!$E$6,Data!$H$86,IF(O91=Data!$E$7,Data!$H$87,IF(O91=Data!$E$8,Data!$H$88,IF(O91=Data!$E$9,Data!$H$89,IF(O91=Data!$E$10,Data!$H$90,IF(O91=Data!$E$11,Data!$H$91,IF(O91=Data!$E$12,Data!$H$92,IF(O91=Data!$E$13,Data!$H$93,IF(O91=Data!$E$14,Data!$H$94,IF(O91=Data!$E$15,Data!$H$95,IF(O91=Data!$E$16,Data!$H$96,IF(O91=Data!$E$17,Data!$H$97,IF(O91=Data!$E$18,Data!H$98,0)))))))))))))))))))*K91*$AV$3</f>
        <v>0</v>
      </c>
      <c r="Y91" s="23">
        <f>IF(R91&lt;=1,0,IF(Q91=Data!$E$12,Data!$F$92,IF(Q91=Data!$E$13,Data!$F$93,IF(Q91=Data!$E$14,Data!$F$94,IF(Q91=Data!$E$15,Data!$F$95,IF(Q91=Data!$E$16,Data!$F$96,IF(Q91=Data!$E$17,Data!$F$97,IF(Q91=Data!$E$18,Data!$F$98,0))))))))*K91*IF(R91&lt;AV91,R91,$AV$3)</f>
        <v>0</v>
      </c>
      <c r="Z91" s="23">
        <f>IF(R91&lt;=1,0,IF(Q91=Data!$E$12,Data!$G$92,IF(Q91=Data!$E$13,Data!$G$93,IF(Q91=Data!$E$14,Data!$G$94,IF(Q91=Data!$E$15,Data!$G$95,IF(Q91=Data!$E$16,Data!$G$96,IF(Q91=Data!$E$17,Data!$G$97,IF(Q91=Data!$E$18,Data!$G$98,0))))))))*K91*IF(R91&lt;AV91,R91,$AV$3)</f>
        <v>0</v>
      </c>
      <c r="AA91" s="23">
        <f>IF(R91&lt;=1,0,IF(Q91=Data!$E$12,Data!$H$92,IF(Q91=Data!$E$13,Data!$H$93,IF(Q91=Data!$E$14,Data!$H$94,IF(Q91=Data!$E$15,Data!$H$95,IF(Q91=Data!$E$16,Data!$H$96,IF(Q91=Data!$E$17,Data!$H$97,IF(Q91=Data!$E$18,Data!$H$98,0))))))))*K91*IF(R91&lt;AV91,R91,$AV$3)</f>
        <v>0</v>
      </c>
      <c r="AB91" s="22">
        <f t="shared" si="18"/>
        <v>0</v>
      </c>
      <c r="AC91" s="50">
        <f t="shared" si="19"/>
        <v>0</v>
      </c>
      <c r="AD91" s="46"/>
      <c r="AE91" s="21">
        <f t="shared" si="13"/>
        <v>0</v>
      </c>
      <c r="AF91" s="22">
        <f t="shared" si="14"/>
        <v>0</v>
      </c>
      <c r="AG91" s="50">
        <f t="shared" si="15"/>
        <v>0</v>
      </c>
      <c r="AH91" s="46"/>
      <c r="AI91" s="21">
        <f>IF(AZ91="No",0,IF(O91="NA",0,IF(Q91=O91,0,IF(O91=Data!$E$2,Data!$J$82,IF(O91=Data!$E$3,Data!$J$83,IF(O91=Data!$E$4,Data!$J$84,IF(O91=Data!$E$5,Data!$J$85,IF(O91=Data!$E$6,Data!$J$86,IF(O91=Data!$E$7,Data!$J$87,IF(O91=Data!$E$8,Data!$J$88,IF(O91=Data!$E$9,Data!$J$89,IF(O91=Data!$E$10,Data!$I$90,IF(O91=Data!$E$11,Data!$J$91,IF(O91=Data!$E$12,Data!$J$92,IF(O91=Data!$E$13,Data!$J$93,IF(O91=Data!$E$14,Data!$J$94,IF(O91=Data!$E$15,Data!$J$95,IF(O91=Data!$E$16,Data!$J$96,IF(O91=Data!$E$17,Data!$J$97,IF(O91=Data!$E$18,Data!J$98,0))))))))))))))))))))*$AV$3</f>
        <v>0</v>
      </c>
      <c r="AJ91" s="23">
        <f>IF(AZ91="No",0,IF(O91="NA",0,IF(O91=Data!$E$2,Data!$K$82,IF(O91=Data!$E$3,Data!$K$83,IF(O91=Data!$E$4,Data!$K$84,IF(O91=Data!$E$5,Data!$K$85,IF(O91=Data!$E$6,Data!$K$86,IF(O91=Data!$E$7,Data!$K$87,IF(O91=Data!$E$8,Data!$K$88,IF(O91=Data!$E$9,Data!$K$89,IF(O91=Data!$E$10,Data!$K$90,IF(O91=Data!$E$11,Data!$K$91,IF(O91=Data!$E$12,Data!$K$92,IF(O91=Data!$E$13,Data!$K$93,IF(O91=Data!$E$14,Data!$K$94,IF(O91=Data!$E$15,Data!$K$95,IF(O91=Data!$E$16,Data!$K$96,IF(O91=Data!$E$17,Data!$K$97,IF(O91=Data!$E$18,Data!K$98,0)))))))))))))))))))*$AV$3</f>
        <v>0</v>
      </c>
      <c r="AK91" s="23">
        <f t="shared" si="20"/>
        <v>0</v>
      </c>
      <c r="AL91" s="22">
        <f t="shared" si="21"/>
        <v>0</v>
      </c>
      <c r="AM91" s="22">
        <f t="shared" si="22"/>
        <v>0</v>
      </c>
      <c r="AN91" s="23"/>
      <c r="AO91" s="120"/>
      <c r="AP91" s="25"/>
      <c r="AQ91" s="25"/>
      <c r="AR91" s="9"/>
      <c r="AS91" s="9"/>
      <c r="AT91" s="5"/>
      <c r="AX91" s="168"/>
      <c r="AY91" s="143" t="str">
        <f t="shared" si="23"/>
        <v>No</v>
      </c>
      <c r="AZ91" s="144" t="str">
        <f t="shared" si="16"/>
        <v>No</v>
      </c>
      <c r="BA91" s="150"/>
      <c r="BB91" s="146">
        <f>IF(Q91="NA",0,IF(N91="No",0,IF(O91=Data!$E$2,Data!$L$82,IF(O91=Data!$E$3,Data!$L$83,IF(O91=Data!$E$4,Data!$L$84,IF(O91=Data!$E$5,Data!$L$85,IF(O91=Data!$E$6,Data!$L$86,IF(O91=Data!$E$7,Data!$L$87,IF(O91=Data!$E$8,Data!$L$88,IF(O91=Data!$E$9,Data!$L$89,IF(O91=Data!$E$10,Data!$L$90,IF(O91=Data!$E$11,Data!$L$91,IF(O91=Data!$E$12,Data!$L$92,IF(O91=Data!$E$13,Data!$L$93,IF(O91=Data!$E$14,Data!$L$94,IF(O91=Data!$E$15,Data!$L$95,IF(O91=Data!$E$16,Data!$L$96,IF(O91=Data!$E$17,Data!$L$97,IF(O91=Data!$E$18,Data!L$98,0)))))))))))))))))))</f>
        <v>0</v>
      </c>
      <c r="BC91" s="147">
        <f>IF(Q91="NA",0,IF(AY91="No",0,IF(N91="Yes",0,IF(P91=Data!$E$2,Data!$L$82,IF(P91=Data!$E$3,Data!$L$83,IF(P91=Data!$E$4,Data!$L$84,IF(P91=Data!$E$5,Data!$L$85,IF(P91=Data!$E$6,Data!$L$86,IF(P91=Data!$E$7,Data!$L$87,IF(P91=Data!$E$8,Data!$L$88,IF(P91=Data!$E$9,Data!$L$89,IF(P91=Data!$E$10,Data!$L$90,IF(P91=Data!$E$11,Data!$L$91,IF(P91=Data!$E$12,Data!$L$92*(EXP(-29.6/R91)),IF(P91=Data!$E$13,Data!$L$93,IF(P91=Data!$E$14,Data!$L$94*(EXP(-29.6/R91)),IF(P91=Data!$E$15,Data!$L$95,IF(P91=Data!$E$16,Data!$L$96,IF(P91=Data!$E$17,Data!$L$97,IF(P91=Data!$E$18,Data!L$98,0))))))))))))))))))))</f>
        <v>0</v>
      </c>
      <c r="BD91" s="148"/>
      <c r="BE91" s="146"/>
      <c r="BF91" s="148">
        <f t="shared" si="17"/>
        <v>0</v>
      </c>
      <c r="BG91" s="148">
        <f t="shared" si="24"/>
        <v>1</v>
      </c>
      <c r="BH91" s="148">
        <f t="shared" si="25"/>
        <v>1</v>
      </c>
      <c r="BI91" s="148">
        <f>IF(S91=0,0,IF(AND(Q91=Data!$E$12,S91-$AV$3&gt;0),(((Data!$M$92*(EXP(-29.6/S91)))-(Data!$M$92*(EXP(-29.6/(S91-$AV$3)))))),IF(AND(Q91=Data!$E$12,S91-$AV$3&lt;0.5),(Data!$M$92*(EXP(-29.6/S91))),IF(AND(Q91=Data!$E$12,S91&lt;=1),((Data!$M$92*(EXP(-29.6/S91)))),IF(Q91=Data!$E$13,(Data!$M$93),IF(AND(Q91=Data!$E$14,S91-$AV$3&gt;0),(((Data!$M$94*(EXP(-29.6/S91)))-(Data!$M$94*(EXP(-29.6/(S91-$AV$3)))))),IF(AND(Q91=Data!$E$14,S91-$AV$3&lt;1),(Data!$M$94*(EXP(-29.6/S91))),IF(AND(Q91=Data!$E$14,S91&lt;=1),((Data!$M$94*(EXP(-29.6/S91)))),IF(Q91=Data!$E$15,Data!$M$95,IF(Q91=Data!$E$16,Data!$M$96,IF(Q91=Data!$E$17,Data!$M$97,IF(Q91=Data!$E$18,Data!$M$98,0))))))))))))</f>
        <v>0</v>
      </c>
      <c r="BJ91" s="148">
        <f>IF(Q91=Data!$E$12,BI91*0.32,IF(Q91=Data!$E$13,0,IF(Q91=Data!$E$14,BI91*0.32,IF(Q91=Data!$E$15,0,IF(Q91=Data!$E$16,0,IF(Q91=Data!$E$17,0,IF(Q91=Data!$E$18,0,0)))))))</f>
        <v>0</v>
      </c>
      <c r="BK91" s="148">
        <f>IF(Q91=Data!$E$12,Data!$P$92*$AV$3,IF(Q91=Data!$E$13,Data!$P$93*$AV$3,IF(Q91=Data!$E$14,Data!$P$94*$AV$3,IF(Q91=Data!$E$15,Data!$P$95*$AV$3,IF(Q91=Data!$E$16,Data!$P$96*$AV$3,IF(Q91=Data!$E$17,Data!$P$97*$AV$3,IF(Q91=Data!$E$18,Data!$P$98*$AV$3,0)))))))</f>
        <v>0</v>
      </c>
      <c r="BL91" s="147">
        <f>IF(O91=Data!$E$2,Data!$O$82,IF(O91=Data!$E$3,Data!$O$83,IF(O91=Data!$E$4,Data!$O$84,IF(O91=Data!$E$5,Data!$O$85,IF(O91=Data!$E$6,Data!$O$86,IF(O91=Data!$E$7,Data!$O$87,IF(O91=Data!$E$8,Data!$O$88,IF(O91=Data!$E$9,Data!$O$89,IF(O91=Data!$E$10,Data!$O$90,IF(O91=Data!$E$11,Data!$O$91,IF(O91=Data!$E$12,Data!$O$92,IF(O91=Data!$E$13,Data!$O$93,IF(O91=Data!$E$14,Data!$O$94,IF(O91=Data!$E$15,Data!$O$95,IF(O91=Data!$E$16,Data!$O$96,IF(O91=Data!$E$17,Data!$O$97,IF(O91=Data!$E$18,Data!$O$98,0)))))))))))))))))</f>
        <v>0</v>
      </c>
      <c r="BM91" s="169"/>
      <c r="BN91" s="169"/>
      <c r="BO91" s="169"/>
      <c r="BP91" s="169"/>
    </row>
    <row r="92" spans="10:68" x14ac:dyDescent="0.3">
      <c r="J92" s="36" t="s">
        <v>103</v>
      </c>
      <c r="K92" s="108"/>
      <c r="L92" s="108"/>
      <c r="M92" s="108" t="s">
        <v>3</v>
      </c>
      <c r="N92" s="108" t="s">
        <v>1</v>
      </c>
      <c r="O92" s="109" t="s">
        <v>124</v>
      </c>
      <c r="P92" s="109" t="s">
        <v>124</v>
      </c>
      <c r="Q92" s="110" t="s">
        <v>124</v>
      </c>
      <c r="R92" s="111"/>
      <c r="S92" s="111"/>
      <c r="T92" s="112"/>
      <c r="U92" s="20"/>
      <c r="V92" s="21">
        <f>IF(AZ92="No",0,IF(O92="NA",0,IF(O92=Data!$E$2,Data!$F$82,IF(O92=Data!$E$3,Data!$F$83,IF(O92=Data!$E$4,Data!$F$84,IF(O92=Data!$E$5,Data!$F$85,IF(O92=Data!$E$6,Data!$F$86,IF(O92=Data!$E$7,Data!$F$87,IF(O92=Data!$E$8,Data!$F$88,IF(O92=Data!$E$9,Data!$F$89,IF(O92=Data!$E$10,Data!$F$90,IF(O92=Data!$E$11,Data!$F$91,IF(O92=Data!E101,Data!$F$92,IF(O92=Data!E102,Data!$F$93,IF(O92=Data!E103,Data!$F$94,IF(O92=Data!E104,Data!$F$95,IF(O92=Data!E105,Data!$F$96,IF(O92=Data!E106,Data!$F$97,IF(O92=Data!E107,Data!F$98,0)))))))))))))))))))*K92*$AV$3</f>
        <v>0</v>
      </c>
      <c r="W92" s="23">
        <f>IF(AZ92="No",0,IF(O92="NA",0,IF(O92=Data!$E$2,Data!$G$82,IF(O92=Data!$E$3,Data!$G$83,IF(O92=Data!$E$4,Data!$G$84,IF(O92=Data!$E$5,Data!$G$85,IF(O92=Data!$E$6,Data!$G$86,IF(O92=Data!$E$7,Data!$G$87,IF(O92=Data!$E$8,Data!$G$88,IF(O92=Data!$E$9,Data!$G$89,IF(O92=Data!$E$10,Data!$G$90,IF(O92=Data!$E$11,Data!$G$91,IF(O92=Data!$E$12,Data!$G$92,IF(O92=Data!$E$13,Data!$G$93,IF(O92=Data!$E$14,Data!$G$94,IF(O92=Data!$E$15,Data!$G$95,IF(O92=Data!$E$16,Data!$G$96,IF(O92=Data!$E$17,Data!$G$97,IF(O92=Data!$E$18,Data!G$98,0)))))))))))))))))))*K92*$AV$3</f>
        <v>0</v>
      </c>
      <c r="X92" s="23">
        <f>IF(AZ92="No",0,IF(O92="NA",0,IF(O92=Data!$E$2,Data!$H$82,IF(O92=Data!$E$3,Data!$H$83,IF(O92=Data!$E$4,Data!$H$84,IF(O92=Data!$E$5,Data!$H$85,IF(O92=Data!$E$6,Data!$H$86,IF(O92=Data!$E$7,Data!$H$87,IF(O92=Data!$E$8,Data!$H$88,IF(O92=Data!$E$9,Data!$H$89,IF(O92=Data!$E$10,Data!$H$90,IF(O92=Data!$E$11,Data!$H$91,IF(O92=Data!$E$12,Data!$H$92,IF(O92=Data!$E$13,Data!$H$93,IF(O92=Data!$E$14,Data!$H$94,IF(O92=Data!$E$15,Data!$H$95,IF(O92=Data!$E$16,Data!$H$96,IF(O92=Data!$E$17,Data!$H$97,IF(O92=Data!$E$18,Data!H$98,0)))))))))))))))))))*K92*$AV$3</f>
        <v>0</v>
      </c>
      <c r="Y92" s="23">
        <f>IF(R92&lt;=1,0,IF(Q92=Data!$E$12,Data!$F$92,IF(Q92=Data!$E$13,Data!$F$93,IF(Q92=Data!$E$14,Data!$F$94,IF(Q92=Data!$E$15,Data!$F$95,IF(Q92=Data!$E$16,Data!$F$96,IF(Q92=Data!$E$17,Data!$F$97,IF(Q92=Data!$E$18,Data!$F$98,0))))))))*K92*IF(R92&lt;AV92,R92,$AV$3)</f>
        <v>0</v>
      </c>
      <c r="Z92" s="23">
        <f>IF(R92&lt;=1,0,IF(Q92=Data!$E$12,Data!$G$92,IF(Q92=Data!$E$13,Data!$G$93,IF(Q92=Data!$E$14,Data!$G$94,IF(Q92=Data!$E$15,Data!$G$95,IF(Q92=Data!$E$16,Data!$G$96,IF(Q92=Data!$E$17,Data!$G$97,IF(Q92=Data!$E$18,Data!$G$98,0))))))))*K92*IF(R92&lt;AV92,R92,$AV$3)</f>
        <v>0</v>
      </c>
      <c r="AA92" s="23">
        <f>IF(R92&lt;=1,0,IF(Q92=Data!$E$12,Data!$H$92,IF(Q92=Data!$E$13,Data!$H$93,IF(Q92=Data!$E$14,Data!$H$94,IF(Q92=Data!$E$15,Data!$H$95,IF(Q92=Data!$E$16,Data!$H$96,IF(Q92=Data!$E$17,Data!$H$97,IF(Q92=Data!$E$18,Data!$H$98,0))))))))*K92*IF(R92&lt;AV92,R92,$AV$3)</f>
        <v>0</v>
      </c>
      <c r="AB92" s="22">
        <f t="shared" si="18"/>
        <v>0</v>
      </c>
      <c r="AC92" s="50">
        <f t="shared" si="19"/>
        <v>0</v>
      </c>
      <c r="AD92" s="46"/>
      <c r="AE92" s="21">
        <f t="shared" si="13"/>
        <v>0</v>
      </c>
      <c r="AF92" s="22">
        <f t="shared" si="14"/>
        <v>0</v>
      </c>
      <c r="AG92" s="50">
        <f t="shared" si="15"/>
        <v>0</v>
      </c>
      <c r="AH92" s="46"/>
      <c r="AI92" s="21">
        <f>IF(AZ92="No",0,IF(O92="NA",0,IF(Q92=O92,0,IF(O92=Data!$E$2,Data!$J$82,IF(O92=Data!$E$3,Data!$J$83,IF(O92=Data!$E$4,Data!$J$84,IF(O92=Data!$E$5,Data!$J$85,IF(O92=Data!$E$6,Data!$J$86,IF(O92=Data!$E$7,Data!$J$87,IF(O92=Data!$E$8,Data!$J$88,IF(O92=Data!$E$9,Data!$J$89,IF(O92=Data!$E$10,Data!$I$90,IF(O92=Data!$E$11,Data!$J$91,IF(O92=Data!$E$12,Data!$J$92,IF(O92=Data!$E$13,Data!$J$93,IF(O92=Data!$E$14,Data!$J$94,IF(O92=Data!$E$15,Data!$J$95,IF(O92=Data!$E$16,Data!$J$96,IF(O92=Data!$E$17,Data!$J$97,IF(O92=Data!$E$18,Data!J$98,0))))))))))))))))))))*$AV$3</f>
        <v>0</v>
      </c>
      <c r="AJ92" s="23">
        <f>IF(AZ92="No",0,IF(O92="NA",0,IF(O92=Data!$E$2,Data!$K$82,IF(O92=Data!$E$3,Data!$K$83,IF(O92=Data!$E$4,Data!$K$84,IF(O92=Data!$E$5,Data!$K$85,IF(O92=Data!$E$6,Data!$K$86,IF(O92=Data!$E$7,Data!$K$87,IF(O92=Data!$E$8,Data!$K$88,IF(O92=Data!$E$9,Data!$K$89,IF(O92=Data!$E$10,Data!$K$90,IF(O92=Data!$E$11,Data!$K$91,IF(O92=Data!$E$12,Data!$K$92,IF(O92=Data!$E$13,Data!$K$93,IF(O92=Data!$E$14,Data!$K$94,IF(O92=Data!$E$15,Data!$K$95,IF(O92=Data!$E$16,Data!$K$96,IF(O92=Data!$E$17,Data!$K$97,IF(O92=Data!$E$18,Data!K$98,0)))))))))))))))))))*$AV$3</f>
        <v>0</v>
      </c>
      <c r="AK92" s="23">
        <f t="shared" si="20"/>
        <v>0</v>
      </c>
      <c r="AL92" s="22">
        <f t="shared" si="21"/>
        <v>0</v>
      </c>
      <c r="AM92" s="22">
        <f t="shared" si="22"/>
        <v>0</v>
      </c>
      <c r="AN92" s="23"/>
      <c r="AO92" s="120"/>
      <c r="AP92" s="25"/>
      <c r="AQ92" s="25"/>
      <c r="AR92" s="9"/>
      <c r="AS92" s="9"/>
      <c r="AT92" s="5"/>
      <c r="AX92" s="168"/>
      <c r="AY92" s="143" t="str">
        <f t="shared" si="23"/>
        <v>No</v>
      </c>
      <c r="AZ92" s="144" t="str">
        <f t="shared" si="16"/>
        <v>No</v>
      </c>
      <c r="BA92" s="150"/>
      <c r="BB92" s="146">
        <f>IF(Q92="NA",0,IF(N92="No",0,IF(O92=Data!$E$2,Data!$L$82,IF(O92=Data!$E$3,Data!$L$83,IF(O92=Data!$E$4,Data!$L$84,IF(O92=Data!$E$5,Data!$L$85,IF(O92=Data!$E$6,Data!$L$86,IF(O92=Data!$E$7,Data!$L$87,IF(O92=Data!$E$8,Data!$L$88,IF(O92=Data!$E$9,Data!$L$89,IF(O92=Data!$E$10,Data!$L$90,IF(O92=Data!$E$11,Data!$L$91,IF(O92=Data!$E$12,Data!$L$92,IF(O92=Data!$E$13,Data!$L$93,IF(O92=Data!$E$14,Data!$L$94,IF(O92=Data!$E$15,Data!$L$95,IF(O92=Data!$E$16,Data!$L$96,IF(O92=Data!$E$17,Data!$L$97,IF(O92=Data!$E$18,Data!L$98,0)))))))))))))))))))</f>
        <v>0</v>
      </c>
      <c r="BC92" s="147">
        <f>IF(Q92="NA",0,IF(AY92="No",0,IF(N92="Yes",0,IF(P92=Data!$E$2,Data!$L$82,IF(P92=Data!$E$3,Data!$L$83,IF(P92=Data!$E$4,Data!$L$84,IF(P92=Data!$E$5,Data!$L$85,IF(P92=Data!$E$6,Data!$L$86,IF(P92=Data!$E$7,Data!$L$87,IF(P92=Data!$E$8,Data!$L$88,IF(P92=Data!$E$9,Data!$L$89,IF(P92=Data!$E$10,Data!$L$90,IF(P92=Data!$E$11,Data!$L$91,IF(P92=Data!$E$12,Data!$L$92*(EXP(-29.6/R92)),IF(P92=Data!$E$13,Data!$L$93,IF(P92=Data!$E$14,Data!$L$94*(EXP(-29.6/R92)),IF(P92=Data!$E$15,Data!$L$95,IF(P92=Data!$E$16,Data!$L$96,IF(P92=Data!$E$17,Data!$L$97,IF(P92=Data!$E$18,Data!L$98,0))))))))))))))))))))</f>
        <v>0</v>
      </c>
      <c r="BD92" s="148"/>
      <c r="BE92" s="146"/>
      <c r="BF92" s="148">
        <f t="shared" si="17"/>
        <v>0</v>
      </c>
      <c r="BG92" s="148">
        <f t="shared" si="24"/>
        <v>1</v>
      </c>
      <c r="BH92" s="148">
        <f t="shared" si="25"/>
        <v>1</v>
      </c>
      <c r="BI92" s="148">
        <f>IF(S92=0,0,IF(AND(Q92=Data!$E$12,S92-$AV$3&gt;0),(((Data!$M$92*(EXP(-29.6/S92)))-(Data!$M$92*(EXP(-29.6/(S92-$AV$3)))))),IF(AND(Q92=Data!$E$12,S92-$AV$3&lt;0.5),(Data!$M$92*(EXP(-29.6/S92))),IF(AND(Q92=Data!$E$12,S92&lt;=1),((Data!$M$92*(EXP(-29.6/S92)))),IF(Q92=Data!$E$13,(Data!$M$93),IF(AND(Q92=Data!$E$14,S92-$AV$3&gt;0),(((Data!$M$94*(EXP(-29.6/S92)))-(Data!$M$94*(EXP(-29.6/(S92-$AV$3)))))),IF(AND(Q92=Data!$E$14,S92-$AV$3&lt;1),(Data!$M$94*(EXP(-29.6/S92))),IF(AND(Q92=Data!$E$14,S92&lt;=1),((Data!$M$94*(EXP(-29.6/S92)))),IF(Q92=Data!$E$15,Data!$M$95,IF(Q92=Data!$E$16,Data!$M$96,IF(Q92=Data!$E$17,Data!$M$97,IF(Q92=Data!$E$18,Data!$M$98,0))))))))))))</f>
        <v>0</v>
      </c>
      <c r="BJ92" s="148">
        <f>IF(Q92=Data!$E$12,BI92*0.32,IF(Q92=Data!$E$13,0,IF(Q92=Data!$E$14,BI92*0.32,IF(Q92=Data!$E$15,0,IF(Q92=Data!$E$16,0,IF(Q92=Data!$E$17,0,IF(Q92=Data!$E$18,0,0)))))))</f>
        <v>0</v>
      </c>
      <c r="BK92" s="148">
        <f>IF(Q92=Data!$E$12,Data!$P$92*$AV$3,IF(Q92=Data!$E$13,Data!$P$93*$AV$3,IF(Q92=Data!$E$14,Data!$P$94*$AV$3,IF(Q92=Data!$E$15,Data!$P$95*$AV$3,IF(Q92=Data!$E$16,Data!$P$96*$AV$3,IF(Q92=Data!$E$17,Data!$P$97*$AV$3,IF(Q92=Data!$E$18,Data!$P$98*$AV$3,0)))))))</f>
        <v>0</v>
      </c>
      <c r="BL92" s="147">
        <f>IF(O92=Data!$E$2,Data!$O$82,IF(O92=Data!$E$3,Data!$O$83,IF(O92=Data!$E$4,Data!$O$84,IF(O92=Data!$E$5,Data!$O$85,IF(O92=Data!$E$6,Data!$O$86,IF(O92=Data!$E$7,Data!$O$87,IF(O92=Data!$E$8,Data!$O$88,IF(O92=Data!$E$9,Data!$O$89,IF(O92=Data!$E$10,Data!$O$90,IF(O92=Data!$E$11,Data!$O$91,IF(O92=Data!$E$12,Data!$O$92,IF(O92=Data!$E$13,Data!$O$93,IF(O92=Data!$E$14,Data!$O$94,IF(O92=Data!$E$15,Data!$O$95,IF(O92=Data!$E$16,Data!$O$96,IF(O92=Data!$E$17,Data!$O$97,IF(O92=Data!$E$18,Data!$O$98,0)))))))))))))))))</f>
        <v>0</v>
      </c>
      <c r="BM92" s="169"/>
      <c r="BN92" s="169"/>
      <c r="BO92" s="169"/>
      <c r="BP92" s="169"/>
    </row>
    <row r="93" spans="10:68" x14ac:dyDescent="0.3">
      <c r="J93" s="36" t="s">
        <v>104</v>
      </c>
      <c r="K93" s="108"/>
      <c r="L93" s="108"/>
      <c r="M93" s="108" t="s">
        <v>3</v>
      </c>
      <c r="N93" s="108" t="s">
        <v>1</v>
      </c>
      <c r="O93" s="109" t="s">
        <v>124</v>
      </c>
      <c r="P93" s="109" t="s">
        <v>124</v>
      </c>
      <c r="Q93" s="110" t="s">
        <v>124</v>
      </c>
      <c r="R93" s="111"/>
      <c r="S93" s="111"/>
      <c r="T93" s="112"/>
      <c r="U93" s="20"/>
      <c r="V93" s="21">
        <f>IF(AZ93="No",0,IF(O93="NA",0,IF(O93=Data!$E$2,Data!$F$82,IF(O93=Data!$E$3,Data!$F$83,IF(O93=Data!$E$4,Data!$F$84,IF(O93=Data!$E$5,Data!$F$85,IF(O93=Data!$E$6,Data!$F$86,IF(O93=Data!$E$7,Data!$F$87,IF(O93=Data!$E$8,Data!$F$88,IF(O93=Data!$E$9,Data!$F$89,IF(O93=Data!$E$10,Data!$F$90,IF(O93=Data!$E$11,Data!$F$91,IF(O93=Data!E102,Data!$F$92,IF(O93=Data!E103,Data!$F$93,IF(O93=Data!E104,Data!$F$94,IF(O93=Data!E105,Data!$F$95,IF(O93=Data!E106,Data!$F$96,IF(O93=Data!E107,Data!$F$97,IF(O93=Data!E108,Data!F$98,0)))))))))))))))))))*K93*$AV$3</f>
        <v>0</v>
      </c>
      <c r="W93" s="23">
        <f>IF(AZ93="No",0,IF(O93="NA",0,IF(O93=Data!$E$2,Data!$G$82,IF(O93=Data!$E$3,Data!$G$83,IF(O93=Data!$E$4,Data!$G$84,IF(O93=Data!$E$5,Data!$G$85,IF(O93=Data!$E$6,Data!$G$86,IF(O93=Data!$E$7,Data!$G$87,IF(O93=Data!$E$8,Data!$G$88,IF(O93=Data!$E$9,Data!$G$89,IF(O93=Data!$E$10,Data!$G$90,IF(O93=Data!$E$11,Data!$G$91,IF(O93=Data!$E$12,Data!$G$92,IF(O93=Data!$E$13,Data!$G$93,IF(O93=Data!$E$14,Data!$G$94,IF(O93=Data!$E$15,Data!$G$95,IF(O93=Data!$E$16,Data!$G$96,IF(O93=Data!$E$17,Data!$G$97,IF(O93=Data!$E$18,Data!G$98,0)))))))))))))))))))*K93*$AV$3</f>
        <v>0</v>
      </c>
      <c r="X93" s="23">
        <f>IF(AZ93="No",0,IF(O93="NA",0,IF(O93=Data!$E$2,Data!$H$82,IF(O93=Data!$E$3,Data!$H$83,IF(O93=Data!$E$4,Data!$H$84,IF(O93=Data!$E$5,Data!$H$85,IF(O93=Data!$E$6,Data!$H$86,IF(O93=Data!$E$7,Data!$H$87,IF(O93=Data!$E$8,Data!$H$88,IF(O93=Data!$E$9,Data!$H$89,IF(O93=Data!$E$10,Data!$H$90,IF(O93=Data!$E$11,Data!$H$91,IF(O93=Data!$E$12,Data!$H$92,IF(O93=Data!$E$13,Data!$H$93,IF(O93=Data!$E$14,Data!$H$94,IF(O93=Data!$E$15,Data!$H$95,IF(O93=Data!$E$16,Data!$H$96,IF(O93=Data!$E$17,Data!$H$97,IF(O93=Data!$E$18,Data!H$98,0)))))))))))))))))))*K93*$AV$3</f>
        <v>0</v>
      </c>
      <c r="Y93" s="23">
        <f>IF(R93&lt;=1,0,IF(Q93=Data!$E$12,Data!$F$92,IF(Q93=Data!$E$13,Data!$F$93,IF(Q93=Data!$E$14,Data!$F$94,IF(Q93=Data!$E$15,Data!$F$95,IF(Q93=Data!$E$16,Data!$F$96,IF(Q93=Data!$E$17,Data!$F$97,IF(Q93=Data!$E$18,Data!$F$98,0))))))))*K93*IF(R93&lt;AV93,R93,$AV$3)</f>
        <v>0</v>
      </c>
      <c r="Z93" s="23">
        <f>IF(R93&lt;=1,0,IF(Q93=Data!$E$12,Data!$G$92,IF(Q93=Data!$E$13,Data!$G$93,IF(Q93=Data!$E$14,Data!$G$94,IF(Q93=Data!$E$15,Data!$G$95,IF(Q93=Data!$E$16,Data!$G$96,IF(Q93=Data!$E$17,Data!$G$97,IF(Q93=Data!$E$18,Data!$G$98,0))))))))*K93*IF(R93&lt;AV93,R93,$AV$3)</f>
        <v>0</v>
      </c>
      <c r="AA93" s="23">
        <f>IF(R93&lt;=1,0,IF(Q93=Data!$E$12,Data!$H$92,IF(Q93=Data!$E$13,Data!$H$93,IF(Q93=Data!$E$14,Data!$H$94,IF(Q93=Data!$E$15,Data!$H$95,IF(Q93=Data!$E$16,Data!$H$96,IF(Q93=Data!$E$17,Data!$H$97,IF(Q93=Data!$E$18,Data!$H$98,0))))))))*K93*IF(R93&lt;AV93,R93,$AV$3)</f>
        <v>0</v>
      </c>
      <c r="AB93" s="22">
        <f t="shared" si="18"/>
        <v>0</v>
      </c>
      <c r="AC93" s="50">
        <f t="shared" si="19"/>
        <v>0</v>
      </c>
      <c r="AD93" s="46"/>
      <c r="AE93" s="21">
        <f t="shared" si="13"/>
        <v>0</v>
      </c>
      <c r="AF93" s="22">
        <f t="shared" si="14"/>
        <v>0</v>
      </c>
      <c r="AG93" s="50">
        <f t="shared" si="15"/>
        <v>0</v>
      </c>
      <c r="AH93" s="46"/>
      <c r="AI93" s="21">
        <f>IF(AZ93="No",0,IF(O93="NA",0,IF(Q93=O93,0,IF(O93=Data!$E$2,Data!$J$82,IF(O93=Data!$E$3,Data!$J$83,IF(O93=Data!$E$4,Data!$J$84,IF(O93=Data!$E$5,Data!$J$85,IF(O93=Data!$E$6,Data!$J$86,IF(O93=Data!$E$7,Data!$J$87,IF(O93=Data!$E$8,Data!$J$88,IF(O93=Data!$E$9,Data!$J$89,IF(O93=Data!$E$10,Data!$I$90,IF(O93=Data!$E$11,Data!$J$91,IF(O93=Data!$E$12,Data!$J$92,IF(O93=Data!$E$13,Data!$J$93,IF(O93=Data!$E$14,Data!$J$94,IF(O93=Data!$E$15,Data!$J$95,IF(O93=Data!$E$16,Data!$J$96,IF(O93=Data!$E$17,Data!$J$97,IF(O93=Data!$E$18,Data!J$98,0))))))))))))))))))))*$AV$3</f>
        <v>0</v>
      </c>
      <c r="AJ93" s="23">
        <f>IF(AZ93="No",0,IF(O93="NA",0,IF(O93=Data!$E$2,Data!$K$82,IF(O93=Data!$E$3,Data!$K$83,IF(O93=Data!$E$4,Data!$K$84,IF(O93=Data!$E$5,Data!$K$85,IF(O93=Data!$E$6,Data!$K$86,IF(O93=Data!$E$7,Data!$K$87,IF(O93=Data!$E$8,Data!$K$88,IF(O93=Data!$E$9,Data!$K$89,IF(O93=Data!$E$10,Data!$K$90,IF(O93=Data!$E$11,Data!$K$91,IF(O93=Data!$E$12,Data!$K$92,IF(O93=Data!$E$13,Data!$K$93,IF(O93=Data!$E$14,Data!$K$94,IF(O93=Data!$E$15,Data!$K$95,IF(O93=Data!$E$16,Data!$K$96,IF(O93=Data!$E$17,Data!$K$97,IF(O93=Data!$E$18,Data!K$98,0)))))))))))))))))))*$AV$3</f>
        <v>0</v>
      </c>
      <c r="AK93" s="23">
        <f t="shared" si="20"/>
        <v>0</v>
      </c>
      <c r="AL93" s="22">
        <f t="shared" si="21"/>
        <v>0</v>
      </c>
      <c r="AM93" s="22">
        <f t="shared" si="22"/>
        <v>0</v>
      </c>
      <c r="AN93" s="23"/>
      <c r="AO93" s="120"/>
      <c r="AP93" s="25"/>
      <c r="AQ93" s="25"/>
      <c r="AR93" s="9"/>
      <c r="AS93" s="9"/>
      <c r="AT93" s="5"/>
      <c r="AX93" s="168"/>
      <c r="AY93" s="143" t="str">
        <f t="shared" si="23"/>
        <v>No</v>
      </c>
      <c r="AZ93" s="144" t="str">
        <f t="shared" si="16"/>
        <v>No</v>
      </c>
      <c r="BA93" s="150"/>
      <c r="BB93" s="146">
        <f>IF(Q93="NA",0,IF(N93="No",0,IF(O93=Data!$E$2,Data!$L$82,IF(O93=Data!$E$3,Data!$L$83,IF(O93=Data!$E$4,Data!$L$84,IF(O93=Data!$E$5,Data!$L$85,IF(O93=Data!$E$6,Data!$L$86,IF(O93=Data!$E$7,Data!$L$87,IF(O93=Data!$E$8,Data!$L$88,IF(O93=Data!$E$9,Data!$L$89,IF(O93=Data!$E$10,Data!$L$90,IF(O93=Data!$E$11,Data!$L$91,IF(O93=Data!$E$12,Data!$L$92,IF(O93=Data!$E$13,Data!$L$93,IF(O93=Data!$E$14,Data!$L$94,IF(O93=Data!$E$15,Data!$L$95,IF(O93=Data!$E$16,Data!$L$96,IF(O93=Data!$E$17,Data!$L$97,IF(O93=Data!$E$18,Data!L$98,0)))))))))))))))))))</f>
        <v>0</v>
      </c>
      <c r="BC93" s="147">
        <f>IF(Q93="NA",0,IF(AY93="No",0,IF(N93="Yes",0,IF(P93=Data!$E$2,Data!$L$82,IF(P93=Data!$E$3,Data!$L$83,IF(P93=Data!$E$4,Data!$L$84,IF(P93=Data!$E$5,Data!$L$85,IF(P93=Data!$E$6,Data!$L$86,IF(P93=Data!$E$7,Data!$L$87,IF(P93=Data!$E$8,Data!$L$88,IF(P93=Data!$E$9,Data!$L$89,IF(P93=Data!$E$10,Data!$L$90,IF(P93=Data!$E$11,Data!$L$91,IF(P93=Data!$E$12,Data!$L$92*(EXP(-29.6/R93)),IF(P93=Data!$E$13,Data!$L$93,IF(P93=Data!$E$14,Data!$L$94*(EXP(-29.6/R93)),IF(P93=Data!$E$15,Data!$L$95,IF(P93=Data!$E$16,Data!$L$96,IF(P93=Data!$E$17,Data!$L$97,IF(P93=Data!$E$18,Data!L$98,0))))))))))))))))))))</f>
        <v>0</v>
      </c>
      <c r="BD93" s="148"/>
      <c r="BE93" s="146"/>
      <c r="BF93" s="148">
        <f t="shared" si="17"/>
        <v>0</v>
      </c>
      <c r="BG93" s="148">
        <f t="shared" si="24"/>
        <v>1</v>
      </c>
      <c r="BH93" s="148">
        <f t="shared" si="25"/>
        <v>1</v>
      </c>
      <c r="BI93" s="148">
        <f>IF(S93=0,0,IF(AND(Q93=Data!$E$12,S93-$AV$3&gt;0),(((Data!$M$92*(EXP(-29.6/S93)))-(Data!$M$92*(EXP(-29.6/(S93-$AV$3)))))),IF(AND(Q93=Data!$E$12,S93-$AV$3&lt;0.5),(Data!$M$92*(EXP(-29.6/S93))),IF(AND(Q93=Data!$E$12,S93&lt;=1),((Data!$M$92*(EXP(-29.6/S93)))),IF(Q93=Data!$E$13,(Data!$M$93),IF(AND(Q93=Data!$E$14,S93-$AV$3&gt;0),(((Data!$M$94*(EXP(-29.6/S93)))-(Data!$M$94*(EXP(-29.6/(S93-$AV$3)))))),IF(AND(Q93=Data!$E$14,S93-$AV$3&lt;1),(Data!$M$94*(EXP(-29.6/S93))),IF(AND(Q93=Data!$E$14,S93&lt;=1),((Data!$M$94*(EXP(-29.6/S93)))),IF(Q93=Data!$E$15,Data!$M$95,IF(Q93=Data!$E$16,Data!$M$96,IF(Q93=Data!$E$17,Data!$M$97,IF(Q93=Data!$E$18,Data!$M$98,0))))))))))))</f>
        <v>0</v>
      </c>
      <c r="BJ93" s="148">
        <f>IF(Q93=Data!$E$12,BI93*0.32,IF(Q93=Data!$E$13,0,IF(Q93=Data!$E$14,BI93*0.32,IF(Q93=Data!$E$15,0,IF(Q93=Data!$E$16,0,IF(Q93=Data!$E$17,0,IF(Q93=Data!$E$18,0,0)))))))</f>
        <v>0</v>
      </c>
      <c r="BK93" s="148">
        <f>IF(Q93=Data!$E$12,Data!$P$92*$AV$3,IF(Q93=Data!$E$13,Data!$P$93*$AV$3,IF(Q93=Data!$E$14,Data!$P$94*$AV$3,IF(Q93=Data!$E$15,Data!$P$95*$AV$3,IF(Q93=Data!$E$16,Data!$P$96*$AV$3,IF(Q93=Data!$E$17,Data!$P$97*$AV$3,IF(Q93=Data!$E$18,Data!$P$98*$AV$3,0)))))))</f>
        <v>0</v>
      </c>
      <c r="BL93" s="147">
        <f>IF(O93=Data!$E$2,Data!$O$82,IF(O93=Data!$E$3,Data!$O$83,IF(O93=Data!$E$4,Data!$O$84,IF(O93=Data!$E$5,Data!$O$85,IF(O93=Data!$E$6,Data!$O$86,IF(O93=Data!$E$7,Data!$O$87,IF(O93=Data!$E$8,Data!$O$88,IF(O93=Data!$E$9,Data!$O$89,IF(O93=Data!$E$10,Data!$O$90,IF(O93=Data!$E$11,Data!$O$91,IF(O93=Data!$E$12,Data!$O$92,IF(O93=Data!$E$13,Data!$O$93,IF(O93=Data!$E$14,Data!$O$94,IF(O93=Data!$E$15,Data!$O$95,IF(O93=Data!$E$16,Data!$O$96,IF(O93=Data!$E$17,Data!$O$97,IF(O93=Data!$E$18,Data!$O$98,0)))))))))))))))))</f>
        <v>0</v>
      </c>
      <c r="BM93" s="169"/>
      <c r="BN93" s="169"/>
      <c r="BO93" s="169"/>
      <c r="BP93" s="169"/>
    </row>
    <row r="94" spans="10:68" x14ac:dyDescent="0.3">
      <c r="J94" s="36" t="s">
        <v>105</v>
      </c>
      <c r="K94" s="108"/>
      <c r="L94" s="108"/>
      <c r="M94" s="108" t="s">
        <v>3</v>
      </c>
      <c r="N94" s="108" t="s">
        <v>1</v>
      </c>
      <c r="O94" s="109" t="s">
        <v>124</v>
      </c>
      <c r="P94" s="109" t="s">
        <v>124</v>
      </c>
      <c r="Q94" s="110" t="s">
        <v>124</v>
      </c>
      <c r="R94" s="111"/>
      <c r="S94" s="111"/>
      <c r="T94" s="112"/>
      <c r="U94" s="20"/>
      <c r="V94" s="21">
        <f>IF(AZ94="No",0,IF(O94="NA",0,IF(O94=Data!$E$2,Data!$F$82,IF(O94=Data!$E$3,Data!$F$83,IF(O94=Data!$E$4,Data!$F$84,IF(O94=Data!$E$5,Data!$F$85,IF(O94=Data!$E$6,Data!$F$86,IF(O94=Data!$E$7,Data!$F$87,IF(O94=Data!$E$8,Data!$F$88,IF(O94=Data!$E$9,Data!$F$89,IF(O94=Data!$E$10,Data!$F$90,IF(O94=Data!$E$11,Data!$F$91,IF(O94=Data!E103,Data!$F$92,IF(O94=Data!E104,Data!$F$93,IF(O94=Data!E105,Data!$F$94,IF(O94=Data!E106,Data!$F$95,IF(O94=Data!E107,Data!$F$96,IF(O94=Data!E108,Data!$F$97,IF(O94=Data!E109,Data!F$98,0)))))))))))))))))))*K94*$AV$3</f>
        <v>0</v>
      </c>
      <c r="W94" s="23">
        <f>IF(AZ94="No",0,IF(O94="NA",0,IF(O94=Data!$E$2,Data!$G$82,IF(O94=Data!$E$3,Data!$G$83,IF(O94=Data!$E$4,Data!$G$84,IF(O94=Data!$E$5,Data!$G$85,IF(O94=Data!$E$6,Data!$G$86,IF(O94=Data!$E$7,Data!$G$87,IF(O94=Data!$E$8,Data!$G$88,IF(O94=Data!$E$9,Data!$G$89,IF(O94=Data!$E$10,Data!$G$90,IF(O94=Data!$E$11,Data!$G$91,IF(O94=Data!$E$12,Data!$G$92,IF(O94=Data!$E$13,Data!$G$93,IF(O94=Data!$E$14,Data!$G$94,IF(O94=Data!$E$15,Data!$G$95,IF(O94=Data!$E$16,Data!$G$96,IF(O94=Data!$E$17,Data!$G$97,IF(O94=Data!$E$18,Data!G$98,0)))))))))))))))))))*K94*$AV$3</f>
        <v>0</v>
      </c>
      <c r="X94" s="23">
        <f>IF(AZ94="No",0,IF(O94="NA",0,IF(O94=Data!$E$2,Data!$H$82,IF(O94=Data!$E$3,Data!$H$83,IF(O94=Data!$E$4,Data!$H$84,IF(O94=Data!$E$5,Data!$H$85,IF(O94=Data!$E$6,Data!$H$86,IF(O94=Data!$E$7,Data!$H$87,IF(O94=Data!$E$8,Data!$H$88,IF(O94=Data!$E$9,Data!$H$89,IF(O94=Data!$E$10,Data!$H$90,IF(O94=Data!$E$11,Data!$H$91,IF(O94=Data!$E$12,Data!$H$92,IF(O94=Data!$E$13,Data!$H$93,IF(O94=Data!$E$14,Data!$H$94,IF(O94=Data!$E$15,Data!$H$95,IF(O94=Data!$E$16,Data!$H$96,IF(O94=Data!$E$17,Data!$H$97,IF(O94=Data!$E$18,Data!H$98,0)))))))))))))))))))*K94*$AV$3</f>
        <v>0</v>
      </c>
      <c r="Y94" s="23">
        <f>IF(R94&lt;=1,0,IF(Q94=Data!$E$12,Data!$F$92,IF(Q94=Data!$E$13,Data!$F$93,IF(Q94=Data!$E$14,Data!$F$94,IF(Q94=Data!$E$15,Data!$F$95,IF(Q94=Data!$E$16,Data!$F$96,IF(Q94=Data!$E$17,Data!$F$97,IF(Q94=Data!$E$18,Data!$F$98,0))))))))*K94*IF(R94&lt;AV94,R94,$AV$3)</f>
        <v>0</v>
      </c>
      <c r="Z94" s="23">
        <f>IF(R94&lt;=1,0,IF(Q94=Data!$E$12,Data!$G$92,IF(Q94=Data!$E$13,Data!$G$93,IF(Q94=Data!$E$14,Data!$G$94,IF(Q94=Data!$E$15,Data!$G$95,IF(Q94=Data!$E$16,Data!$G$96,IF(Q94=Data!$E$17,Data!$G$97,IF(Q94=Data!$E$18,Data!$G$98,0))))))))*K94*IF(R94&lt;AV94,R94,$AV$3)</f>
        <v>0</v>
      </c>
      <c r="AA94" s="23">
        <f>IF(R94&lt;=1,0,IF(Q94=Data!$E$12,Data!$H$92,IF(Q94=Data!$E$13,Data!$H$93,IF(Q94=Data!$E$14,Data!$H$94,IF(Q94=Data!$E$15,Data!$H$95,IF(Q94=Data!$E$16,Data!$H$96,IF(Q94=Data!$E$17,Data!$H$97,IF(Q94=Data!$E$18,Data!$H$98,0))))))))*K94*IF(R94&lt;AV94,R94,$AV$3)</f>
        <v>0</v>
      </c>
      <c r="AB94" s="22">
        <f t="shared" si="18"/>
        <v>0</v>
      </c>
      <c r="AC94" s="50">
        <f t="shared" si="19"/>
        <v>0</v>
      </c>
      <c r="AD94" s="46"/>
      <c r="AE94" s="21">
        <f t="shared" si="13"/>
        <v>0</v>
      </c>
      <c r="AF94" s="22">
        <f t="shared" si="14"/>
        <v>0</v>
      </c>
      <c r="AG94" s="50">
        <f t="shared" si="15"/>
        <v>0</v>
      </c>
      <c r="AH94" s="46"/>
      <c r="AI94" s="21">
        <f>IF(AZ94="No",0,IF(O94="NA",0,IF(Q94=O94,0,IF(O94=Data!$E$2,Data!$J$82,IF(O94=Data!$E$3,Data!$J$83,IF(O94=Data!$E$4,Data!$J$84,IF(O94=Data!$E$5,Data!$J$85,IF(O94=Data!$E$6,Data!$J$86,IF(O94=Data!$E$7,Data!$J$87,IF(O94=Data!$E$8,Data!$J$88,IF(O94=Data!$E$9,Data!$J$89,IF(O94=Data!$E$10,Data!$I$90,IF(O94=Data!$E$11,Data!$J$91,IF(O94=Data!$E$12,Data!$J$92,IF(O94=Data!$E$13,Data!$J$93,IF(O94=Data!$E$14,Data!$J$94,IF(O94=Data!$E$15,Data!$J$95,IF(O94=Data!$E$16,Data!$J$96,IF(O94=Data!$E$17,Data!$J$97,IF(O94=Data!$E$18,Data!J$98,0))))))))))))))))))))*$AV$3</f>
        <v>0</v>
      </c>
      <c r="AJ94" s="23">
        <f>IF(AZ94="No",0,IF(O94="NA",0,IF(O94=Data!$E$2,Data!$K$82,IF(O94=Data!$E$3,Data!$K$83,IF(O94=Data!$E$4,Data!$K$84,IF(O94=Data!$E$5,Data!$K$85,IF(O94=Data!$E$6,Data!$K$86,IF(O94=Data!$E$7,Data!$K$87,IF(O94=Data!$E$8,Data!$K$88,IF(O94=Data!$E$9,Data!$K$89,IF(O94=Data!$E$10,Data!$K$90,IF(O94=Data!$E$11,Data!$K$91,IF(O94=Data!$E$12,Data!$K$92,IF(O94=Data!$E$13,Data!$K$93,IF(O94=Data!$E$14,Data!$K$94,IF(O94=Data!$E$15,Data!$K$95,IF(O94=Data!$E$16,Data!$K$96,IF(O94=Data!$E$17,Data!$K$97,IF(O94=Data!$E$18,Data!K$98,0)))))))))))))))))))*$AV$3</f>
        <v>0</v>
      </c>
      <c r="AK94" s="23">
        <f t="shared" si="20"/>
        <v>0</v>
      </c>
      <c r="AL94" s="22">
        <f t="shared" si="21"/>
        <v>0</v>
      </c>
      <c r="AM94" s="22">
        <f t="shared" si="22"/>
        <v>0</v>
      </c>
      <c r="AN94" s="23"/>
      <c r="AO94" s="120"/>
      <c r="AP94" s="25"/>
      <c r="AQ94" s="25"/>
      <c r="AR94" s="9"/>
      <c r="AS94" s="9"/>
      <c r="AT94" s="5"/>
      <c r="AX94" s="168"/>
      <c r="AY94" s="143" t="str">
        <f t="shared" si="23"/>
        <v>No</v>
      </c>
      <c r="AZ94" s="144" t="str">
        <f t="shared" si="16"/>
        <v>No</v>
      </c>
      <c r="BA94" s="150"/>
      <c r="BB94" s="146">
        <f>IF(Q94="NA",0,IF(N94="No",0,IF(O94=Data!$E$2,Data!$L$82,IF(O94=Data!$E$3,Data!$L$83,IF(O94=Data!$E$4,Data!$L$84,IF(O94=Data!$E$5,Data!$L$85,IF(O94=Data!$E$6,Data!$L$86,IF(O94=Data!$E$7,Data!$L$87,IF(O94=Data!$E$8,Data!$L$88,IF(O94=Data!$E$9,Data!$L$89,IF(O94=Data!$E$10,Data!$L$90,IF(O94=Data!$E$11,Data!$L$91,IF(O94=Data!$E$12,Data!$L$92,IF(O94=Data!$E$13,Data!$L$93,IF(O94=Data!$E$14,Data!$L$94,IF(O94=Data!$E$15,Data!$L$95,IF(O94=Data!$E$16,Data!$L$96,IF(O94=Data!$E$17,Data!$L$97,IF(O94=Data!$E$18,Data!L$98,0)))))))))))))))))))</f>
        <v>0</v>
      </c>
      <c r="BC94" s="147">
        <f>IF(Q94="NA",0,IF(AY94="No",0,IF(N94="Yes",0,IF(P94=Data!$E$2,Data!$L$82,IF(P94=Data!$E$3,Data!$L$83,IF(P94=Data!$E$4,Data!$L$84,IF(P94=Data!$E$5,Data!$L$85,IF(P94=Data!$E$6,Data!$L$86,IF(P94=Data!$E$7,Data!$L$87,IF(P94=Data!$E$8,Data!$L$88,IF(P94=Data!$E$9,Data!$L$89,IF(P94=Data!$E$10,Data!$L$90,IF(P94=Data!$E$11,Data!$L$91,IF(P94=Data!$E$12,Data!$L$92*(EXP(-29.6/R94)),IF(P94=Data!$E$13,Data!$L$93,IF(P94=Data!$E$14,Data!$L$94*(EXP(-29.6/R94)),IF(P94=Data!$E$15,Data!$L$95,IF(P94=Data!$E$16,Data!$L$96,IF(P94=Data!$E$17,Data!$L$97,IF(P94=Data!$E$18,Data!L$98,0))))))))))))))))))))</f>
        <v>0</v>
      </c>
      <c r="BD94" s="148"/>
      <c r="BE94" s="146"/>
      <c r="BF94" s="148">
        <f t="shared" si="17"/>
        <v>0</v>
      </c>
      <c r="BG94" s="148">
        <f t="shared" si="24"/>
        <v>1</v>
      </c>
      <c r="BH94" s="148">
        <f t="shared" si="25"/>
        <v>1</v>
      </c>
      <c r="BI94" s="148">
        <f>IF(S94=0,0,IF(AND(Q94=Data!$E$12,S94-$AV$3&gt;0),(((Data!$M$92*(EXP(-29.6/S94)))-(Data!$M$92*(EXP(-29.6/(S94-$AV$3)))))),IF(AND(Q94=Data!$E$12,S94-$AV$3&lt;0.5),(Data!$M$92*(EXP(-29.6/S94))),IF(AND(Q94=Data!$E$12,S94&lt;=1),((Data!$M$92*(EXP(-29.6/S94)))),IF(Q94=Data!$E$13,(Data!$M$93),IF(AND(Q94=Data!$E$14,S94-$AV$3&gt;0),(((Data!$M$94*(EXP(-29.6/S94)))-(Data!$M$94*(EXP(-29.6/(S94-$AV$3)))))),IF(AND(Q94=Data!$E$14,S94-$AV$3&lt;1),(Data!$M$94*(EXP(-29.6/S94))),IF(AND(Q94=Data!$E$14,S94&lt;=1),((Data!$M$94*(EXP(-29.6/S94)))),IF(Q94=Data!$E$15,Data!$M$95,IF(Q94=Data!$E$16,Data!$M$96,IF(Q94=Data!$E$17,Data!$M$97,IF(Q94=Data!$E$18,Data!$M$98,0))))))))))))</f>
        <v>0</v>
      </c>
      <c r="BJ94" s="148">
        <f>IF(Q94=Data!$E$12,BI94*0.32,IF(Q94=Data!$E$13,0,IF(Q94=Data!$E$14,BI94*0.32,IF(Q94=Data!$E$15,0,IF(Q94=Data!$E$16,0,IF(Q94=Data!$E$17,0,IF(Q94=Data!$E$18,0,0)))))))</f>
        <v>0</v>
      </c>
      <c r="BK94" s="148">
        <f>IF(Q94=Data!$E$12,Data!$P$92*$AV$3,IF(Q94=Data!$E$13,Data!$P$93*$AV$3,IF(Q94=Data!$E$14,Data!$P$94*$AV$3,IF(Q94=Data!$E$15,Data!$P$95*$AV$3,IF(Q94=Data!$E$16,Data!$P$96*$AV$3,IF(Q94=Data!$E$17,Data!$P$97*$AV$3,IF(Q94=Data!$E$18,Data!$P$98*$AV$3,0)))))))</f>
        <v>0</v>
      </c>
      <c r="BL94" s="147">
        <f>IF(O94=Data!$E$2,Data!$O$82,IF(O94=Data!$E$3,Data!$O$83,IF(O94=Data!$E$4,Data!$O$84,IF(O94=Data!$E$5,Data!$O$85,IF(O94=Data!$E$6,Data!$O$86,IF(O94=Data!$E$7,Data!$O$87,IF(O94=Data!$E$8,Data!$O$88,IF(O94=Data!$E$9,Data!$O$89,IF(O94=Data!$E$10,Data!$O$90,IF(O94=Data!$E$11,Data!$O$91,IF(O94=Data!$E$12,Data!$O$92,IF(O94=Data!$E$13,Data!$O$93,IF(O94=Data!$E$14,Data!$O$94,IF(O94=Data!$E$15,Data!$O$95,IF(O94=Data!$E$16,Data!$O$96,IF(O94=Data!$E$17,Data!$O$97,IF(O94=Data!$E$18,Data!$O$98,0)))))))))))))))))</f>
        <v>0</v>
      </c>
      <c r="BM94" s="169"/>
      <c r="BN94" s="169"/>
      <c r="BO94" s="169"/>
      <c r="BP94" s="169"/>
    </row>
    <row r="95" spans="10:68" x14ac:dyDescent="0.3">
      <c r="J95" s="36" t="s">
        <v>106</v>
      </c>
      <c r="K95" s="108"/>
      <c r="L95" s="108"/>
      <c r="M95" s="108" t="s">
        <v>3</v>
      </c>
      <c r="N95" s="108" t="s">
        <v>1</v>
      </c>
      <c r="O95" s="109" t="s">
        <v>124</v>
      </c>
      <c r="P95" s="109" t="s">
        <v>124</v>
      </c>
      <c r="Q95" s="110" t="s">
        <v>124</v>
      </c>
      <c r="R95" s="111"/>
      <c r="S95" s="111"/>
      <c r="T95" s="112"/>
      <c r="U95" s="20"/>
      <c r="V95" s="21">
        <f>IF(AZ95="No",0,IF(O95="NA",0,IF(O95=Data!$E$2,Data!$F$82,IF(O95=Data!$E$3,Data!$F$83,IF(O95=Data!$E$4,Data!$F$84,IF(O95=Data!$E$5,Data!$F$85,IF(O95=Data!$E$6,Data!$F$86,IF(O95=Data!$E$7,Data!$F$87,IF(O95=Data!$E$8,Data!$F$88,IF(O95=Data!$E$9,Data!$F$89,IF(O95=Data!$E$10,Data!$F$90,IF(O95=Data!$E$11,Data!$F$91,IF(O95=Data!E104,Data!$F$92,IF(O95=Data!E105,Data!$F$93,IF(O95=Data!E106,Data!$F$94,IF(O95=Data!E107,Data!$F$95,IF(O95=Data!E108,Data!$F$96,IF(O95=Data!E109,Data!$F$97,IF(O95=Data!E110,Data!F$98,0)))))))))))))))))))*K95*$AV$3</f>
        <v>0</v>
      </c>
      <c r="W95" s="23">
        <f>IF(AZ95="No",0,IF(O95="NA",0,IF(O95=Data!$E$2,Data!$G$82,IF(O95=Data!$E$3,Data!$G$83,IF(O95=Data!$E$4,Data!$G$84,IF(O95=Data!$E$5,Data!$G$85,IF(O95=Data!$E$6,Data!$G$86,IF(O95=Data!$E$7,Data!$G$87,IF(O95=Data!$E$8,Data!$G$88,IF(O95=Data!$E$9,Data!$G$89,IF(O95=Data!$E$10,Data!$G$90,IF(O95=Data!$E$11,Data!$G$91,IF(O95=Data!$E$12,Data!$G$92,IF(O95=Data!$E$13,Data!$G$93,IF(O95=Data!$E$14,Data!$G$94,IF(O95=Data!$E$15,Data!$G$95,IF(O95=Data!$E$16,Data!$G$96,IF(O95=Data!$E$17,Data!$G$97,IF(O95=Data!$E$18,Data!G$98,0)))))))))))))))))))*K95*$AV$3</f>
        <v>0</v>
      </c>
      <c r="X95" s="23">
        <f>IF(AZ95="No",0,IF(O95="NA",0,IF(O95=Data!$E$2,Data!$H$82,IF(O95=Data!$E$3,Data!$H$83,IF(O95=Data!$E$4,Data!$H$84,IF(O95=Data!$E$5,Data!$H$85,IF(O95=Data!$E$6,Data!$H$86,IF(O95=Data!$E$7,Data!$H$87,IF(O95=Data!$E$8,Data!$H$88,IF(O95=Data!$E$9,Data!$H$89,IF(O95=Data!$E$10,Data!$H$90,IF(O95=Data!$E$11,Data!$H$91,IF(O95=Data!$E$12,Data!$H$92,IF(O95=Data!$E$13,Data!$H$93,IF(O95=Data!$E$14,Data!$H$94,IF(O95=Data!$E$15,Data!$H$95,IF(O95=Data!$E$16,Data!$H$96,IF(O95=Data!$E$17,Data!$H$97,IF(O95=Data!$E$18,Data!H$98,0)))))))))))))))))))*K95*$AV$3</f>
        <v>0</v>
      </c>
      <c r="Y95" s="23">
        <f>IF(R95&lt;=1,0,IF(Q95=Data!$E$12,Data!$F$92,IF(Q95=Data!$E$13,Data!$F$93,IF(Q95=Data!$E$14,Data!$F$94,IF(Q95=Data!$E$15,Data!$F$95,IF(Q95=Data!$E$16,Data!$F$96,IF(Q95=Data!$E$17,Data!$F$97,IF(Q95=Data!$E$18,Data!$F$98,0))))))))*K95*IF(R95&lt;AV95,R95,$AV$3)</f>
        <v>0</v>
      </c>
      <c r="Z95" s="23">
        <f>IF(R95&lt;=1,0,IF(Q95=Data!$E$12,Data!$G$92,IF(Q95=Data!$E$13,Data!$G$93,IF(Q95=Data!$E$14,Data!$G$94,IF(Q95=Data!$E$15,Data!$G$95,IF(Q95=Data!$E$16,Data!$G$96,IF(Q95=Data!$E$17,Data!$G$97,IF(Q95=Data!$E$18,Data!$G$98,0))))))))*K95*IF(R95&lt;AV95,R95,$AV$3)</f>
        <v>0</v>
      </c>
      <c r="AA95" s="23">
        <f>IF(R95&lt;=1,0,IF(Q95=Data!$E$12,Data!$H$92,IF(Q95=Data!$E$13,Data!$H$93,IF(Q95=Data!$E$14,Data!$H$94,IF(Q95=Data!$E$15,Data!$H$95,IF(Q95=Data!$E$16,Data!$H$96,IF(Q95=Data!$E$17,Data!$H$97,IF(Q95=Data!$E$18,Data!$H$98,0))))))))*K95*IF(R95&lt;AV95,R95,$AV$3)</f>
        <v>0</v>
      </c>
      <c r="AB95" s="22">
        <f t="shared" si="18"/>
        <v>0</v>
      </c>
      <c r="AC95" s="50">
        <f t="shared" si="19"/>
        <v>0</v>
      </c>
      <c r="AD95" s="46"/>
      <c r="AE95" s="21">
        <f t="shared" si="13"/>
        <v>0</v>
      </c>
      <c r="AF95" s="22">
        <f t="shared" si="14"/>
        <v>0</v>
      </c>
      <c r="AG95" s="50">
        <f t="shared" si="15"/>
        <v>0</v>
      </c>
      <c r="AH95" s="46"/>
      <c r="AI95" s="21">
        <f>IF(AZ95="No",0,IF(O95="NA",0,IF(Q95=O95,0,IF(O95=Data!$E$2,Data!$J$82,IF(O95=Data!$E$3,Data!$J$83,IF(O95=Data!$E$4,Data!$J$84,IF(O95=Data!$E$5,Data!$J$85,IF(O95=Data!$E$6,Data!$J$86,IF(O95=Data!$E$7,Data!$J$87,IF(O95=Data!$E$8,Data!$J$88,IF(O95=Data!$E$9,Data!$J$89,IF(O95=Data!$E$10,Data!$I$90,IF(O95=Data!$E$11,Data!$J$91,IF(O95=Data!$E$12,Data!$J$92,IF(O95=Data!$E$13,Data!$J$93,IF(O95=Data!$E$14,Data!$J$94,IF(O95=Data!$E$15,Data!$J$95,IF(O95=Data!$E$16,Data!$J$96,IF(O95=Data!$E$17,Data!$J$97,IF(O95=Data!$E$18,Data!J$98,0))))))))))))))))))))*$AV$3</f>
        <v>0</v>
      </c>
      <c r="AJ95" s="23">
        <f>IF(AZ95="No",0,IF(O95="NA",0,IF(O95=Data!$E$2,Data!$K$82,IF(O95=Data!$E$3,Data!$K$83,IF(O95=Data!$E$4,Data!$K$84,IF(O95=Data!$E$5,Data!$K$85,IF(O95=Data!$E$6,Data!$K$86,IF(O95=Data!$E$7,Data!$K$87,IF(O95=Data!$E$8,Data!$K$88,IF(O95=Data!$E$9,Data!$K$89,IF(O95=Data!$E$10,Data!$K$90,IF(O95=Data!$E$11,Data!$K$91,IF(O95=Data!$E$12,Data!$K$92,IF(O95=Data!$E$13,Data!$K$93,IF(O95=Data!$E$14,Data!$K$94,IF(O95=Data!$E$15,Data!$K$95,IF(O95=Data!$E$16,Data!$K$96,IF(O95=Data!$E$17,Data!$K$97,IF(O95=Data!$E$18,Data!K$98,0)))))))))))))))))))*$AV$3</f>
        <v>0</v>
      </c>
      <c r="AK95" s="23">
        <f t="shared" si="20"/>
        <v>0</v>
      </c>
      <c r="AL95" s="22">
        <f t="shared" si="21"/>
        <v>0</v>
      </c>
      <c r="AM95" s="22">
        <f t="shared" si="22"/>
        <v>0</v>
      </c>
      <c r="AN95" s="23"/>
      <c r="AO95" s="120"/>
      <c r="AP95" s="25"/>
      <c r="AQ95" s="25"/>
      <c r="AR95" s="9"/>
      <c r="AS95" s="9"/>
      <c r="AT95" s="5"/>
      <c r="AX95" s="168"/>
      <c r="AY95" s="143" t="str">
        <f t="shared" si="23"/>
        <v>No</v>
      </c>
      <c r="AZ95" s="144" t="str">
        <f t="shared" si="16"/>
        <v>No</v>
      </c>
      <c r="BA95" s="150"/>
      <c r="BB95" s="146">
        <f>IF(Q95="NA",0,IF(N95="No",0,IF(O95=Data!$E$2,Data!$L$82,IF(O95=Data!$E$3,Data!$L$83,IF(O95=Data!$E$4,Data!$L$84,IF(O95=Data!$E$5,Data!$L$85,IF(O95=Data!$E$6,Data!$L$86,IF(O95=Data!$E$7,Data!$L$87,IF(O95=Data!$E$8,Data!$L$88,IF(O95=Data!$E$9,Data!$L$89,IF(O95=Data!$E$10,Data!$L$90,IF(O95=Data!$E$11,Data!$L$91,IF(O95=Data!$E$12,Data!$L$92,IF(O95=Data!$E$13,Data!$L$93,IF(O95=Data!$E$14,Data!$L$94,IF(O95=Data!$E$15,Data!$L$95,IF(O95=Data!$E$16,Data!$L$96,IF(O95=Data!$E$17,Data!$L$97,IF(O95=Data!$E$18,Data!L$98,0)))))))))))))))))))</f>
        <v>0</v>
      </c>
      <c r="BC95" s="147">
        <f>IF(Q95="NA",0,IF(AY95="No",0,IF(N95="Yes",0,IF(P95=Data!$E$2,Data!$L$82,IF(P95=Data!$E$3,Data!$L$83,IF(P95=Data!$E$4,Data!$L$84,IF(P95=Data!$E$5,Data!$L$85,IF(P95=Data!$E$6,Data!$L$86,IF(P95=Data!$E$7,Data!$L$87,IF(P95=Data!$E$8,Data!$L$88,IF(P95=Data!$E$9,Data!$L$89,IF(P95=Data!$E$10,Data!$L$90,IF(P95=Data!$E$11,Data!$L$91,IF(P95=Data!$E$12,Data!$L$92*(EXP(-29.6/R95)),IF(P95=Data!$E$13,Data!$L$93,IF(P95=Data!$E$14,Data!$L$94*(EXP(-29.6/R95)),IF(P95=Data!$E$15,Data!$L$95,IF(P95=Data!$E$16,Data!$L$96,IF(P95=Data!$E$17,Data!$L$97,IF(P95=Data!$E$18,Data!L$98,0))))))))))))))))))))</f>
        <v>0</v>
      </c>
      <c r="BD95" s="148"/>
      <c r="BE95" s="146"/>
      <c r="BF95" s="148">
        <f t="shared" si="17"/>
        <v>0</v>
      </c>
      <c r="BG95" s="148">
        <f t="shared" si="24"/>
        <v>1</v>
      </c>
      <c r="BH95" s="148">
        <f t="shared" si="25"/>
        <v>1</v>
      </c>
      <c r="BI95" s="148">
        <f>IF(S95=0,0,IF(AND(Q95=Data!$E$12,S95-$AV$3&gt;0),(((Data!$M$92*(EXP(-29.6/S95)))-(Data!$M$92*(EXP(-29.6/(S95-$AV$3)))))),IF(AND(Q95=Data!$E$12,S95-$AV$3&lt;0.5),(Data!$M$92*(EXP(-29.6/S95))),IF(AND(Q95=Data!$E$12,S95&lt;=1),((Data!$M$92*(EXP(-29.6/S95)))),IF(Q95=Data!$E$13,(Data!$M$93),IF(AND(Q95=Data!$E$14,S95-$AV$3&gt;0),(((Data!$M$94*(EXP(-29.6/S95)))-(Data!$M$94*(EXP(-29.6/(S95-$AV$3)))))),IF(AND(Q95=Data!$E$14,S95-$AV$3&lt;1),(Data!$M$94*(EXP(-29.6/S95))),IF(AND(Q95=Data!$E$14,S95&lt;=1),((Data!$M$94*(EXP(-29.6/S95)))),IF(Q95=Data!$E$15,Data!$M$95,IF(Q95=Data!$E$16,Data!$M$96,IF(Q95=Data!$E$17,Data!$M$97,IF(Q95=Data!$E$18,Data!$M$98,0))))))))))))</f>
        <v>0</v>
      </c>
      <c r="BJ95" s="148">
        <f>IF(Q95=Data!$E$12,BI95*0.32,IF(Q95=Data!$E$13,0,IF(Q95=Data!$E$14,BI95*0.32,IF(Q95=Data!$E$15,0,IF(Q95=Data!$E$16,0,IF(Q95=Data!$E$17,0,IF(Q95=Data!$E$18,0,0)))))))</f>
        <v>0</v>
      </c>
      <c r="BK95" s="148">
        <f>IF(Q95=Data!$E$12,Data!$P$92*$AV$3,IF(Q95=Data!$E$13,Data!$P$93*$AV$3,IF(Q95=Data!$E$14,Data!$P$94*$AV$3,IF(Q95=Data!$E$15,Data!$P$95*$AV$3,IF(Q95=Data!$E$16,Data!$P$96*$AV$3,IF(Q95=Data!$E$17,Data!$P$97*$AV$3,IF(Q95=Data!$E$18,Data!$P$98*$AV$3,0)))))))</f>
        <v>0</v>
      </c>
      <c r="BL95" s="147">
        <f>IF(O95=Data!$E$2,Data!$O$82,IF(O95=Data!$E$3,Data!$O$83,IF(O95=Data!$E$4,Data!$O$84,IF(O95=Data!$E$5,Data!$O$85,IF(O95=Data!$E$6,Data!$O$86,IF(O95=Data!$E$7,Data!$O$87,IF(O95=Data!$E$8,Data!$O$88,IF(O95=Data!$E$9,Data!$O$89,IF(O95=Data!$E$10,Data!$O$90,IF(O95=Data!$E$11,Data!$O$91,IF(O95=Data!$E$12,Data!$O$92,IF(O95=Data!$E$13,Data!$O$93,IF(O95=Data!$E$14,Data!$O$94,IF(O95=Data!$E$15,Data!$O$95,IF(O95=Data!$E$16,Data!$O$96,IF(O95=Data!$E$17,Data!$O$97,IF(O95=Data!$E$18,Data!$O$98,0)))))))))))))))))</f>
        <v>0</v>
      </c>
      <c r="BM95" s="169"/>
      <c r="BN95" s="169"/>
      <c r="BO95" s="169"/>
      <c r="BP95" s="169"/>
    </row>
    <row r="96" spans="10:68" x14ac:dyDescent="0.3">
      <c r="J96" s="36" t="s">
        <v>107</v>
      </c>
      <c r="K96" s="108"/>
      <c r="L96" s="108"/>
      <c r="M96" s="108" t="s">
        <v>3</v>
      </c>
      <c r="N96" s="108" t="s">
        <v>1</v>
      </c>
      <c r="O96" s="109" t="s">
        <v>124</v>
      </c>
      <c r="P96" s="109" t="s">
        <v>124</v>
      </c>
      <c r="Q96" s="110" t="s">
        <v>124</v>
      </c>
      <c r="R96" s="111"/>
      <c r="S96" s="111"/>
      <c r="T96" s="112"/>
      <c r="U96" s="20"/>
      <c r="V96" s="21">
        <f>IF(AZ96="No",0,IF(O96="NA",0,IF(O96=Data!$E$2,Data!$F$82,IF(O96=Data!$E$3,Data!$F$83,IF(O96=Data!$E$4,Data!$F$84,IF(O96=Data!$E$5,Data!$F$85,IF(O96=Data!$E$6,Data!$F$86,IF(O96=Data!$E$7,Data!$F$87,IF(O96=Data!$E$8,Data!$F$88,IF(O96=Data!$E$9,Data!$F$89,IF(O96=Data!$E$10,Data!$F$90,IF(O96=Data!$E$11,Data!$F$91,IF(O96=Data!E105,Data!$F$92,IF(O96=Data!E106,Data!$F$93,IF(O96=Data!E107,Data!$F$94,IF(O96=Data!E108,Data!$F$95,IF(O96=Data!E109,Data!$F$96,IF(O96=Data!E110,Data!$F$97,IF(O96=Data!E111,Data!F$98,0)))))))))))))))))))*K96*$AV$3</f>
        <v>0</v>
      </c>
      <c r="W96" s="23">
        <f>IF(AZ96="No",0,IF(O96="NA",0,IF(O96=Data!$E$2,Data!$G$82,IF(O96=Data!$E$3,Data!$G$83,IF(O96=Data!$E$4,Data!$G$84,IF(O96=Data!$E$5,Data!$G$85,IF(O96=Data!$E$6,Data!$G$86,IF(O96=Data!$E$7,Data!$G$87,IF(O96=Data!$E$8,Data!$G$88,IF(O96=Data!$E$9,Data!$G$89,IF(O96=Data!$E$10,Data!$G$90,IF(O96=Data!$E$11,Data!$G$91,IF(O96=Data!$E$12,Data!$G$92,IF(O96=Data!$E$13,Data!$G$93,IF(O96=Data!$E$14,Data!$G$94,IF(O96=Data!$E$15,Data!$G$95,IF(O96=Data!$E$16,Data!$G$96,IF(O96=Data!$E$17,Data!$G$97,IF(O96=Data!$E$18,Data!G$98,0)))))))))))))))))))*K96*$AV$3</f>
        <v>0</v>
      </c>
      <c r="X96" s="23">
        <f>IF(AZ96="No",0,IF(O96="NA",0,IF(O96=Data!$E$2,Data!$H$82,IF(O96=Data!$E$3,Data!$H$83,IF(O96=Data!$E$4,Data!$H$84,IF(O96=Data!$E$5,Data!$H$85,IF(O96=Data!$E$6,Data!$H$86,IF(O96=Data!$E$7,Data!$H$87,IF(O96=Data!$E$8,Data!$H$88,IF(O96=Data!$E$9,Data!$H$89,IF(O96=Data!$E$10,Data!$H$90,IF(O96=Data!$E$11,Data!$H$91,IF(O96=Data!$E$12,Data!$H$92,IF(O96=Data!$E$13,Data!$H$93,IF(O96=Data!$E$14,Data!$H$94,IF(O96=Data!$E$15,Data!$H$95,IF(O96=Data!$E$16,Data!$H$96,IF(O96=Data!$E$17,Data!$H$97,IF(O96=Data!$E$18,Data!H$98,0)))))))))))))))))))*K96*$AV$3</f>
        <v>0</v>
      </c>
      <c r="Y96" s="23">
        <f>IF(R96&lt;=1,0,IF(Q96=Data!$E$12,Data!$F$92,IF(Q96=Data!$E$13,Data!$F$93,IF(Q96=Data!$E$14,Data!$F$94,IF(Q96=Data!$E$15,Data!$F$95,IF(Q96=Data!$E$16,Data!$F$96,IF(Q96=Data!$E$17,Data!$F$97,IF(Q96=Data!$E$18,Data!$F$98,0))))))))*K96*IF(R96&lt;AV96,R96,$AV$3)</f>
        <v>0</v>
      </c>
      <c r="Z96" s="23">
        <f>IF(R96&lt;=1,0,IF(Q96=Data!$E$12,Data!$G$92,IF(Q96=Data!$E$13,Data!$G$93,IF(Q96=Data!$E$14,Data!$G$94,IF(Q96=Data!$E$15,Data!$G$95,IF(Q96=Data!$E$16,Data!$G$96,IF(Q96=Data!$E$17,Data!$G$97,IF(Q96=Data!$E$18,Data!$G$98,0))))))))*K96*IF(R96&lt;AV96,R96,$AV$3)</f>
        <v>0</v>
      </c>
      <c r="AA96" s="23">
        <f>IF(R96&lt;=1,0,IF(Q96=Data!$E$12,Data!$H$92,IF(Q96=Data!$E$13,Data!$H$93,IF(Q96=Data!$E$14,Data!$H$94,IF(Q96=Data!$E$15,Data!$H$95,IF(Q96=Data!$E$16,Data!$H$96,IF(Q96=Data!$E$17,Data!$H$97,IF(Q96=Data!$E$18,Data!$H$98,0))))))))*K96*IF(R96&lt;AV96,R96,$AV$3)</f>
        <v>0</v>
      </c>
      <c r="AB96" s="22">
        <f t="shared" si="18"/>
        <v>0</v>
      </c>
      <c r="AC96" s="50">
        <f t="shared" si="19"/>
        <v>0</v>
      </c>
      <c r="AD96" s="46"/>
      <c r="AE96" s="21">
        <f t="shared" si="13"/>
        <v>0</v>
      </c>
      <c r="AF96" s="22">
        <f t="shared" si="14"/>
        <v>0</v>
      </c>
      <c r="AG96" s="50">
        <f t="shared" si="15"/>
        <v>0</v>
      </c>
      <c r="AH96" s="46"/>
      <c r="AI96" s="21">
        <f>IF(AZ96="No",0,IF(O96="NA",0,IF(Q96=O96,0,IF(O96=Data!$E$2,Data!$J$82,IF(O96=Data!$E$3,Data!$J$83,IF(O96=Data!$E$4,Data!$J$84,IF(O96=Data!$E$5,Data!$J$85,IF(O96=Data!$E$6,Data!$J$86,IF(O96=Data!$E$7,Data!$J$87,IF(O96=Data!$E$8,Data!$J$88,IF(O96=Data!$E$9,Data!$J$89,IF(O96=Data!$E$10,Data!$I$90,IF(O96=Data!$E$11,Data!$J$91,IF(O96=Data!$E$12,Data!$J$92,IF(O96=Data!$E$13,Data!$J$93,IF(O96=Data!$E$14,Data!$J$94,IF(O96=Data!$E$15,Data!$J$95,IF(O96=Data!$E$16,Data!$J$96,IF(O96=Data!$E$17,Data!$J$97,IF(O96=Data!$E$18,Data!J$98,0))))))))))))))))))))*$AV$3</f>
        <v>0</v>
      </c>
      <c r="AJ96" s="23">
        <f>IF(AZ96="No",0,IF(O96="NA",0,IF(O96=Data!$E$2,Data!$K$82,IF(O96=Data!$E$3,Data!$K$83,IF(O96=Data!$E$4,Data!$K$84,IF(O96=Data!$E$5,Data!$K$85,IF(O96=Data!$E$6,Data!$K$86,IF(O96=Data!$E$7,Data!$K$87,IF(O96=Data!$E$8,Data!$K$88,IF(O96=Data!$E$9,Data!$K$89,IF(O96=Data!$E$10,Data!$K$90,IF(O96=Data!$E$11,Data!$K$91,IF(O96=Data!$E$12,Data!$K$92,IF(O96=Data!$E$13,Data!$K$93,IF(O96=Data!$E$14,Data!$K$94,IF(O96=Data!$E$15,Data!$K$95,IF(O96=Data!$E$16,Data!$K$96,IF(O96=Data!$E$17,Data!$K$97,IF(O96=Data!$E$18,Data!K$98,0)))))))))))))))))))*$AV$3</f>
        <v>0</v>
      </c>
      <c r="AK96" s="23">
        <f t="shared" si="20"/>
        <v>0</v>
      </c>
      <c r="AL96" s="22">
        <f t="shared" si="21"/>
        <v>0</v>
      </c>
      <c r="AM96" s="22">
        <f t="shared" si="22"/>
        <v>0</v>
      </c>
      <c r="AN96" s="23"/>
      <c r="AO96" s="120"/>
      <c r="AP96" s="25"/>
      <c r="AQ96" s="25"/>
      <c r="AR96" s="9"/>
      <c r="AS96" s="9"/>
      <c r="AT96" s="5"/>
      <c r="AX96" s="168"/>
      <c r="AY96" s="143" t="str">
        <f t="shared" si="23"/>
        <v>No</v>
      </c>
      <c r="AZ96" s="144" t="str">
        <f t="shared" si="16"/>
        <v>No</v>
      </c>
      <c r="BA96" s="150"/>
      <c r="BB96" s="146">
        <f>IF(Q96="NA",0,IF(N96="No",0,IF(O96=Data!$E$2,Data!$L$82,IF(O96=Data!$E$3,Data!$L$83,IF(O96=Data!$E$4,Data!$L$84,IF(O96=Data!$E$5,Data!$L$85,IF(O96=Data!$E$6,Data!$L$86,IF(O96=Data!$E$7,Data!$L$87,IF(O96=Data!$E$8,Data!$L$88,IF(O96=Data!$E$9,Data!$L$89,IF(O96=Data!$E$10,Data!$L$90,IF(O96=Data!$E$11,Data!$L$91,IF(O96=Data!$E$12,Data!$L$92,IF(O96=Data!$E$13,Data!$L$93,IF(O96=Data!$E$14,Data!$L$94,IF(O96=Data!$E$15,Data!$L$95,IF(O96=Data!$E$16,Data!$L$96,IF(O96=Data!$E$17,Data!$L$97,IF(O96=Data!$E$18,Data!L$98,0)))))))))))))))))))</f>
        <v>0</v>
      </c>
      <c r="BC96" s="147">
        <f>IF(Q96="NA",0,IF(AY96="No",0,IF(N96="Yes",0,IF(P96=Data!$E$2,Data!$L$82,IF(P96=Data!$E$3,Data!$L$83,IF(P96=Data!$E$4,Data!$L$84,IF(P96=Data!$E$5,Data!$L$85,IF(P96=Data!$E$6,Data!$L$86,IF(P96=Data!$E$7,Data!$L$87,IF(P96=Data!$E$8,Data!$L$88,IF(P96=Data!$E$9,Data!$L$89,IF(P96=Data!$E$10,Data!$L$90,IF(P96=Data!$E$11,Data!$L$91,IF(P96=Data!$E$12,Data!$L$92*(EXP(-29.6/R96)),IF(P96=Data!$E$13,Data!$L$93,IF(P96=Data!$E$14,Data!$L$94*(EXP(-29.6/R96)),IF(P96=Data!$E$15,Data!$L$95,IF(P96=Data!$E$16,Data!$L$96,IF(P96=Data!$E$17,Data!$L$97,IF(P96=Data!$E$18,Data!L$98,0))))))))))))))))))))</f>
        <v>0</v>
      </c>
      <c r="BD96" s="148"/>
      <c r="BE96" s="146"/>
      <c r="BF96" s="148">
        <f t="shared" si="17"/>
        <v>0</v>
      </c>
      <c r="BG96" s="148">
        <f t="shared" si="24"/>
        <v>1</v>
      </c>
      <c r="BH96" s="148">
        <f t="shared" si="25"/>
        <v>1</v>
      </c>
      <c r="BI96" s="148">
        <f>IF(S96=0,0,IF(AND(Q96=Data!$E$12,S96-$AV$3&gt;0),(((Data!$M$92*(EXP(-29.6/S96)))-(Data!$M$92*(EXP(-29.6/(S96-$AV$3)))))),IF(AND(Q96=Data!$E$12,S96-$AV$3&lt;0.5),(Data!$M$92*(EXP(-29.6/S96))),IF(AND(Q96=Data!$E$12,S96&lt;=1),((Data!$M$92*(EXP(-29.6/S96)))),IF(Q96=Data!$E$13,(Data!$M$93),IF(AND(Q96=Data!$E$14,S96-$AV$3&gt;0),(((Data!$M$94*(EXP(-29.6/S96)))-(Data!$M$94*(EXP(-29.6/(S96-$AV$3)))))),IF(AND(Q96=Data!$E$14,S96-$AV$3&lt;1),(Data!$M$94*(EXP(-29.6/S96))),IF(AND(Q96=Data!$E$14,S96&lt;=1),((Data!$M$94*(EXP(-29.6/S96)))),IF(Q96=Data!$E$15,Data!$M$95,IF(Q96=Data!$E$16,Data!$M$96,IF(Q96=Data!$E$17,Data!$M$97,IF(Q96=Data!$E$18,Data!$M$98,0))))))))))))</f>
        <v>0</v>
      </c>
      <c r="BJ96" s="148">
        <f>IF(Q96=Data!$E$12,BI96*0.32,IF(Q96=Data!$E$13,0,IF(Q96=Data!$E$14,BI96*0.32,IF(Q96=Data!$E$15,0,IF(Q96=Data!$E$16,0,IF(Q96=Data!$E$17,0,IF(Q96=Data!$E$18,0,0)))))))</f>
        <v>0</v>
      </c>
      <c r="BK96" s="148">
        <f>IF(Q96=Data!$E$12,Data!$P$92*$AV$3,IF(Q96=Data!$E$13,Data!$P$93*$AV$3,IF(Q96=Data!$E$14,Data!$P$94*$AV$3,IF(Q96=Data!$E$15,Data!$P$95*$AV$3,IF(Q96=Data!$E$16,Data!$P$96*$AV$3,IF(Q96=Data!$E$17,Data!$P$97*$AV$3,IF(Q96=Data!$E$18,Data!$P$98*$AV$3,0)))))))</f>
        <v>0</v>
      </c>
      <c r="BL96" s="147">
        <f>IF(O96=Data!$E$2,Data!$O$82,IF(O96=Data!$E$3,Data!$O$83,IF(O96=Data!$E$4,Data!$O$84,IF(O96=Data!$E$5,Data!$O$85,IF(O96=Data!$E$6,Data!$O$86,IF(O96=Data!$E$7,Data!$O$87,IF(O96=Data!$E$8,Data!$O$88,IF(O96=Data!$E$9,Data!$O$89,IF(O96=Data!$E$10,Data!$O$90,IF(O96=Data!$E$11,Data!$O$91,IF(O96=Data!$E$12,Data!$O$92,IF(O96=Data!$E$13,Data!$O$93,IF(O96=Data!$E$14,Data!$O$94,IF(O96=Data!$E$15,Data!$O$95,IF(O96=Data!$E$16,Data!$O$96,IF(O96=Data!$E$17,Data!$O$97,IF(O96=Data!$E$18,Data!$O$98,0)))))))))))))))))</f>
        <v>0</v>
      </c>
      <c r="BM96" s="169"/>
      <c r="BN96" s="169"/>
      <c r="BO96" s="169"/>
      <c r="BP96" s="169"/>
    </row>
    <row r="97" spans="10:68" x14ac:dyDescent="0.3">
      <c r="J97" s="36" t="s">
        <v>108</v>
      </c>
      <c r="K97" s="108"/>
      <c r="L97" s="108"/>
      <c r="M97" s="108" t="s">
        <v>3</v>
      </c>
      <c r="N97" s="108" t="s">
        <v>1</v>
      </c>
      <c r="O97" s="109" t="s">
        <v>124</v>
      </c>
      <c r="P97" s="109" t="s">
        <v>124</v>
      </c>
      <c r="Q97" s="110" t="s">
        <v>124</v>
      </c>
      <c r="R97" s="111"/>
      <c r="S97" s="111"/>
      <c r="T97" s="112"/>
      <c r="U97" s="20"/>
      <c r="V97" s="21">
        <f>IF(AZ97="No",0,IF(O97="NA",0,IF(O97=Data!$E$2,Data!$F$82,IF(O97=Data!$E$3,Data!$F$83,IF(O97=Data!$E$4,Data!$F$84,IF(O97=Data!$E$5,Data!$F$85,IF(O97=Data!$E$6,Data!$F$86,IF(O97=Data!$E$7,Data!$F$87,IF(O97=Data!$E$8,Data!$F$88,IF(O97=Data!$E$9,Data!$F$89,IF(O97=Data!$E$10,Data!$F$90,IF(O97=Data!$E$11,Data!$F$91,IF(O97=Data!E106,Data!$F$92,IF(O97=Data!E107,Data!$F$93,IF(O97=Data!E108,Data!$F$94,IF(O97=Data!E109,Data!$F$95,IF(O97=Data!E110,Data!$F$96,IF(O97=Data!E111,Data!$F$97,IF(O97=Data!E112,Data!F$98,0)))))))))))))))))))*K97*$AV$3</f>
        <v>0</v>
      </c>
      <c r="W97" s="23">
        <f>IF(AZ97="No",0,IF(O97="NA",0,IF(O97=Data!$E$2,Data!$G$82,IF(O97=Data!$E$3,Data!$G$83,IF(O97=Data!$E$4,Data!$G$84,IF(O97=Data!$E$5,Data!$G$85,IF(O97=Data!$E$6,Data!$G$86,IF(O97=Data!$E$7,Data!$G$87,IF(O97=Data!$E$8,Data!$G$88,IF(O97=Data!$E$9,Data!$G$89,IF(O97=Data!$E$10,Data!$G$90,IF(O97=Data!$E$11,Data!$G$91,IF(O97=Data!$E$12,Data!$G$92,IF(O97=Data!$E$13,Data!$G$93,IF(O97=Data!$E$14,Data!$G$94,IF(O97=Data!$E$15,Data!$G$95,IF(O97=Data!$E$16,Data!$G$96,IF(O97=Data!$E$17,Data!$G$97,IF(O97=Data!$E$18,Data!G$98,0)))))))))))))))))))*K97*$AV$3</f>
        <v>0</v>
      </c>
      <c r="X97" s="23">
        <f>IF(AZ97="No",0,IF(O97="NA",0,IF(O97=Data!$E$2,Data!$H$82,IF(O97=Data!$E$3,Data!$H$83,IF(O97=Data!$E$4,Data!$H$84,IF(O97=Data!$E$5,Data!$H$85,IF(O97=Data!$E$6,Data!$H$86,IF(O97=Data!$E$7,Data!$H$87,IF(O97=Data!$E$8,Data!$H$88,IF(O97=Data!$E$9,Data!$H$89,IF(O97=Data!$E$10,Data!$H$90,IF(O97=Data!$E$11,Data!$H$91,IF(O97=Data!$E$12,Data!$H$92,IF(O97=Data!$E$13,Data!$H$93,IF(O97=Data!$E$14,Data!$H$94,IF(O97=Data!$E$15,Data!$H$95,IF(O97=Data!$E$16,Data!$H$96,IF(O97=Data!$E$17,Data!$H$97,IF(O97=Data!$E$18,Data!H$98,0)))))))))))))))))))*K97*$AV$3</f>
        <v>0</v>
      </c>
      <c r="Y97" s="23">
        <f>IF(R97&lt;=1,0,IF(Q97=Data!$E$12,Data!$F$92,IF(Q97=Data!$E$13,Data!$F$93,IF(Q97=Data!$E$14,Data!$F$94,IF(Q97=Data!$E$15,Data!$F$95,IF(Q97=Data!$E$16,Data!$F$96,IF(Q97=Data!$E$17,Data!$F$97,IF(Q97=Data!$E$18,Data!$F$98,0))))))))*K97*IF(R97&lt;AV97,R97,$AV$3)</f>
        <v>0</v>
      </c>
      <c r="Z97" s="23">
        <f>IF(R97&lt;=1,0,IF(Q97=Data!$E$12,Data!$G$92,IF(Q97=Data!$E$13,Data!$G$93,IF(Q97=Data!$E$14,Data!$G$94,IF(Q97=Data!$E$15,Data!$G$95,IF(Q97=Data!$E$16,Data!$G$96,IF(Q97=Data!$E$17,Data!$G$97,IF(Q97=Data!$E$18,Data!$G$98,0))))))))*K97*IF(R97&lt;AV97,R97,$AV$3)</f>
        <v>0</v>
      </c>
      <c r="AA97" s="23">
        <f>IF(R97&lt;=1,0,IF(Q97=Data!$E$12,Data!$H$92,IF(Q97=Data!$E$13,Data!$H$93,IF(Q97=Data!$E$14,Data!$H$94,IF(Q97=Data!$E$15,Data!$H$95,IF(Q97=Data!$E$16,Data!$H$96,IF(Q97=Data!$E$17,Data!$H$97,IF(Q97=Data!$E$18,Data!$H$98,0))))))))*K97*IF(R97&lt;AV97,R97,$AV$3)</f>
        <v>0</v>
      </c>
      <c r="AB97" s="22">
        <f t="shared" si="18"/>
        <v>0</v>
      </c>
      <c r="AC97" s="50">
        <f t="shared" si="19"/>
        <v>0</v>
      </c>
      <c r="AD97" s="46"/>
      <c r="AE97" s="21">
        <f t="shared" si="13"/>
        <v>0</v>
      </c>
      <c r="AF97" s="22">
        <f t="shared" si="14"/>
        <v>0</v>
      </c>
      <c r="AG97" s="50">
        <f t="shared" si="15"/>
        <v>0</v>
      </c>
      <c r="AH97" s="46"/>
      <c r="AI97" s="21">
        <f>IF(AZ97="No",0,IF(O97="NA",0,IF(Q97=O97,0,IF(O97=Data!$E$2,Data!$J$82,IF(O97=Data!$E$3,Data!$J$83,IF(O97=Data!$E$4,Data!$J$84,IF(O97=Data!$E$5,Data!$J$85,IF(O97=Data!$E$6,Data!$J$86,IF(O97=Data!$E$7,Data!$J$87,IF(O97=Data!$E$8,Data!$J$88,IF(O97=Data!$E$9,Data!$J$89,IF(O97=Data!$E$10,Data!$I$90,IF(O97=Data!$E$11,Data!$J$91,IF(O97=Data!$E$12,Data!$J$92,IF(O97=Data!$E$13,Data!$J$93,IF(O97=Data!$E$14,Data!$J$94,IF(O97=Data!$E$15,Data!$J$95,IF(O97=Data!$E$16,Data!$J$96,IF(O97=Data!$E$17,Data!$J$97,IF(O97=Data!$E$18,Data!J$98,0))))))))))))))))))))*$AV$3</f>
        <v>0</v>
      </c>
      <c r="AJ97" s="23">
        <f>IF(AZ97="No",0,IF(O97="NA",0,IF(O97=Data!$E$2,Data!$K$82,IF(O97=Data!$E$3,Data!$K$83,IF(O97=Data!$E$4,Data!$K$84,IF(O97=Data!$E$5,Data!$K$85,IF(O97=Data!$E$6,Data!$K$86,IF(O97=Data!$E$7,Data!$K$87,IF(O97=Data!$E$8,Data!$K$88,IF(O97=Data!$E$9,Data!$K$89,IF(O97=Data!$E$10,Data!$K$90,IF(O97=Data!$E$11,Data!$K$91,IF(O97=Data!$E$12,Data!$K$92,IF(O97=Data!$E$13,Data!$K$93,IF(O97=Data!$E$14,Data!$K$94,IF(O97=Data!$E$15,Data!$K$95,IF(O97=Data!$E$16,Data!$K$96,IF(O97=Data!$E$17,Data!$K$97,IF(O97=Data!$E$18,Data!K$98,0)))))))))))))))))))*$AV$3</f>
        <v>0</v>
      </c>
      <c r="AK97" s="23">
        <f t="shared" si="20"/>
        <v>0</v>
      </c>
      <c r="AL97" s="22">
        <f t="shared" si="21"/>
        <v>0</v>
      </c>
      <c r="AM97" s="22">
        <f t="shared" si="22"/>
        <v>0</v>
      </c>
      <c r="AN97" s="23"/>
      <c r="AO97" s="120"/>
      <c r="AP97" s="25"/>
      <c r="AQ97" s="25"/>
      <c r="AR97" s="9"/>
      <c r="AS97" s="9"/>
      <c r="AT97" s="5"/>
      <c r="AX97" s="168"/>
      <c r="AY97" s="143" t="str">
        <f t="shared" si="23"/>
        <v>No</v>
      </c>
      <c r="AZ97" s="144" t="str">
        <f t="shared" si="16"/>
        <v>No</v>
      </c>
      <c r="BA97" s="150"/>
      <c r="BB97" s="146">
        <f>IF(Q97="NA",0,IF(N97="No",0,IF(O97=Data!$E$2,Data!$L$82,IF(O97=Data!$E$3,Data!$L$83,IF(O97=Data!$E$4,Data!$L$84,IF(O97=Data!$E$5,Data!$L$85,IF(O97=Data!$E$6,Data!$L$86,IF(O97=Data!$E$7,Data!$L$87,IF(O97=Data!$E$8,Data!$L$88,IF(O97=Data!$E$9,Data!$L$89,IF(O97=Data!$E$10,Data!$L$90,IF(O97=Data!$E$11,Data!$L$91,IF(O97=Data!$E$12,Data!$L$92,IF(O97=Data!$E$13,Data!$L$93,IF(O97=Data!$E$14,Data!$L$94,IF(O97=Data!$E$15,Data!$L$95,IF(O97=Data!$E$16,Data!$L$96,IF(O97=Data!$E$17,Data!$L$97,IF(O97=Data!$E$18,Data!L$98,0)))))))))))))))))))</f>
        <v>0</v>
      </c>
      <c r="BC97" s="147">
        <f>IF(Q97="NA",0,IF(AY97="No",0,IF(N97="Yes",0,IF(P97=Data!$E$2,Data!$L$82,IF(P97=Data!$E$3,Data!$L$83,IF(P97=Data!$E$4,Data!$L$84,IF(P97=Data!$E$5,Data!$L$85,IF(P97=Data!$E$6,Data!$L$86,IF(P97=Data!$E$7,Data!$L$87,IF(P97=Data!$E$8,Data!$L$88,IF(P97=Data!$E$9,Data!$L$89,IF(P97=Data!$E$10,Data!$L$90,IF(P97=Data!$E$11,Data!$L$91,IF(P97=Data!$E$12,Data!$L$92*(EXP(-29.6/R97)),IF(P97=Data!$E$13,Data!$L$93,IF(P97=Data!$E$14,Data!$L$94*(EXP(-29.6/R97)),IF(P97=Data!$E$15,Data!$L$95,IF(P97=Data!$E$16,Data!$L$96,IF(P97=Data!$E$17,Data!$L$97,IF(P97=Data!$E$18,Data!L$98,0))))))))))))))))))))</f>
        <v>0</v>
      </c>
      <c r="BD97" s="148"/>
      <c r="BE97" s="146"/>
      <c r="BF97" s="148">
        <f t="shared" si="17"/>
        <v>0</v>
      </c>
      <c r="BG97" s="148">
        <f t="shared" si="24"/>
        <v>1</v>
      </c>
      <c r="BH97" s="148">
        <f t="shared" si="25"/>
        <v>1</v>
      </c>
      <c r="BI97" s="148">
        <f>IF(S97=0,0,IF(AND(Q97=Data!$E$12,S97-$AV$3&gt;0),(((Data!$M$92*(EXP(-29.6/S97)))-(Data!$M$92*(EXP(-29.6/(S97-$AV$3)))))),IF(AND(Q97=Data!$E$12,S97-$AV$3&lt;0.5),(Data!$M$92*(EXP(-29.6/S97))),IF(AND(Q97=Data!$E$12,S97&lt;=1),((Data!$M$92*(EXP(-29.6/S97)))),IF(Q97=Data!$E$13,(Data!$M$93),IF(AND(Q97=Data!$E$14,S97-$AV$3&gt;0),(((Data!$M$94*(EXP(-29.6/S97)))-(Data!$M$94*(EXP(-29.6/(S97-$AV$3)))))),IF(AND(Q97=Data!$E$14,S97-$AV$3&lt;1),(Data!$M$94*(EXP(-29.6/S97))),IF(AND(Q97=Data!$E$14,S97&lt;=1),((Data!$M$94*(EXP(-29.6/S97)))),IF(Q97=Data!$E$15,Data!$M$95,IF(Q97=Data!$E$16,Data!$M$96,IF(Q97=Data!$E$17,Data!$M$97,IF(Q97=Data!$E$18,Data!$M$98,0))))))))))))</f>
        <v>0</v>
      </c>
      <c r="BJ97" s="148">
        <f>IF(Q97=Data!$E$12,BI97*0.32,IF(Q97=Data!$E$13,0,IF(Q97=Data!$E$14,BI97*0.32,IF(Q97=Data!$E$15,0,IF(Q97=Data!$E$16,0,IF(Q97=Data!$E$17,0,IF(Q97=Data!$E$18,0,0)))))))</f>
        <v>0</v>
      </c>
      <c r="BK97" s="148">
        <f>IF(Q97=Data!$E$12,Data!$P$92*$AV$3,IF(Q97=Data!$E$13,Data!$P$93*$AV$3,IF(Q97=Data!$E$14,Data!$P$94*$AV$3,IF(Q97=Data!$E$15,Data!$P$95*$AV$3,IF(Q97=Data!$E$16,Data!$P$96*$AV$3,IF(Q97=Data!$E$17,Data!$P$97*$AV$3,IF(Q97=Data!$E$18,Data!$P$98*$AV$3,0)))))))</f>
        <v>0</v>
      </c>
      <c r="BL97" s="147">
        <f>IF(O97=Data!$E$2,Data!$O$82,IF(O97=Data!$E$3,Data!$O$83,IF(O97=Data!$E$4,Data!$O$84,IF(O97=Data!$E$5,Data!$O$85,IF(O97=Data!$E$6,Data!$O$86,IF(O97=Data!$E$7,Data!$O$87,IF(O97=Data!$E$8,Data!$O$88,IF(O97=Data!$E$9,Data!$O$89,IF(O97=Data!$E$10,Data!$O$90,IF(O97=Data!$E$11,Data!$O$91,IF(O97=Data!$E$12,Data!$O$92,IF(O97=Data!$E$13,Data!$O$93,IF(O97=Data!$E$14,Data!$O$94,IF(O97=Data!$E$15,Data!$O$95,IF(O97=Data!$E$16,Data!$O$96,IF(O97=Data!$E$17,Data!$O$97,IF(O97=Data!$E$18,Data!$O$98,0)))))))))))))))))</f>
        <v>0</v>
      </c>
      <c r="BM97" s="169"/>
      <c r="BN97" s="169"/>
      <c r="BO97" s="169"/>
      <c r="BP97" s="169"/>
    </row>
    <row r="98" spans="10:68" x14ac:dyDescent="0.3">
      <c r="J98" s="36" t="s">
        <v>109</v>
      </c>
      <c r="K98" s="108"/>
      <c r="L98" s="108"/>
      <c r="M98" s="108" t="s">
        <v>3</v>
      </c>
      <c r="N98" s="108" t="s">
        <v>1</v>
      </c>
      <c r="O98" s="109" t="s">
        <v>124</v>
      </c>
      <c r="P98" s="109" t="s">
        <v>124</v>
      </c>
      <c r="Q98" s="110" t="s">
        <v>124</v>
      </c>
      <c r="R98" s="111"/>
      <c r="S98" s="111"/>
      <c r="T98" s="112"/>
      <c r="U98" s="20"/>
      <c r="V98" s="21">
        <f>IF(AZ98="No",0,IF(O98="NA",0,IF(O98=Data!$E$2,Data!$F$82,IF(O98=Data!$E$3,Data!$F$83,IF(O98=Data!$E$4,Data!$F$84,IF(O98=Data!$E$5,Data!$F$85,IF(O98=Data!$E$6,Data!$F$86,IF(O98=Data!$E$7,Data!$F$87,IF(O98=Data!$E$8,Data!$F$88,IF(O98=Data!$E$9,Data!$F$89,IF(O98=Data!$E$10,Data!$F$90,IF(O98=Data!$E$11,Data!$F$91,IF(O98=Data!E107,Data!$F$92,IF(O98=Data!E108,Data!$F$93,IF(O98=Data!E109,Data!$F$94,IF(O98=Data!E110,Data!$F$95,IF(O98=Data!E111,Data!$F$96,IF(O98=Data!E112,Data!$F$97,IF(O98=Data!E113,Data!F$98,0)))))))))))))))))))*K98*$AV$3</f>
        <v>0</v>
      </c>
      <c r="W98" s="23">
        <f>IF(AZ98="No",0,IF(O98="NA",0,IF(O98=Data!$E$2,Data!$G$82,IF(O98=Data!$E$3,Data!$G$83,IF(O98=Data!$E$4,Data!$G$84,IF(O98=Data!$E$5,Data!$G$85,IF(O98=Data!$E$6,Data!$G$86,IF(O98=Data!$E$7,Data!$G$87,IF(O98=Data!$E$8,Data!$G$88,IF(O98=Data!$E$9,Data!$G$89,IF(O98=Data!$E$10,Data!$G$90,IF(O98=Data!$E$11,Data!$G$91,IF(O98=Data!$E$12,Data!$G$92,IF(O98=Data!$E$13,Data!$G$93,IF(O98=Data!$E$14,Data!$G$94,IF(O98=Data!$E$15,Data!$G$95,IF(O98=Data!$E$16,Data!$G$96,IF(O98=Data!$E$17,Data!$G$97,IF(O98=Data!$E$18,Data!G$98,0)))))))))))))))))))*K98*$AV$3</f>
        <v>0</v>
      </c>
      <c r="X98" s="23">
        <f>IF(AZ98="No",0,IF(O98="NA",0,IF(O98=Data!$E$2,Data!$H$82,IF(O98=Data!$E$3,Data!$H$83,IF(O98=Data!$E$4,Data!$H$84,IF(O98=Data!$E$5,Data!$H$85,IF(O98=Data!$E$6,Data!$H$86,IF(O98=Data!$E$7,Data!$H$87,IF(O98=Data!$E$8,Data!$H$88,IF(O98=Data!$E$9,Data!$H$89,IF(O98=Data!$E$10,Data!$H$90,IF(O98=Data!$E$11,Data!$H$91,IF(O98=Data!$E$12,Data!$H$92,IF(O98=Data!$E$13,Data!$H$93,IF(O98=Data!$E$14,Data!$H$94,IF(O98=Data!$E$15,Data!$H$95,IF(O98=Data!$E$16,Data!$H$96,IF(O98=Data!$E$17,Data!$H$97,IF(O98=Data!$E$18,Data!H$98,0)))))))))))))))))))*K98*$AV$3</f>
        <v>0</v>
      </c>
      <c r="Y98" s="23">
        <f>IF(R98&lt;=1,0,IF(Q98=Data!$E$12,Data!$F$92,IF(Q98=Data!$E$13,Data!$F$93,IF(Q98=Data!$E$14,Data!$F$94,IF(Q98=Data!$E$15,Data!$F$95,IF(Q98=Data!$E$16,Data!$F$96,IF(Q98=Data!$E$17,Data!$F$97,IF(Q98=Data!$E$18,Data!$F$98,0))))))))*K98*IF(R98&lt;AV98,R98,$AV$3)</f>
        <v>0</v>
      </c>
      <c r="Z98" s="23">
        <f>IF(R98&lt;=1,0,IF(Q98=Data!$E$12,Data!$G$92,IF(Q98=Data!$E$13,Data!$G$93,IF(Q98=Data!$E$14,Data!$G$94,IF(Q98=Data!$E$15,Data!$G$95,IF(Q98=Data!$E$16,Data!$G$96,IF(Q98=Data!$E$17,Data!$G$97,IF(Q98=Data!$E$18,Data!$G$98,0))))))))*K98*IF(R98&lt;AV98,R98,$AV$3)</f>
        <v>0</v>
      </c>
      <c r="AA98" s="23">
        <f>IF(R98&lt;=1,0,IF(Q98=Data!$E$12,Data!$H$92,IF(Q98=Data!$E$13,Data!$H$93,IF(Q98=Data!$E$14,Data!$H$94,IF(Q98=Data!$E$15,Data!$H$95,IF(Q98=Data!$E$16,Data!$H$96,IF(Q98=Data!$E$17,Data!$H$97,IF(Q98=Data!$E$18,Data!$H$98,0))))))))*K98*IF(R98&lt;AV98,R98,$AV$3)</f>
        <v>0</v>
      </c>
      <c r="AB98" s="22">
        <f t="shared" si="18"/>
        <v>0</v>
      </c>
      <c r="AC98" s="50">
        <f t="shared" si="19"/>
        <v>0</v>
      </c>
      <c r="AD98" s="46"/>
      <c r="AE98" s="21">
        <f t="shared" si="13"/>
        <v>0</v>
      </c>
      <c r="AF98" s="22">
        <f t="shared" si="14"/>
        <v>0</v>
      </c>
      <c r="AG98" s="50">
        <f t="shared" si="15"/>
        <v>0</v>
      </c>
      <c r="AH98" s="46"/>
      <c r="AI98" s="21">
        <f>IF(AZ98="No",0,IF(O98="NA",0,IF(Q98=O98,0,IF(O98=Data!$E$2,Data!$J$82,IF(O98=Data!$E$3,Data!$J$83,IF(O98=Data!$E$4,Data!$J$84,IF(O98=Data!$E$5,Data!$J$85,IF(O98=Data!$E$6,Data!$J$86,IF(O98=Data!$E$7,Data!$J$87,IF(O98=Data!$E$8,Data!$J$88,IF(O98=Data!$E$9,Data!$J$89,IF(O98=Data!$E$10,Data!$I$90,IF(O98=Data!$E$11,Data!$J$91,IF(O98=Data!$E$12,Data!$J$92,IF(O98=Data!$E$13,Data!$J$93,IF(O98=Data!$E$14,Data!$J$94,IF(O98=Data!$E$15,Data!$J$95,IF(O98=Data!$E$16,Data!$J$96,IF(O98=Data!$E$17,Data!$J$97,IF(O98=Data!$E$18,Data!J$98,0))))))))))))))))))))*$AV$3</f>
        <v>0</v>
      </c>
      <c r="AJ98" s="23">
        <f>IF(AZ98="No",0,IF(O98="NA",0,IF(O98=Data!$E$2,Data!$K$82,IF(O98=Data!$E$3,Data!$K$83,IF(O98=Data!$E$4,Data!$K$84,IF(O98=Data!$E$5,Data!$K$85,IF(O98=Data!$E$6,Data!$K$86,IF(O98=Data!$E$7,Data!$K$87,IF(O98=Data!$E$8,Data!$K$88,IF(O98=Data!$E$9,Data!$K$89,IF(O98=Data!$E$10,Data!$K$90,IF(O98=Data!$E$11,Data!$K$91,IF(O98=Data!$E$12,Data!$K$92,IF(O98=Data!$E$13,Data!$K$93,IF(O98=Data!$E$14,Data!$K$94,IF(O98=Data!$E$15,Data!$K$95,IF(O98=Data!$E$16,Data!$K$96,IF(O98=Data!$E$17,Data!$K$97,IF(O98=Data!$E$18,Data!K$98,0)))))))))))))))))))*$AV$3</f>
        <v>0</v>
      </c>
      <c r="AK98" s="23">
        <f t="shared" si="20"/>
        <v>0</v>
      </c>
      <c r="AL98" s="22">
        <f t="shared" si="21"/>
        <v>0</v>
      </c>
      <c r="AM98" s="22">
        <f t="shared" si="22"/>
        <v>0</v>
      </c>
      <c r="AN98" s="23"/>
      <c r="AO98" s="120"/>
      <c r="AP98" s="25"/>
      <c r="AQ98" s="25"/>
      <c r="AR98" s="9"/>
      <c r="AS98" s="9"/>
      <c r="AT98" s="5"/>
      <c r="AX98" s="168"/>
      <c r="AY98" s="143" t="str">
        <f t="shared" si="23"/>
        <v>No</v>
      </c>
      <c r="AZ98" s="144" t="str">
        <f t="shared" si="16"/>
        <v>No</v>
      </c>
      <c r="BA98" s="150"/>
      <c r="BB98" s="146">
        <f>IF(Q98="NA",0,IF(N98="No",0,IF(O98=Data!$E$2,Data!$L$82,IF(O98=Data!$E$3,Data!$L$83,IF(O98=Data!$E$4,Data!$L$84,IF(O98=Data!$E$5,Data!$L$85,IF(O98=Data!$E$6,Data!$L$86,IF(O98=Data!$E$7,Data!$L$87,IF(O98=Data!$E$8,Data!$L$88,IF(O98=Data!$E$9,Data!$L$89,IF(O98=Data!$E$10,Data!$L$90,IF(O98=Data!$E$11,Data!$L$91,IF(O98=Data!$E$12,Data!$L$92,IF(O98=Data!$E$13,Data!$L$93,IF(O98=Data!$E$14,Data!$L$94,IF(O98=Data!$E$15,Data!$L$95,IF(O98=Data!$E$16,Data!$L$96,IF(O98=Data!$E$17,Data!$L$97,IF(O98=Data!$E$18,Data!L$98,0)))))))))))))))))))</f>
        <v>0</v>
      </c>
      <c r="BC98" s="147">
        <f>IF(Q98="NA",0,IF(AY98="No",0,IF(N98="Yes",0,IF(P98=Data!$E$2,Data!$L$82,IF(P98=Data!$E$3,Data!$L$83,IF(P98=Data!$E$4,Data!$L$84,IF(P98=Data!$E$5,Data!$L$85,IF(P98=Data!$E$6,Data!$L$86,IF(P98=Data!$E$7,Data!$L$87,IF(P98=Data!$E$8,Data!$L$88,IF(P98=Data!$E$9,Data!$L$89,IF(P98=Data!$E$10,Data!$L$90,IF(P98=Data!$E$11,Data!$L$91,IF(P98=Data!$E$12,Data!$L$92*(EXP(-29.6/R98)),IF(P98=Data!$E$13,Data!$L$93,IF(P98=Data!$E$14,Data!$L$94*(EXP(-29.6/R98)),IF(P98=Data!$E$15,Data!$L$95,IF(P98=Data!$E$16,Data!$L$96,IF(P98=Data!$E$17,Data!$L$97,IF(P98=Data!$E$18,Data!L$98,0))))))))))))))))))))</f>
        <v>0</v>
      </c>
      <c r="BD98" s="148"/>
      <c r="BE98" s="146"/>
      <c r="BF98" s="148">
        <f t="shared" si="17"/>
        <v>0</v>
      </c>
      <c r="BG98" s="148">
        <f t="shared" si="24"/>
        <v>1</v>
      </c>
      <c r="BH98" s="148">
        <f t="shared" si="25"/>
        <v>1</v>
      </c>
      <c r="BI98" s="148">
        <f>IF(S98=0,0,IF(AND(Q98=Data!$E$12,S98-$AV$3&gt;0),(((Data!$M$92*(EXP(-29.6/S98)))-(Data!$M$92*(EXP(-29.6/(S98-$AV$3)))))),IF(AND(Q98=Data!$E$12,S98-$AV$3&lt;0.5),(Data!$M$92*(EXP(-29.6/S98))),IF(AND(Q98=Data!$E$12,S98&lt;=1),((Data!$M$92*(EXP(-29.6/S98)))),IF(Q98=Data!$E$13,(Data!$M$93),IF(AND(Q98=Data!$E$14,S98-$AV$3&gt;0),(((Data!$M$94*(EXP(-29.6/S98)))-(Data!$M$94*(EXP(-29.6/(S98-$AV$3)))))),IF(AND(Q98=Data!$E$14,S98-$AV$3&lt;1),(Data!$M$94*(EXP(-29.6/S98))),IF(AND(Q98=Data!$E$14,S98&lt;=1),((Data!$M$94*(EXP(-29.6/S98)))),IF(Q98=Data!$E$15,Data!$M$95,IF(Q98=Data!$E$16,Data!$M$96,IF(Q98=Data!$E$17,Data!$M$97,IF(Q98=Data!$E$18,Data!$M$98,0))))))))))))</f>
        <v>0</v>
      </c>
      <c r="BJ98" s="148">
        <f>IF(Q98=Data!$E$12,BI98*0.32,IF(Q98=Data!$E$13,0,IF(Q98=Data!$E$14,BI98*0.32,IF(Q98=Data!$E$15,0,IF(Q98=Data!$E$16,0,IF(Q98=Data!$E$17,0,IF(Q98=Data!$E$18,0,0)))))))</f>
        <v>0</v>
      </c>
      <c r="BK98" s="148">
        <f>IF(Q98=Data!$E$12,Data!$P$92*$AV$3,IF(Q98=Data!$E$13,Data!$P$93*$AV$3,IF(Q98=Data!$E$14,Data!$P$94*$AV$3,IF(Q98=Data!$E$15,Data!$P$95*$AV$3,IF(Q98=Data!$E$16,Data!$P$96*$AV$3,IF(Q98=Data!$E$17,Data!$P$97*$AV$3,IF(Q98=Data!$E$18,Data!$P$98*$AV$3,0)))))))</f>
        <v>0</v>
      </c>
      <c r="BL98" s="147">
        <f>IF(O98=Data!$E$2,Data!$O$82,IF(O98=Data!$E$3,Data!$O$83,IF(O98=Data!$E$4,Data!$O$84,IF(O98=Data!$E$5,Data!$O$85,IF(O98=Data!$E$6,Data!$O$86,IF(O98=Data!$E$7,Data!$O$87,IF(O98=Data!$E$8,Data!$O$88,IF(O98=Data!$E$9,Data!$O$89,IF(O98=Data!$E$10,Data!$O$90,IF(O98=Data!$E$11,Data!$O$91,IF(O98=Data!$E$12,Data!$O$92,IF(O98=Data!$E$13,Data!$O$93,IF(O98=Data!$E$14,Data!$O$94,IF(O98=Data!$E$15,Data!$O$95,IF(O98=Data!$E$16,Data!$O$96,IF(O98=Data!$E$17,Data!$O$97,IF(O98=Data!$E$18,Data!$O$98,0)))))))))))))))))</f>
        <v>0</v>
      </c>
      <c r="BM98" s="169"/>
      <c r="BN98" s="169"/>
      <c r="BO98" s="169"/>
      <c r="BP98" s="169"/>
    </row>
    <row r="99" spans="10:68" x14ac:dyDescent="0.3">
      <c r="J99" s="36" t="s">
        <v>110</v>
      </c>
      <c r="K99" s="108"/>
      <c r="L99" s="108"/>
      <c r="M99" s="108" t="s">
        <v>3</v>
      </c>
      <c r="N99" s="108" t="s">
        <v>1</v>
      </c>
      <c r="O99" s="109" t="s">
        <v>124</v>
      </c>
      <c r="P99" s="109" t="s">
        <v>124</v>
      </c>
      <c r="Q99" s="110" t="s">
        <v>124</v>
      </c>
      <c r="R99" s="111"/>
      <c r="S99" s="111"/>
      <c r="T99" s="112"/>
      <c r="U99" s="20"/>
      <c r="V99" s="21">
        <f>IF(AZ99="No",0,IF(O99="NA",0,IF(O99=Data!$E$2,Data!$F$82,IF(O99=Data!$E$3,Data!$F$83,IF(O99=Data!$E$4,Data!$F$84,IF(O99=Data!$E$5,Data!$F$85,IF(O99=Data!$E$6,Data!$F$86,IF(O99=Data!$E$7,Data!$F$87,IF(O99=Data!$E$8,Data!$F$88,IF(O99=Data!$E$9,Data!$F$89,IF(O99=Data!$E$10,Data!$F$90,IF(O99=Data!$E$11,Data!$F$91,IF(O99=Data!E108,Data!$F$92,IF(O99=Data!E109,Data!$F$93,IF(O99=Data!E110,Data!$F$94,IF(O99=Data!E111,Data!$F$95,IF(O99=Data!E112,Data!$F$96,IF(O99=Data!E113,Data!$F$97,IF(O99=Data!E114,Data!F$98,0)))))))))))))))))))*K99*$AV$3</f>
        <v>0</v>
      </c>
      <c r="W99" s="23">
        <f>IF(AZ99="No",0,IF(O99="NA",0,IF(O99=Data!$E$2,Data!$G$82,IF(O99=Data!$E$3,Data!$G$83,IF(O99=Data!$E$4,Data!$G$84,IF(O99=Data!$E$5,Data!$G$85,IF(O99=Data!$E$6,Data!$G$86,IF(O99=Data!$E$7,Data!$G$87,IF(O99=Data!$E$8,Data!$G$88,IF(O99=Data!$E$9,Data!$G$89,IF(O99=Data!$E$10,Data!$G$90,IF(O99=Data!$E$11,Data!$G$91,IF(O99=Data!$E$12,Data!$G$92,IF(O99=Data!$E$13,Data!$G$93,IF(O99=Data!$E$14,Data!$G$94,IF(O99=Data!$E$15,Data!$G$95,IF(O99=Data!$E$16,Data!$G$96,IF(O99=Data!$E$17,Data!$G$97,IF(O99=Data!$E$18,Data!G$98,0)))))))))))))))))))*K99*$AV$3</f>
        <v>0</v>
      </c>
      <c r="X99" s="23">
        <f>IF(AZ99="No",0,IF(O99="NA",0,IF(O99=Data!$E$2,Data!$H$82,IF(O99=Data!$E$3,Data!$H$83,IF(O99=Data!$E$4,Data!$H$84,IF(O99=Data!$E$5,Data!$H$85,IF(O99=Data!$E$6,Data!$H$86,IF(O99=Data!$E$7,Data!$H$87,IF(O99=Data!$E$8,Data!$H$88,IF(O99=Data!$E$9,Data!$H$89,IF(O99=Data!$E$10,Data!$H$90,IF(O99=Data!$E$11,Data!$H$91,IF(O99=Data!$E$12,Data!$H$92,IF(O99=Data!$E$13,Data!$H$93,IF(O99=Data!$E$14,Data!$H$94,IF(O99=Data!$E$15,Data!$H$95,IF(O99=Data!$E$16,Data!$H$96,IF(O99=Data!$E$17,Data!$H$97,IF(O99=Data!$E$18,Data!H$98,0)))))))))))))))))))*K99*$AV$3</f>
        <v>0</v>
      </c>
      <c r="Y99" s="23">
        <f>IF(R99&lt;=1,0,IF(Q99=Data!$E$12,Data!$F$92,IF(Q99=Data!$E$13,Data!$F$93,IF(Q99=Data!$E$14,Data!$F$94,IF(Q99=Data!$E$15,Data!$F$95,IF(Q99=Data!$E$16,Data!$F$96,IF(Q99=Data!$E$17,Data!$F$97,IF(Q99=Data!$E$18,Data!$F$98,0))))))))*K99*IF(R99&lt;AV99,R99,$AV$3)</f>
        <v>0</v>
      </c>
      <c r="Z99" s="23">
        <f>IF(R99&lt;=1,0,IF(Q99=Data!$E$12,Data!$G$92,IF(Q99=Data!$E$13,Data!$G$93,IF(Q99=Data!$E$14,Data!$G$94,IF(Q99=Data!$E$15,Data!$G$95,IF(Q99=Data!$E$16,Data!$G$96,IF(Q99=Data!$E$17,Data!$G$97,IF(Q99=Data!$E$18,Data!$G$98,0))))))))*K99*IF(R99&lt;AV99,R99,$AV$3)</f>
        <v>0</v>
      </c>
      <c r="AA99" s="23">
        <f>IF(R99&lt;=1,0,IF(Q99=Data!$E$12,Data!$H$92,IF(Q99=Data!$E$13,Data!$H$93,IF(Q99=Data!$E$14,Data!$H$94,IF(Q99=Data!$E$15,Data!$H$95,IF(Q99=Data!$E$16,Data!$H$96,IF(Q99=Data!$E$17,Data!$H$97,IF(Q99=Data!$E$18,Data!$H$98,0))))))))*K99*IF(R99&lt;AV99,R99,$AV$3)</f>
        <v>0</v>
      </c>
      <c r="AB99" s="22">
        <f t="shared" si="18"/>
        <v>0</v>
      </c>
      <c r="AC99" s="50">
        <f t="shared" si="19"/>
        <v>0</v>
      </c>
      <c r="AD99" s="46"/>
      <c r="AE99" s="21">
        <f t="shared" si="13"/>
        <v>0</v>
      </c>
      <c r="AF99" s="22">
        <f t="shared" si="14"/>
        <v>0</v>
      </c>
      <c r="AG99" s="50">
        <f t="shared" si="15"/>
        <v>0</v>
      </c>
      <c r="AH99" s="46"/>
      <c r="AI99" s="21">
        <f>IF(AZ99="No",0,IF(O99="NA",0,IF(Q99=O99,0,IF(O99=Data!$E$2,Data!$J$82,IF(O99=Data!$E$3,Data!$J$83,IF(O99=Data!$E$4,Data!$J$84,IF(O99=Data!$E$5,Data!$J$85,IF(O99=Data!$E$6,Data!$J$86,IF(O99=Data!$E$7,Data!$J$87,IF(O99=Data!$E$8,Data!$J$88,IF(O99=Data!$E$9,Data!$J$89,IF(O99=Data!$E$10,Data!$I$90,IF(O99=Data!$E$11,Data!$J$91,IF(O99=Data!$E$12,Data!$J$92,IF(O99=Data!$E$13,Data!$J$93,IF(O99=Data!$E$14,Data!$J$94,IF(O99=Data!$E$15,Data!$J$95,IF(O99=Data!$E$16,Data!$J$96,IF(O99=Data!$E$17,Data!$J$97,IF(O99=Data!$E$18,Data!J$98,0))))))))))))))))))))*$AV$3</f>
        <v>0</v>
      </c>
      <c r="AJ99" s="23">
        <f>IF(AZ99="No",0,IF(O99="NA",0,IF(O99=Data!$E$2,Data!$K$82,IF(O99=Data!$E$3,Data!$K$83,IF(O99=Data!$E$4,Data!$K$84,IF(O99=Data!$E$5,Data!$K$85,IF(O99=Data!$E$6,Data!$K$86,IF(O99=Data!$E$7,Data!$K$87,IF(O99=Data!$E$8,Data!$K$88,IF(O99=Data!$E$9,Data!$K$89,IF(O99=Data!$E$10,Data!$K$90,IF(O99=Data!$E$11,Data!$K$91,IF(O99=Data!$E$12,Data!$K$92,IF(O99=Data!$E$13,Data!$K$93,IF(O99=Data!$E$14,Data!$K$94,IF(O99=Data!$E$15,Data!$K$95,IF(O99=Data!$E$16,Data!$K$96,IF(O99=Data!$E$17,Data!$K$97,IF(O99=Data!$E$18,Data!K$98,0)))))))))))))))))))*$AV$3</f>
        <v>0</v>
      </c>
      <c r="AK99" s="23">
        <f t="shared" si="20"/>
        <v>0</v>
      </c>
      <c r="AL99" s="22">
        <f t="shared" si="21"/>
        <v>0</v>
      </c>
      <c r="AM99" s="22">
        <f t="shared" si="22"/>
        <v>0</v>
      </c>
      <c r="AN99" s="23"/>
      <c r="AO99" s="120"/>
      <c r="AP99" s="25"/>
      <c r="AQ99" s="25"/>
      <c r="AR99" s="9"/>
      <c r="AS99" s="9"/>
      <c r="AT99" s="5"/>
      <c r="AX99" s="168"/>
      <c r="AY99" s="143" t="str">
        <f t="shared" si="23"/>
        <v>No</v>
      </c>
      <c r="AZ99" s="144" t="str">
        <f t="shared" si="16"/>
        <v>No</v>
      </c>
      <c r="BA99" s="150"/>
      <c r="BB99" s="146">
        <f>IF(Q99="NA",0,IF(N99="No",0,IF(O99=Data!$E$2,Data!$L$82,IF(O99=Data!$E$3,Data!$L$83,IF(O99=Data!$E$4,Data!$L$84,IF(O99=Data!$E$5,Data!$L$85,IF(O99=Data!$E$6,Data!$L$86,IF(O99=Data!$E$7,Data!$L$87,IF(O99=Data!$E$8,Data!$L$88,IF(O99=Data!$E$9,Data!$L$89,IF(O99=Data!$E$10,Data!$L$90,IF(O99=Data!$E$11,Data!$L$91,IF(O99=Data!$E$12,Data!$L$92,IF(O99=Data!$E$13,Data!$L$93,IF(O99=Data!$E$14,Data!$L$94,IF(O99=Data!$E$15,Data!$L$95,IF(O99=Data!$E$16,Data!$L$96,IF(O99=Data!$E$17,Data!$L$97,IF(O99=Data!$E$18,Data!L$98,0)))))))))))))))))))</f>
        <v>0</v>
      </c>
      <c r="BC99" s="147">
        <f>IF(Q99="NA",0,IF(AY99="No",0,IF(N99="Yes",0,IF(P99=Data!$E$2,Data!$L$82,IF(P99=Data!$E$3,Data!$L$83,IF(P99=Data!$E$4,Data!$L$84,IF(P99=Data!$E$5,Data!$L$85,IF(P99=Data!$E$6,Data!$L$86,IF(P99=Data!$E$7,Data!$L$87,IF(P99=Data!$E$8,Data!$L$88,IF(P99=Data!$E$9,Data!$L$89,IF(P99=Data!$E$10,Data!$L$90,IF(P99=Data!$E$11,Data!$L$91,IF(P99=Data!$E$12,Data!$L$92*(EXP(-29.6/R99)),IF(P99=Data!$E$13,Data!$L$93,IF(P99=Data!$E$14,Data!$L$94*(EXP(-29.6/R99)),IF(P99=Data!$E$15,Data!$L$95,IF(P99=Data!$E$16,Data!$L$96,IF(P99=Data!$E$17,Data!$L$97,IF(P99=Data!$E$18,Data!L$98,0))))))))))))))))))))</f>
        <v>0</v>
      </c>
      <c r="BD99" s="148"/>
      <c r="BE99" s="146"/>
      <c r="BF99" s="148">
        <f t="shared" si="17"/>
        <v>0</v>
      </c>
      <c r="BG99" s="148">
        <f t="shared" si="24"/>
        <v>1</v>
      </c>
      <c r="BH99" s="148">
        <f t="shared" si="25"/>
        <v>1</v>
      </c>
      <c r="BI99" s="148">
        <f>IF(S99=0,0,IF(AND(Q99=Data!$E$12,S99-$AV$3&gt;0),(((Data!$M$92*(EXP(-29.6/S99)))-(Data!$M$92*(EXP(-29.6/(S99-$AV$3)))))),IF(AND(Q99=Data!$E$12,S99-$AV$3&lt;0.5),(Data!$M$92*(EXP(-29.6/S99))),IF(AND(Q99=Data!$E$12,S99&lt;=1),((Data!$M$92*(EXP(-29.6/S99)))),IF(Q99=Data!$E$13,(Data!$M$93),IF(AND(Q99=Data!$E$14,S99-$AV$3&gt;0),(((Data!$M$94*(EXP(-29.6/S99)))-(Data!$M$94*(EXP(-29.6/(S99-$AV$3)))))),IF(AND(Q99=Data!$E$14,S99-$AV$3&lt;1),(Data!$M$94*(EXP(-29.6/S99))),IF(AND(Q99=Data!$E$14,S99&lt;=1),((Data!$M$94*(EXP(-29.6/S99)))),IF(Q99=Data!$E$15,Data!$M$95,IF(Q99=Data!$E$16,Data!$M$96,IF(Q99=Data!$E$17,Data!$M$97,IF(Q99=Data!$E$18,Data!$M$98,0))))))))))))</f>
        <v>0</v>
      </c>
      <c r="BJ99" s="148">
        <f>IF(Q99=Data!$E$12,BI99*0.32,IF(Q99=Data!$E$13,0,IF(Q99=Data!$E$14,BI99*0.32,IF(Q99=Data!$E$15,0,IF(Q99=Data!$E$16,0,IF(Q99=Data!$E$17,0,IF(Q99=Data!$E$18,0,0)))))))</f>
        <v>0</v>
      </c>
      <c r="BK99" s="148">
        <f>IF(Q99=Data!$E$12,Data!$P$92*$AV$3,IF(Q99=Data!$E$13,Data!$P$93*$AV$3,IF(Q99=Data!$E$14,Data!$P$94*$AV$3,IF(Q99=Data!$E$15,Data!$P$95*$AV$3,IF(Q99=Data!$E$16,Data!$P$96*$AV$3,IF(Q99=Data!$E$17,Data!$P$97*$AV$3,IF(Q99=Data!$E$18,Data!$P$98*$AV$3,0)))))))</f>
        <v>0</v>
      </c>
      <c r="BL99" s="147">
        <f>IF(O99=Data!$E$2,Data!$O$82,IF(O99=Data!$E$3,Data!$O$83,IF(O99=Data!$E$4,Data!$O$84,IF(O99=Data!$E$5,Data!$O$85,IF(O99=Data!$E$6,Data!$O$86,IF(O99=Data!$E$7,Data!$O$87,IF(O99=Data!$E$8,Data!$O$88,IF(O99=Data!$E$9,Data!$O$89,IF(O99=Data!$E$10,Data!$O$90,IF(O99=Data!$E$11,Data!$O$91,IF(O99=Data!$E$12,Data!$O$92,IF(O99=Data!$E$13,Data!$O$93,IF(O99=Data!$E$14,Data!$O$94,IF(O99=Data!$E$15,Data!$O$95,IF(O99=Data!$E$16,Data!$O$96,IF(O99=Data!$E$17,Data!$O$97,IF(O99=Data!$E$18,Data!$O$98,0)))))))))))))))))</f>
        <v>0</v>
      </c>
      <c r="BM99" s="169"/>
      <c r="BN99" s="169"/>
      <c r="BO99" s="169"/>
      <c r="BP99" s="169"/>
    </row>
    <row r="100" spans="10:68" x14ac:dyDescent="0.3">
      <c r="J100" s="36" t="s">
        <v>111</v>
      </c>
      <c r="K100" s="108"/>
      <c r="L100" s="108"/>
      <c r="M100" s="108" t="s">
        <v>3</v>
      </c>
      <c r="N100" s="108" t="s">
        <v>1</v>
      </c>
      <c r="O100" s="109" t="s">
        <v>124</v>
      </c>
      <c r="P100" s="109" t="s">
        <v>124</v>
      </c>
      <c r="Q100" s="110" t="s">
        <v>124</v>
      </c>
      <c r="R100" s="111"/>
      <c r="S100" s="111"/>
      <c r="T100" s="112"/>
      <c r="U100" s="20"/>
      <c r="V100" s="21">
        <f>IF(AZ100="No",0,IF(O100="NA",0,IF(O100=Data!$E$2,Data!$F$82,IF(O100=Data!$E$3,Data!$F$83,IF(O100=Data!$E$4,Data!$F$84,IF(O100=Data!$E$5,Data!$F$85,IF(O100=Data!$E$6,Data!$F$86,IF(O100=Data!$E$7,Data!$F$87,IF(O100=Data!$E$8,Data!$F$88,IF(O100=Data!$E$9,Data!$F$89,IF(O100=Data!$E$10,Data!$F$90,IF(O100=Data!$E$11,Data!$F$91,IF(O100=Data!E109,Data!$F$92,IF(O100=Data!E110,Data!$F$93,IF(O100=Data!E111,Data!$F$94,IF(O100=Data!E112,Data!$F$95,IF(O100=Data!E113,Data!$F$96,IF(O100=Data!E114,Data!$F$97,IF(O100=Data!E115,Data!F$98,0)))))))))))))))))))*K100*$AV$3</f>
        <v>0</v>
      </c>
      <c r="W100" s="23">
        <f>IF(AZ100="No",0,IF(O100="NA",0,IF(O100=Data!$E$2,Data!$G$82,IF(O100=Data!$E$3,Data!$G$83,IF(O100=Data!$E$4,Data!$G$84,IF(O100=Data!$E$5,Data!$G$85,IF(O100=Data!$E$6,Data!$G$86,IF(O100=Data!$E$7,Data!$G$87,IF(O100=Data!$E$8,Data!$G$88,IF(O100=Data!$E$9,Data!$G$89,IF(O100=Data!$E$10,Data!$G$90,IF(O100=Data!$E$11,Data!$G$91,IF(O100=Data!$E$12,Data!$G$92,IF(O100=Data!$E$13,Data!$G$93,IF(O100=Data!$E$14,Data!$G$94,IF(O100=Data!$E$15,Data!$G$95,IF(O100=Data!$E$16,Data!$G$96,IF(O100=Data!$E$17,Data!$G$97,IF(O100=Data!$E$18,Data!G$98,0)))))))))))))))))))*K100*$AV$3</f>
        <v>0</v>
      </c>
      <c r="X100" s="23">
        <f>IF(AZ100="No",0,IF(O100="NA",0,IF(O100=Data!$E$2,Data!$H$82,IF(O100=Data!$E$3,Data!$H$83,IF(O100=Data!$E$4,Data!$H$84,IF(O100=Data!$E$5,Data!$H$85,IF(O100=Data!$E$6,Data!$H$86,IF(O100=Data!$E$7,Data!$H$87,IF(O100=Data!$E$8,Data!$H$88,IF(O100=Data!$E$9,Data!$H$89,IF(O100=Data!$E$10,Data!$H$90,IF(O100=Data!$E$11,Data!$H$91,IF(O100=Data!$E$12,Data!$H$92,IF(O100=Data!$E$13,Data!$H$93,IF(O100=Data!$E$14,Data!$H$94,IF(O100=Data!$E$15,Data!$H$95,IF(O100=Data!$E$16,Data!$H$96,IF(O100=Data!$E$17,Data!$H$97,IF(O100=Data!$E$18,Data!H$98,0)))))))))))))))))))*K100*$AV$3</f>
        <v>0</v>
      </c>
      <c r="Y100" s="23">
        <f>IF(R100&lt;=1,0,IF(Q100=Data!$E$12,Data!$F$92,IF(Q100=Data!$E$13,Data!$F$93,IF(Q100=Data!$E$14,Data!$F$94,IF(Q100=Data!$E$15,Data!$F$95,IF(Q100=Data!$E$16,Data!$F$96,IF(Q100=Data!$E$17,Data!$F$97,IF(Q100=Data!$E$18,Data!$F$98,0))))))))*K100*IF(R100&lt;AV100,R100,$AV$3)</f>
        <v>0</v>
      </c>
      <c r="Z100" s="23">
        <f>IF(R100&lt;=1,0,IF(Q100=Data!$E$12,Data!$G$92,IF(Q100=Data!$E$13,Data!$G$93,IF(Q100=Data!$E$14,Data!$G$94,IF(Q100=Data!$E$15,Data!$G$95,IF(Q100=Data!$E$16,Data!$G$96,IF(Q100=Data!$E$17,Data!$G$97,IF(Q100=Data!$E$18,Data!$G$98,0))))))))*K100*IF(R100&lt;AV100,R100,$AV$3)</f>
        <v>0</v>
      </c>
      <c r="AA100" s="23">
        <f>IF(R100&lt;=1,0,IF(Q100=Data!$E$12,Data!$H$92,IF(Q100=Data!$E$13,Data!$H$93,IF(Q100=Data!$E$14,Data!$H$94,IF(Q100=Data!$E$15,Data!$H$95,IF(Q100=Data!$E$16,Data!$H$96,IF(Q100=Data!$E$17,Data!$H$97,IF(Q100=Data!$E$18,Data!$H$98,0))))))))*K100*IF(R100&lt;AV100,R100,$AV$3)</f>
        <v>0</v>
      </c>
      <c r="AB100" s="22">
        <f t="shared" si="18"/>
        <v>0</v>
      </c>
      <c r="AC100" s="50">
        <f t="shared" si="19"/>
        <v>0</v>
      </c>
      <c r="AD100" s="46"/>
      <c r="AE100" s="21">
        <f t="shared" si="13"/>
        <v>0</v>
      </c>
      <c r="AF100" s="22">
        <f t="shared" si="14"/>
        <v>0</v>
      </c>
      <c r="AG100" s="50">
        <f t="shared" si="15"/>
        <v>0</v>
      </c>
      <c r="AH100" s="46"/>
      <c r="AI100" s="21">
        <f>IF(AZ100="No",0,IF(O100="NA",0,IF(Q100=O100,0,IF(O100=Data!$E$2,Data!$J$82,IF(O100=Data!$E$3,Data!$J$83,IF(O100=Data!$E$4,Data!$J$84,IF(O100=Data!$E$5,Data!$J$85,IF(O100=Data!$E$6,Data!$J$86,IF(O100=Data!$E$7,Data!$J$87,IF(O100=Data!$E$8,Data!$J$88,IF(O100=Data!$E$9,Data!$J$89,IF(O100=Data!$E$10,Data!$I$90,IF(O100=Data!$E$11,Data!$J$91,IF(O100=Data!$E$12,Data!$J$92,IF(O100=Data!$E$13,Data!$J$93,IF(O100=Data!$E$14,Data!$J$94,IF(O100=Data!$E$15,Data!$J$95,IF(O100=Data!$E$16,Data!$J$96,IF(O100=Data!$E$17,Data!$J$97,IF(O100=Data!$E$18,Data!J$98,0))))))))))))))))))))*$AV$3</f>
        <v>0</v>
      </c>
      <c r="AJ100" s="23">
        <f>IF(AZ100="No",0,IF(O100="NA",0,IF(O100=Data!$E$2,Data!$K$82,IF(O100=Data!$E$3,Data!$K$83,IF(O100=Data!$E$4,Data!$K$84,IF(O100=Data!$E$5,Data!$K$85,IF(O100=Data!$E$6,Data!$K$86,IF(O100=Data!$E$7,Data!$K$87,IF(O100=Data!$E$8,Data!$K$88,IF(O100=Data!$E$9,Data!$K$89,IF(O100=Data!$E$10,Data!$K$90,IF(O100=Data!$E$11,Data!$K$91,IF(O100=Data!$E$12,Data!$K$92,IF(O100=Data!$E$13,Data!$K$93,IF(O100=Data!$E$14,Data!$K$94,IF(O100=Data!$E$15,Data!$K$95,IF(O100=Data!$E$16,Data!$K$96,IF(O100=Data!$E$17,Data!$K$97,IF(O100=Data!$E$18,Data!K$98,0)))))))))))))))))))*$AV$3</f>
        <v>0</v>
      </c>
      <c r="AK100" s="23">
        <f t="shared" si="20"/>
        <v>0</v>
      </c>
      <c r="AL100" s="22">
        <f t="shared" si="21"/>
        <v>0</v>
      </c>
      <c r="AM100" s="22">
        <f t="shared" si="22"/>
        <v>0</v>
      </c>
      <c r="AN100" s="23"/>
      <c r="AO100" s="120"/>
      <c r="AP100" s="25"/>
      <c r="AQ100" s="25"/>
      <c r="AR100" s="9"/>
      <c r="AS100" s="9"/>
      <c r="AT100" s="5"/>
      <c r="AX100" s="168"/>
      <c r="AY100" s="143" t="str">
        <f t="shared" si="23"/>
        <v>No</v>
      </c>
      <c r="AZ100" s="144" t="str">
        <f t="shared" si="16"/>
        <v>No</v>
      </c>
      <c r="BA100" s="150"/>
      <c r="BB100" s="146">
        <f>IF(Q100="NA",0,IF(N100="No",0,IF(O100=Data!$E$2,Data!$L$82,IF(O100=Data!$E$3,Data!$L$83,IF(O100=Data!$E$4,Data!$L$84,IF(O100=Data!$E$5,Data!$L$85,IF(O100=Data!$E$6,Data!$L$86,IF(O100=Data!$E$7,Data!$L$87,IF(O100=Data!$E$8,Data!$L$88,IF(O100=Data!$E$9,Data!$L$89,IF(O100=Data!$E$10,Data!$L$90,IF(O100=Data!$E$11,Data!$L$91,IF(O100=Data!$E$12,Data!$L$92,IF(O100=Data!$E$13,Data!$L$93,IF(O100=Data!$E$14,Data!$L$94,IF(O100=Data!$E$15,Data!$L$95,IF(O100=Data!$E$16,Data!$L$96,IF(O100=Data!$E$17,Data!$L$97,IF(O100=Data!$E$18,Data!L$98,0)))))))))))))))))))</f>
        <v>0</v>
      </c>
      <c r="BC100" s="147">
        <f>IF(Q100="NA",0,IF(AY100="No",0,IF(N100="Yes",0,IF(P100=Data!$E$2,Data!$L$82,IF(P100=Data!$E$3,Data!$L$83,IF(P100=Data!$E$4,Data!$L$84,IF(P100=Data!$E$5,Data!$L$85,IF(P100=Data!$E$6,Data!$L$86,IF(P100=Data!$E$7,Data!$L$87,IF(P100=Data!$E$8,Data!$L$88,IF(P100=Data!$E$9,Data!$L$89,IF(P100=Data!$E$10,Data!$L$90,IF(P100=Data!$E$11,Data!$L$91,IF(P100=Data!$E$12,Data!$L$92*(EXP(-29.6/R100)),IF(P100=Data!$E$13,Data!$L$93,IF(P100=Data!$E$14,Data!$L$94*(EXP(-29.6/R100)),IF(P100=Data!$E$15,Data!$L$95,IF(P100=Data!$E$16,Data!$L$96,IF(P100=Data!$E$17,Data!$L$97,IF(P100=Data!$E$18,Data!L$98,0))))))))))))))))))))</f>
        <v>0</v>
      </c>
      <c r="BD100" s="148"/>
      <c r="BE100" s="146"/>
      <c r="BF100" s="148">
        <f t="shared" si="17"/>
        <v>0</v>
      </c>
      <c r="BG100" s="148">
        <f t="shared" si="24"/>
        <v>1</v>
      </c>
      <c r="BH100" s="148">
        <f t="shared" si="25"/>
        <v>1</v>
      </c>
      <c r="BI100" s="148">
        <f>IF(S100=0,0,IF(AND(Q100=Data!$E$12,S100-$AV$3&gt;0),(((Data!$M$92*(EXP(-29.6/S100)))-(Data!$M$92*(EXP(-29.6/(S100-$AV$3)))))),IF(AND(Q100=Data!$E$12,S100-$AV$3&lt;0.5),(Data!$M$92*(EXP(-29.6/S100))),IF(AND(Q100=Data!$E$12,S100&lt;=1),((Data!$M$92*(EXP(-29.6/S100)))),IF(Q100=Data!$E$13,(Data!$M$93),IF(AND(Q100=Data!$E$14,S100-$AV$3&gt;0),(((Data!$M$94*(EXP(-29.6/S100)))-(Data!$M$94*(EXP(-29.6/(S100-$AV$3)))))),IF(AND(Q100=Data!$E$14,S100-$AV$3&lt;1),(Data!$M$94*(EXP(-29.6/S100))),IF(AND(Q100=Data!$E$14,S100&lt;=1),((Data!$M$94*(EXP(-29.6/S100)))),IF(Q100=Data!$E$15,Data!$M$95,IF(Q100=Data!$E$16,Data!$M$96,IF(Q100=Data!$E$17,Data!$M$97,IF(Q100=Data!$E$18,Data!$M$98,0))))))))))))</f>
        <v>0</v>
      </c>
      <c r="BJ100" s="148">
        <f>IF(Q100=Data!$E$12,BI100*0.32,IF(Q100=Data!$E$13,0,IF(Q100=Data!$E$14,BI100*0.32,IF(Q100=Data!$E$15,0,IF(Q100=Data!$E$16,0,IF(Q100=Data!$E$17,0,IF(Q100=Data!$E$18,0,0)))))))</f>
        <v>0</v>
      </c>
      <c r="BK100" s="148">
        <f>IF(Q100=Data!$E$12,Data!$P$92*$AV$3,IF(Q100=Data!$E$13,Data!$P$93*$AV$3,IF(Q100=Data!$E$14,Data!$P$94*$AV$3,IF(Q100=Data!$E$15,Data!$P$95*$AV$3,IF(Q100=Data!$E$16,Data!$P$96*$AV$3,IF(Q100=Data!$E$17,Data!$P$97*$AV$3,IF(Q100=Data!$E$18,Data!$P$98*$AV$3,0)))))))</f>
        <v>0</v>
      </c>
      <c r="BL100" s="147">
        <f>IF(O100=Data!$E$2,Data!$O$82,IF(O100=Data!$E$3,Data!$O$83,IF(O100=Data!$E$4,Data!$O$84,IF(O100=Data!$E$5,Data!$O$85,IF(O100=Data!$E$6,Data!$O$86,IF(O100=Data!$E$7,Data!$O$87,IF(O100=Data!$E$8,Data!$O$88,IF(O100=Data!$E$9,Data!$O$89,IF(O100=Data!$E$10,Data!$O$90,IF(O100=Data!$E$11,Data!$O$91,IF(O100=Data!$E$12,Data!$O$92,IF(O100=Data!$E$13,Data!$O$93,IF(O100=Data!$E$14,Data!$O$94,IF(O100=Data!$E$15,Data!$O$95,IF(O100=Data!$E$16,Data!$O$96,IF(O100=Data!$E$17,Data!$O$97,IF(O100=Data!$E$18,Data!$O$98,0)))))))))))))))))</f>
        <v>0</v>
      </c>
      <c r="BM100" s="169"/>
      <c r="BN100" s="169"/>
      <c r="BO100" s="169"/>
      <c r="BP100" s="169"/>
    </row>
    <row r="101" spans="10:68" x14ac:dyDescent="0.3">
      <c r="J101" s="36" t="s">
        <v>112</v>
      </c>
      <c r="K101" s="108"/>
      <c r="L101" s="108"/>
      <c r="M101" s="108" t="s">
        <v>3</v>
      </c>
      <c r="N101" s="108" t="s">
        <v>1</v>
      </c>
      <c r="O101" s="109" t="s">
        <v>124</v>
      </c>
      <c r="P101" s="109" t="s">
        <v>124</v>
      </c>
      <c r="Q101" s="110" t="s">
        <v>124</v>
      </c>
      <c r="R101" s="111"/>
      <c r="S101" s="111"/>
      <c r="T101" s="112"/>
      <c r="U101" s="20"/>
      <c r="V101" s="21">
        <f>IF(AZ101="No",0,IF(O101="NA",0,IF(O101=Data!$E$2,Data!$F$82,IF(O101=Data!$E$3,Data!$F$83,IF(O101=Data!$E$4,Data!$F$84,IF(O101=Data!$E$5,Data!$F$85,IF(O101=Data!$E$6,Data!$F$86,IF(O101=Data!$E$7,Data!$F$87,IF(O101=Data!$E$8,Data!$F$88,IF(O101=Data!$E$9,Data!$F$89,IF(O101=Data!$E$10,Data!$F$90,IF(O101=Data!$E$11,Data!$F$91,IF(O101=Data!E110,Data!$F$92,IF(O101=Data!E111,Data!$F$93,IF(O101=Data!E112,Data!$F$94,IF(O101=Data!E113,Data!$F$95,IF(O101=Data!E114,Data!$F$96,IF(O101=Data!E115,Data!$F$97,IF(O101=Data!E116,Data!F$98,0)))))))))))))))))))*K101*$AV$3</f>
        <v>0</v>
      </c>
      <c r="W101" s="23">
        <f>IF(AZ101="No",0,IF(O101="NA",0,IF(O101=Data!$E$2,Data!$G$82,IF(O101=Data!$E$3,Data!$G$83,IF(O101=Data!$E$4,Data!$G$84,IF(O101=Data!$E$5,Data!$G$85,IF(O101=Data!$E$6,Data!$G$86,IF(O101=Data!$E$7,Data!$G$87,IF(O101=Data!$E$8,Data!$G$88,IF(O101=Data!$E$9,Data!$G$89,IF(O101=Data!$E$10,Data!$G$90,IF(O101=Data!$E$11,Data!$G$91,IF(O101=Data!$E$12,Data!$G$92,IF(O101=Data!$E$13,Data!$G$93,IF(O101=Data!$E$14,Data!$G$94,IF(O101=Data!$E$15,Data!$G$95,IF(O101=Data!$E$16,Data!$G$96,IF(O101=Data!$E$17,Data!$G$97,IF(O101=Data!$E$18,Data!G$98,0)))))))))))))))))))*K101*$AV$3</f>
        <v>0</v>
      </c>
      <c r="X101" s="23">
        <f>IF(AZ101="No",0,IF(O101="NA",0,IF(O101=Data!$E$2,Data!$H$82,IF(O101=Data!$E$3,Data!$H$83,IF(O101=Data!$E$4,Data!$H$84,IF(O101=Data!$E$5,Data!$H$85,IF(O101=Data!$E$6,Data!$H$86,IF(O101=Data!$E$7,Data!$H$87,IF(O101=Data!$E$8,Data!$H$88,IF(O101=Data!$E$9,Data!$H$89,IF(O101=Data!$E$10,Data!$H$90,IF(O101=Data!$E$11,Data!$H$91,IF(O101=Data!$E$12,Data!$H$92,IF(O101=Data!$E$13,Data!$H$93,IF(O101=Data!$E$14,Data!$H$94,IF(O101=Data!$E$15,Data!$H$95,IF(O101=Data!$E$16,Data!$H$96,IF(O101=Data!$E$17,Data!$H$97,IF(O101=Data!$E$18,Data!H$98,0)))))))))))))))))))*K101*$AV$3</f>
        <v>0</v>
      </c>
      <c r="Y101" s="23">
        <f>IF(R101&lt;=1,0,IF(Q101=Data!$E$12,Data!$F$92,IF(Q101=Data!$E$13,Data!$F$93,IF(Q101=Data!$E$14,Data!$F$94,IF(Q101=Data!$E$15,Data!$F$95,IF(Q101=Data!$E$16,Data!$F$96,IF(Q101=Data!$E$17,Data!$F$97,IF(Q101=Data!$E$18,Data!$F$98,0))))))))*K101*IF(R101&lt;AV101,R101,$AV$3)</f>
        <v>0</v>
      </c>
      <c r="Z101" s="23">
        <f>IF(R101&lt;=1,0,IF(Q101=Data!$E$12,Data!$G$92,IF(Q101=Data!$E$13,Data!$G$93,IF(Q101=Data!$E$14,Data!$G$94,IF(Q101=Data!$E$15,Data!$G$95,IF(Q101=Data!$E$16,Data!$G$96,IF(Q101=Data!$E$17,Data!$G$97,IF(Q101=Data!$E$18,Data!$G$98,0))))))))*K101*IF(R101&lt;AV101,R101,$AV$3)</f>
        <v>0</v>
      </c>
      <c r="AA101" s="23">
        <f>IF(R101&lt;=1,0,IF(Q101=Data!$E$12,Data!$H$92,IF(Q101=Data!$E$13,Data!$H$93,IF(Q101=Data!$E$14,Data!$H$94,IF(Q101=Data!$E$15,Data!$H$95,IF(Q101=Data!$E$16,Data!$H$96,IF(Q101=Data!$E$17,Data!$H$97,IF(Q101=Data!$E$18,Data!$H$98,0))))))))*K101*IF(R101&lt;AV101,R101,$AV$3)</f>
        <v>0</v>
      </c>
      <c r="AB101" s="22">
        <f t="shared" si="18"/>
        <v>0</v>
      </c>
      <c r="AC101" s="50">
        <f t="shared" si="19"/>
        <v>0</v>
      </c>
      <c r="AD101" s="46"/>
      <c r="AE101" s="21">
        <f t="shared" si="13"/>
        <v>0</v>
      </c>
      <c r="AF101" s="22">
        <f t="shared" si="14"/>
        <v>0</v>
      </c>
      <c r="AG101" s="50">
        <f t="shared" si="15"/>
        <v>0</v>
      </c>
      <c r="AH101" s="46"/>
      <c r="AI101" s="21">
        <f>IF(AZ101="No",0,IF(O101="NA",0,IF(Q101=O101,0,IF(O101=Data!$E$2,Data!$J$82,IF(O101=Data!$E$3,Data!$J$83,IF(O101=Data!$E$4,Data!$J$84,IF(O101=Data!$E$5,Data!$J$85,IF(O101=Data!$E$6,Data!$J$86,IF(O101=Data!$E$7,Data!$J$87,IF(O101=Data!$E$8,Data!$J$88,IF(O101=Data!$E$9,Data!$J$89,IF(O101=Data!$E$10,Data!$I$90,IF(O101=Data!$E$11,Data!$J$91,IF(O101=Data!$E$12,Data!$J$92,IF(O101=Data!$E$13,Data!$J$93,IF(O101=Data!$E$14,Data!$J$94,IF(O101=Data!$E$15,Data!$J$95,IF(O101=Data!$E$16,Data!$J$96,IF(O101=Data!$E$17,Data!$J$97,IF(O101=Data!$E$18,Data!J$98,0))))))))))))))))))))*$AV$3</f>
        <v>0</v>
      </c>
      <c r="AJ101" s="23">
        <f>IF(AZ101="No",0,IF(O101="NA",0,IF(O101=Data!$E$2,Data!$K$82,IF(O101=Data!$E$3,Data!$K$83,IF(O101=Data!$E$4,Data!$K$84,IF(O101=Data!$E$5,Data!$K$85,IF(O101=Data!$E$6,Data!$K$86,IF(O101=Data!$E$7,Data!$K$87,IF(O101=Data!$E$8,Data!$K$88,IF(O101=Data!$E$9,Data!$K$89,IF(O101=Data!$E$10,Data!$K$90,IF(O101=Data!$E$11,Data!$K$91,IF(O101=Data!$E$12,Data!$K$92,IF(O101=Data!$E$13,Data!$K$93,IF(O101=Data!$E$14,Data!$K$94,IF(O101=Data!$E$15,Data!$K$95,IF(O101=Data!$E$16,Data!$K$96,IF(O101=Data!$E$17,Data!$K$97,IF(O101=Data!$E$18,Data!K$98,0)))))))))))))))))))*$AV$3</f>
        <v>0</v>
      </c>
      <c r="AK101" s="23">
        <f t="shared" si="20"/>
        <v>0</v>
      </c>
      <c r="AL101" s="22">
        <f t="shared" si="21"/>
        <v>0</v>
      </c>
      <c r="AM101" s="22">
        <f t="shared" si="22"/>
        <v>0</v>
      </c>
      <c r="AN101" s="23"/>
      <c r="AO101" s="120"/>
      <c r="AP101" s="25"/>
      <c r="AQ101" s="25"/>
      <c r="AR101" s="9"/>
      <c r="AS101" s="9"/>
      <c r="AT101" s="5"/>
      <c r="AX101" s="168"/>
      <c r="AY101" s="143" t="str">
        <f t="shared" si="23"/>
        <v>No</v>
      </c>
      <c r="AZ101" s="144" t="str">
        <f t="shared" si="16"/>
        <v>No</v>
      </c>
      <c r="BA101" s="150"/>
      <c r="BB101" s="146">
        <f>IF(Q101="NA",0,IF(N101="No",0,IF(O101=Data!$E$2,Data!$L$82,IF(O101=Data!$E$3,Data!$L$83,IF(O101=Data!$E$4,Data!$L$84,IF(O101=Data!$E$5,Data!$L$85,IF(O101=Data!$E$6,Data!$L$86,IF(O101=Data!$E$7,Data!$L$87,IF(O101=Data!$E$8,Data!$L$88,IF(O101=Data!$E$9,Data!$L$89,IF(O101=Data!$E$10,Data!$L$90,IF(O101=Data!$E$11,Data!$L$91,IF(O101=Data!$E$12,Data!$L$92,IF(O101=Data!$E$13,Data!$L$93,IF(O101=Data!$E$14,Data!$L$94,IF(O101=Data!$E$15,Data!$L$95,IF(O101=Data!$E$16,Data!$L$96,IF(O101=Data!$E$17,Data!$L$97,IF(O101=Data!$E$18,Data!L$98,0)))))))))))))))))))</f>
        <v>0</v>
      </c>
      <c r="BC101" s="147">
        <f>IF(Q101="NA",0,IF(AY101="No",0,IF(N101="Yes",0,IF(P101=Data!$E$2,Data!$L$82,IF(P101=Data!$E$3,Data!$L$83,IF(P101=Data!$E$4,Data!$L$84,IF(P101=Data!$E$5,Data!$L$85,IF(P101=Data!$E$6,Data!$L$86,IF(P101=Data!$E$7,Data!$L$87,IF(P101=Data!$E$8,Data!$L$88,IF(P101=Data!$E$9,Data!$L$89,IF(P101=Data!$E$10,Data!$L$90,IF(P101=Data!$E$11,Data!$L$91,IF(P101=Data!$E$12,Data!$L$92*(EXP(-29.6/R101)),IF(P101=Data!$E$13,Data!$L$93,IF(P101=Data!$E$14,Data!$L$94*(EXP(-29.6/R101)),IF(P101=Data!$E$15,Data!$L$95,IF(P101=Data!$E$16,Data!$L$96,IF(P101=Data!$E$17,Data!$L$97,IF(P101=Data!$E$18,Data!L$98,0))))))))))))))))))))</f>
        <v>0</v>
      </c>
      <c r="BD101" s="148"/>
      <c r="BE101" s="146"/>
      <c r="BF101" s="148">
        <f t="shared" si="17"/>
        <v>0</v>
      </c>
      <c r="BG101" s="148">
        <f t="shared" si="24"/>
        <v>1</v>
      </c>
      <c r="BH101" s="148">
        <f t="shared" si="25"/>
        <v>1</v>
      </c>
      <c r="BI101" s="148">
        <f>IF(S101=0,0,IF(AND(Q101=Data!$E$12,S101-$AV$3&gt;0),(((Data!$M$92*(EXP(-29.6/S101)))-(Data!$M$92*(EXP(-29.6/(S101-$AV$3)))))),IF(AND(Q101=Data!$E$12,S101-$AV$3&lt;0.5),(Data!$M$92*(EXP(-29.6/S101))),IF(AND(Q101=Data!$E$12,S101&lt;=1),((Data!$M$92*(EXP(-29.6/S101)))),IF(Q101=Data!$E$13,(Data!$M$93),IF(AND(Q101=Data!$E$14,S101-$AV$3&gt;0),(((Data!$M$94*(EXP(-29.6/S101)))-(Data!$M$94*(EXP(-29.6/(S101-$AV$3)))))),IF(AND(Q101=Data!$E$14,S101-$AV$3&lt;1),(Data!$M$94*(EXP(-29.6/S101))),IF(AND(Q101=Data!$E$14,S101&lt;=1),((Data!$M$94*(EXP(-29.6/S101)))),IF(Q101=Data!$E$15,Data!$M$95,IF(Q101=Data!$E$16,Data!$M$96,IF(Q101=Data!$E$17,Data!$M$97,IF(Q101=Data!$E$18,Data!$M$98,0))))))))))))</f>
        <v>0</v>
      </c>
      <c r="BJ101" s="148">
        <f>IF(Q101=Data!$E$12,BI101*0.32,IF(Q101=Data!$E$13,0,IF(Q101=Data!$E$14,BI101*0.32,IF(Q101=Data!$E$15,0,IF(Q101=Data!$E$16,0,IF(Q101=Data!$E$17,0,IF(Q101=Data!$E$18,0,0)))))))</f>
        <v>0</v>
      </c>
      <c r="BK101" s="148">
        <f>IF(Q101=Data!$E$12,Data!$P$92*$AV$3,IF(Q101=Data!$E$13,Data!$P$93*$AV$3,IF(Q101=Data!$E$14,Data!$P$94*$AV$3,IF(Q101=Data!$E$15,Data!$P$95*$AV$3,IF(Q101=Data!$E$16,Data!$P$96*$AV$3,IF(Q101=Data!$E$17,Data!$P$97*$AV$3,IF(Q101=Data!$E$18,Data!$P$98*$AV$3,0)))))))</f>
        <v>0</v>
      </c>
      <c r="BL101" s="147">
        <f>IF(O101=Data!$E$2,Data!$O$82,IF(O101=Data!$E$3,Data!$O$83,IF(O101=Data!$E$4,Data!$O$84,IF(O101=Data!$E$5,Data!$O$85,IF(O101=Data!$E$6,Data!$O$86,IF(O101=Data!$E$7,Data!$O$87,IF(O101=Data!$E$8,Data!$O$88,IF(O101=Data!$E$9,Data!$O$89,IF(O101=Data!$E$10,Data!$O$90,IF(O101=Data!$E$11,Data!$O$91,IF(O101=Data!$E$12,Data!$O$92,IF(O101=Data!$E$13,Data!$O$93,IF(O101=Data!$E$14,Data!$O$94,IF(O101=Data!$E$15,Data!$O$95,IF(O101=Data!$E$16,Data!$O$96,IF(O101=Data!$E$17,Data!$O$97,IF(O101=Data!$E$18,Data!$O$98,0)))))))))))))))))</f>
        <v>0</v>
      </c>
      <c r="BM101" s="169"/>
      <c r="BN101" s="169"/>
      <c r="BO101" s="169"/>
      <c r="BP101" s="169"/>
    </row>
    <row r="102" spans="10:68" ht="15" thickBot="1" x14ac:dyDescent="0.35">
      <c r="J102" s="37" t="s">
        <v>113</v>
      </c>
      <c r="K102" s="113"/>
      <c r="L102" s="113"/>
      <c r="M102" s="113" t="s">
        <v>3</v>
      </c>
      <c r="N102" s="113" t="s">
        <v>1</v>
      </c>
      <c r="O102" s="86" t="s">
        <v>124</v>
      </c>
      <c r="P102" s="86" t="s">
        <v>124</v>
      </c>
      <c r="Q102" s="114" t="s">
        <v>124</v>
      </c>
      <c r="R102" s="115"/>
      <c r="S102" s="115"/>
      <c r="T102" s="116"/>
      <c r="U102" s="20"/>
      <c r="V102" s="21">
        <f>IF(AZ102="No",0,IF(O102="NA",0,IF(O102=Data!$E$2,Data!$F$82,IF(O102=Data!$E$3,Data!$F$83,IF(O102=Data!$E$4,Data!$F$84,IF(O102=Data!$E$5,Data!$F$85,IF(O102=Data!$E$6,Data!$F$86,IF(O102=Data!$E$7,Data!$F$87,IF(O102=Data!$E$8,Data!$F$88,IF(O102=Data!$E$9,Data!$F$89,IF(O102=Data!$E$10,Data!$F$90,IF(O102=Data!$E$11,Data!$F$91,IF(O102=Data!E111,Data!$F$92,IF(O102=Data!E112,Data!$F$93,IF(O102=Data!E113,Data!$F$94,IF(O102=Data!E114,Data!$F$95,IF(O102=Data!E115,Data!$F$96,IF(O102=Data!E116,Data!$F$97,IF(O102=Data!E117,Data!F$98,0)))))))))))))))))))*K102*$AV$3</f>
        <v>0</v>
      </c>
      <c r="W102" s="23">
        <f>IF(AZ102="No",0,IF(O102="NA",0,IF(O102=Data!$E$2,Data!$G$82,IF(O102=Data!$E$3,Data!$G$83,IF(O102=Data!$E$4,Data!$G$84,IF(O102=Data!$E$5,Data!$G$85,IF(O102=Data!$E$6,Data!$G$86,IF(O102=Data!$E$7,Data!$G$87,IF(O102=Data!$E$8,Data!$G$88,IF(O102=Data!$E$9,Data!$G$89,IF(O102=Data!$E$10,Data!$G$90,IF(O102=Data!$E$11,Data!$G$91,IF(O102=Data!$E$12,Data!$G$92,IF(O102=Data!$E$13,Data!$G$93,IF(O102=Data!$E$14,Data!$G$94,IF(O102=Data!$E$15,Data!$G$95,IF(O102=Data!$E$16,Data!$G$96,IF(O102=Data!$E$17,Data!$G$97,IF(O102=Data!$E$18,Data!G$98,0)))))))))))))))))))*K102*$AV$3</f>
        <v>0</v>
      </c>
      <c r="X102" s="23">
        <f>IF(AZ102="No",0,IF(O102="NA",0,IF(O102=Data!$E$2,Data!$H$82,IF(O102=Data!$E$3,Data!$H$83,IF(O102=Data!$E$4,Data!$H$84,IF(O102=Data!$E$5,Data!$H$85,IF(O102=Data!$E$6,Data!$H$86,IF(O102=Data!$E$7,Data!$H$87,IF(O102=Data!$E$8,Data!$H$88,IF(O102=Data!$E$9,Data!$H$89,IF(O102=Data!$E$10,Data!$H$90,IF(O102=Data!$E$11,Data!$H$91,IF(O102=Data!$E$12,Data!$H$92,IF(O102=Data!$E$13,Data!$H$93,IF(O102=Data!$E$14,Data!$H$94,IF(O102=Data!$E$15,Data!$H$95,IF(O102=Data!$E$16,Data!$H$96,IF(O102=Data!$E$17,Data!$H$97,IF(O102=Data!$E$18,Data!H$98,0)))))))))))))))))))*K102*$AV$3</f>
        <v>0</v>
      </c>
      <c r="Y102" s="23">
        <f>IF(R102&lt;=1,0,IF(Q102=Data!$E$12,Data!$F$92,IF(Q102=Data!$E$13,Data!$F$93,IF(Q102=Data!$E$14,Data!$F$94,IF(Q102=Data!$E$15,Data!$F$95,IF(Q102=Data!$E$16,Data!$F$96,IF(Q102=Data!$E$17,Data!$F$97,IF(Q102=Data!$E$18,Data!$F$98,0))))))))*K102*IF(R102&lt;AV102,R102,$AV$3)</f>
        <v>0</v>
      </c>
      <c r="Z102" s="23">
        <f>IF(R102&lt;=1,0,IF(Q102=Data!$E$12,Data!$G$92,IF(Q102=Data!$E$13,Data!$G$93,IF(Q102=Data!$E$14,Data!$G$94,IF(Q102=Data!$E$15,Data!$G$95,IF(Q102=Data!$E$16,Data!$G$96,IF(Q102=Data!$E$17,Data!$G$97,IF(Q102=Data!$E$18,Data!$G$98,0))))))))*K102*IF(R102&lt;AV102,R102,$AV$3)</f>
        <v>0</v>
      </c>
      <c r="AA102" s="23">
        <f>IF(R102&lt;=1,0,IF(Q102=Data!$E$12,Data!$H$92,IF(Q102=Data!$E$13,Data!$H$93,IF(Q102=Data!$E$14,Data!$H$94,IF(Q102=Data!$E$15,Data!$H$95,IF(Q102=Data!$E$16,Data!$H$96,IF(Q102=Data!$E$17,Data!$H$97,IF(Q102=Data!$E$18,Data!$H$98,0))))))))*K102*IF(R102&lt;AV102,R102,$AV$3)</f>
        <v>0</v>
      </c>
      <c r="AB102" s="22">
        <f t="shared" si="18"/>
        <v>0</v>
      </c>
      <c r="AC102" s="50">
        <f t="shared" si="19"/>
        <v>0</v>
      </c>
      <c r="AD102" s="46"/>
      <c r="AE102" s="21">
        <f t="shared" si="13"/>
        <v>0</v>
      </c>
      <c r="AF102" s="22">
        <f t="shared" si="14"/>
        <v>0</v>
      </c>
      <c r="AG102" s="50">
        <f t="shared" si="15"/>
        <v>0</v>
      </c>
      <c r="AH102" s="46"/>
      <c r="AI102" s="21">
        <f>IF(AZ102="No",0,IF(O102="NA",0,IF(Q102=O102,0,IF(O102=Data!$E$2,Data!$J$82,IF(O102=Data!$E$3,Data!$J$83,IF(O102=Data!$E$4,Data!$J$84,IF(O102=Data!$E$5,Data!$J$85,IF(O102=Data!$E$6,Data!$J$86,IF(O102=Data!$E$7,Data!$J$87,IF(O102=Data!$E$8,Data!$J$88,IF(O102=Data!$E$9,Data!$J$89,IF(O102=Data!$E$10,Data!$I$90,IF(O102=Data!$E$11,Data!$J$91,IF(O102=Data!$E$12,Data!$J$92,IF(O102=Data!$E$13,Data!$J$93,IF(O102=Data!$E$14,Data!$J$94,IF(O102=Data!$E$15,Data!$J$95,IF(O102=Data!$E$16,Data!$J$96,IF(O102=Data!$E$17,Data!$J$97,IF(O102=Data!$E$18,Data!J$98,0))))))))))))))))))))*$AV$3</f>
        <v>0</v>
      </c>
      <c r="AJ102" s="23">
        <f>IF(AZ102="No",0,IF(O102="NA",0,IF(O102=Data!$E$2,Data!$K$82,IF(O102=Data!$E$3,Data!$K$83,IF(O102=Data!$E$4,Data!$K$84,IF(O102=Data!$E$5,Data!$K$85,IF(O102=Data!$E$6,Data!$K$86,IF(O102=Data!$E$7,Data!$K$87,IF(O102=Data!$E$8,Data!$K$88,IF(O102=Data!$E$9,Data!$K$89,IF(O102=Data!$E$10,Data!$K$90,IF(O102=Data!$E$11,Data!$K$91,IF(O102=Data!$E$12,Data!$K$92,IF(O102=Data!$E$13,Data!$K$93,IF(O102=Data!$E$14,Data!$K$94,IF(O102=Data!$E$15,Data!$K$95,IF(O102=Data!$E$16,Data!$K$96,IF(O102=Data!$E$17,Data!$K$97,IF(O102=Data!$E$18,Data!K$98,0)))))))))))))))))))*$AV$3</f>
        <v>0</v>
      </c>
      <c r="AK102" s="23">
        <f t="shared" si="20"/>
        <v>0</v>
      </c>
      <c r="AL102" s="22">
        <f t="shared" si="21"/>
        <v>0</v>
      </c>
      <c r="AM102" s="22">
        <f t="shared" si="22"/>
        <v>0</v>
      </c>
      <c r="AN102" s="23"/>
      <c r="AO102" s="120"/>
      <c r="AP102" s="25"/>
      <c r="AQ102" s="25"/>
      <c r="AR102" s="9"/>
      <c r="AS102" s="9"/>
      <c r="AT102" s="5"/>
      <c r="AX102" s="168"/>
      <c r="AY102" s="143" t="str">
        <f t="shared" si="23"/>
        <v>No</v>
      </c>
      <c r="AZ102" s="144" t="str">
        <f t="shared" si="16"/>
        <v>No</v>
      </c>
      <c r="BA102" s="150"/>
      <c r="BB102" s="146">
        <f>IF(Q102="NA",0,IF(N102="No",0,IF(O102=Data!$E$2,Data!$L$82,IF(O102=Data!$E$3,Data!$L$83,IF(O102=Data!$E$4,Data!$L$84,IF(O102=Data!$E$5,Data!$L$85,IF(O102=Data!$E$6,Data!$L$86,IF(O102=Data!$E$7,Data!$L$87,IF(O102=Data!$E$8,Data!$L$88,IF(O102=Data!$E$9,Data!$L$89,IF(O102=Data!$E$10,Data!$L$90,IF(O102=Data!$E$11,Data!$L$91,IF(O102=Data!$E$12,Data!$L$92,IF(O102=Data!$E$13,Data!$L$93,IF(O102=Data!$E$14,Data!$L$94,IF(O102=Data!$E$15,Data!$L$95,IF(O102=Data!$E$16,Data!$L$96,IF(O102=Data!$E$17,Data!$L$97,IF(O102=Data!$E$18,Data!L$98,0)))))))))))))))))))</f>
        <v>0</v>
      </c>
      <c r="BC102" s="147">
        <f>IF(Q102="NA",0,IF(AY102="No",0,IF(N102="Yes",0,IF(P102=Data!$E$2,Data!$L$82,IF(P102=Data!$E$3,Data!$L$83,IF(P102=Data!$E$4,Data!$L$84,IF(P102=Data!$E$5,Data!$L$85,IF(P102=Data!$E$6,Data!$L$86,IF(P102=Data!$E$7,Data!$L$87,IF(P102=Data!$E$8,Data!$L$88,IF(P102=Data!$E$9,Data!$L$89,IF(P102=Data!$E$10,Data!$L$90,IF(P102=Data!$E$11,Data!$L$91,IF(P102=Data!$E$12,Data!$L$92*(EXP(-29.6/R102)),IF(P102=Data!$E$13,Data!$L$93,IF(P102=Data!$E$14,Data!$L$94*(EXP(-29.6/R102)),IF(P102=Data!$E$15,Data!$L$95,IF(P102=Data!$E$16,Data!$L$96,IF(P102=Data!$E$17,Data!$L$97,IF(P102=Data!$E$18,Data!L$98,0))))))))))))))))))))</f>
        <v>0</v>
      </c>
      <c r="BD102" s="148"/>
      <c r="BE102" s="171"/>
      <c r="BF102" s="172">
        <f t="shared" si="17"/>
        <v>0</v>
      </c>
      <c r="BG102" s="148">
        <f t="shared" si="24"/>
        <v>1</v>
      </c>
      <c r="BH102" s="148">
        <f t="shared" si="25"/>
        <v>1</v>
      </c>
      <c r="BI102" s="148">
        <f>IF(S102=0,0,IF(AND(Q102=Data!$E$12,S102-$AV$3&gt;0),(((Data!$M$92*(EXP(-29.6/S102)))-(Data!$M$92*(EXP(-29.6/(S102-$AV$3)))))),IF(AND(Q102=Data!$E$12,S102-$AV$3&lt;0.5),(Data!$M$92*(EXP(-29.6/S102))),IF(AND(Q102=Data!$E$12,S102&lt;=1),((Data!$M$92*(EXP(-29.6/S102)))),IF(Q102=Data!$E$13,(Data!$M$93),IF(AND(Q102=Data!$E$14,S102-$AV$3&gt;0),(((Data!$M$94*(EXP(-29.6/S102)))-(Data!$M$94*(EXP(-29.6/(S102-$AV$3)))))),IF(AND(Q102=Data!$E$14,S102-$AV$3&lt;1),(Data!$M$94*(EXP(-29.6/S102))),IF(AND(Q102=Data!$E$14,S102&lt;=1),((Data!$M$94*(EXP(-29.6/S102)))),IF(Q102=Data!$E$15,Data!$M$95,IF(Q102=Data!$E$16,Data!$M$96,IF(Q102=Data!$E$17,Data!$M$97,IF(Q102=Data!$E$18,Data!$M$98,0))))))))))))</f>
        <v>0</v>
      </c>
      <c r="BJ102" s="148">
        <f>IF(Q102=Data!$E$12,BI102*0.32,IF(Q102=Data!$E$13,0,IF(Q102=Data!$E$14,BI102*0.32,IF(Q102=Data!$E$15,0,IF(Q102=Data!$E$16,0,IF(Q102=Data!$E$17,0,IF(Q102=Data!$E$18,0,0)))))))</f>
        <v>0</v>
      </c>
      <c r="BK102" s="148">
        <f>IF(Q102=Data!$E$12,Data!$P$92*$AV$3,IF(Q102=Data!$E$13,Data!$P$93*$AV$3,IF(Q102=Data!$E$14,Data!$P$94*$AV$3,IF(Q102=Data!$E$15,Data!$P$95*$AV$3,IF(Q102=Data!$E$16,Data!$P$96*$AV$3,IF(Q102=Data!$E$17,Data!$P$97*$AV$3,IF(Q102=Data!$E$18,Data!$P$98*$AV$3,0)))))))</f>
        <v>0</v>
      </c>
      <c r="BL102" s="147">
        <f>IF(O102=Data!$E$2,Data!$O$82,IF(O102=Data!$E$3,Data!$O$83,IF(O102=Data!$E$4,Data!$O$84,IF(O102=Data!$E$5,Data!$O$85,IF(O102=Data!$E$6,Data!$O$86,IF(O102=Data!$E$7,Data!$O$87,IF(O102=Data!$E$8,Data!$O$88,IF(O102=Data!$E$9,Data!$O$89,IF(O102=Data!$E$10,Data!$O$90,IF(O102=Data!$E$11,Data!$O$91,IF(O102=Data!$E$12,Data!$O$92,IF(O102=Data!$E$13,Data!$O$93,IF(O102=Data!$E$14,Data!$O$94,IF(O102=Data!$E$15,Data!$O$95,IF(O102=Data!$E$16,Data!$O$96,IF(O102=Data!$E$17,Data!$O$97,IF(O102=Data!$E$18,Data!$O$98,0)))))))))))))))))</f>
        <v>0</v>
      </c>
      <c r="BM102" s="169"/>
      <c r="BN102" s="169"/>
      <c r="BO102" s="169"/>
      <c r="BP102" s="169"/>
    </row>
  </sheetData>
  <sheetProtection algorithmName="SHA-256" hashValue="akJTotQ/RNRoy2yGCX0pBkKOXdIhawxKkw9kEmC3jN0=" saltValue="zluXRJyD6JF80XQs15JMtA=="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8139E0F-A81C-498B-BBE2-A12354C6417A}">
          <x14:formula1>
            <xm:f>Data!$B$1:$B$2</xm:f>
          </x14:formula1>
          <xm:sqref>D3 M3:N102</xm:sqref>
        </x14:dataValidation>
        <x14:dataValidation type="list" allowBlank="1" showInputMessage="1" showErrorMessage="1" xr:uid="{CEEC5F1E-71E1-44AE-9D9C-FF4FED4BE0DF}">
          <x14:formula1>
            <xm:f>Data!$B$10:$B$109</xm:f>
          </x14:formula1>
          <xm:sqref>J3:J102</xm:sqref>
        </x14:dataValidation>
        <x14:dataValidation type="list" allowBlank="1" showInputMessage="1" showErrorMessage="1" xr:uid="{B2792565-03BB-4A5F-8D77-53A7F3D6E1D3}">
          <x14:formula1>
            <xm:f>Data!$B$6:$B$7</xm:f>
          </x14:formula1>
          <xm:sqref>C3</xm:sqref>
        </x14:dataValidation>
        <x14:dataValidation type="list" allowBlank="1" showInputMessage="1" showErrorMessage="1" xr:uid="{C6293D00-A1FB-4702-9C8B-D01200DBE349}">
          <x14:formula1>
            <xm:f>Data!$E$2:$E$18</xm:f>
          </x14:formula1>
          <xm:sqref>O3:Q102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9"/>
  <sheetViews>
    <sheetView workbookViewId="0">
      <selection activeCell="C24" sqref="C24"/>
    </sheetView>
  </sheetViews>
  <sheetFormatPr defaultColWidth="9.21875" defaultRowHeight="14.4" x14ac:dyDescent="0.3"/>
  <cols>
    <col min="1" max="1" width="26.21875" style="5" customWidth="1"/>
    <col min="2" max="2" width="29.44140625" style="5" bestFit="1" customWidth="1"/>
    <col min="3" max="3" width="9.21875" style="5"/>
    <col min="4" max="4" width="19.21875" style="5" customWidth="1"/>
    <col min="5" max="5" width="59.5546875" style="5" customWidth="1"/>
    <col min="6" max="6" width="18.21875" style="5" customWidth="1"/>
    <col min="7" max="7" width="18.44140625" style="5" customWidth="1"/>
    <col min="8" max="8" width="19.77734375" style="5" customWidth="1"/>
    <col min="9" max="9" width="23.5546875" style="5" customWidth="1"/>
    <col min="10" max="10" width="23.44140625" style="5" customWidth="1"/>
    <col min="11" max="11" width="24.77734375" style="5" customWidth="1"/>
    <col min="12" max="12" width="23.21875" style="5" customWidth="1"/>
    <col min="13" max="13" width="24.21875" style="5" customWidth="1"/>
    <col min="14" max="14" width="25.77734375" style="5" customWidth="1"/>
    <col min="15" max="15" width="24.21875" style="80" customWidth="1"/>
    <col min="16" max="16" width="22.21875" style="5" customWidth="1"/>
    <col min="18" max="18" width="18.44140625" style="5" bestFit="1" customWidth="1"/>
    <col min="19" max="19" width="35.5546875" style="5" bestFit="1" customWidth="1"/>
    <col min="20" max="20" width="15.5546875" style="5" customWidth="1"/>
    <col min="21" max="21" width="15.77734375" style="5" customWidth="1"/>
    <col min="22" max="16384" width="9.21875" style="5"/>
  </cols>
  <sheetData>
    <row r="1" spans="1:25" s="3" customFormat="1" ht="66" customHeight="1" x14ac:dyDescent="0.3">
      <c r="A1" s="1" t="s">
        <v>0</v>
      </c>
      <c r="B1" s="2" t="s">
        <v>1</v>
      </c>
      <c r="D1" s="1" t="s">
        <v>146</v>
      </c>
      <c r="E1" s="1" t="s">
        <v>2</v>
      </c>
      <c r="F1" s="1" t="s">
        <v>157</v>
      </c>
      <c r="G1" s="1" t="s">
        <v>158</v>
      </c>
      <c r="H1" s="1" t="s">
        <v>159</v>
      </c>
      <c r="I1" s="1" t="s">
        <v>160</v>
      </c>
      <c r="J1" s="1" t="s">
        <v>161</v>
      </c>
      <c r="K1" s="1" t="s">
        <v>162</v>
      </c>
      <c r="L1" s="1" t="s">
        <v>163</v>
      </c>
      <c r="M1" s="1" t="s">
        <v>164</v>
      </c>
      <c r="N1" s="1" t="s">
        <v>165</v>
      </c>
      <c r="O1" s="78" t="s">
        <v>185</v>
      </c>
      <c r="P1" s="1" t="s">
        <v>186</v>
      </c>
      <c r="R1" s="31" t="s">
        <v>128</v>
      </c>
      <c r="S1" s="1" t="s">
        <v>130</v>
      </c>
      <c r="T1" s="1" t="s">
        <v>129</v>
      </c>
      <c r="U1" s="1" t="s">
        <v>166</v>
      </c>
      <c r="W1" s="28"/>
      <c r="X1" s="28"/>
      <c r="Y1" s="28"/>
    </row>
    <row r="2" spans="1:25" x14ac:dyDescent="0.3">
      <c r="A2" s="4"/>
      <c r="B2" s="2" t="s">
        <v>3</v>
      </c>
      <c r="D2" s="2"/>
      <c r="E2" s="81" t="s">
        <v>4</v>
      </c>
      <c r="F2" s="7">
        <v>0</v>
      </c>
      <c r="G2" s="7">
        <v>8.1300000000000008</v>
      </c>
      <c r="H2" s="7">
        <v>4.17</v>
      </c>
      <c r="I2" s="7">
        <v>12.29</v>
      </c>
      <c r="J2" s="7">
        <v>0</v>
      </c>
      <c r="K2" s="7">
        <v>0</v>
      </c>
      <c r="L2" s="7">
        <v>7.7</v>
      </c>
      <c r="M2" s="6" t="s">
        <v>124</v>
      </c>
      <c r="N2" s="6" t="s">
        <v>124</v>
      </c>
      <c r="O2" s="79">
        <v>147.4</v>
      </c>
      <c r="P2" s="6" t="s">
        <v>124</v>
      </c>
      <c r="R2" s="8" t="s">
        <v>152</v>
      </c>
      <c r="S2" s="2">
        <v>34.200000000000003</v>
      </c>
      <c r="T2" s="2">
        <v>69.7</v>
      </c>
      <c r="U2" s="6">
        <f>T2*S2/1000</f>
        <v>2.3837400000000004</v>
      </c>
    </row>
    <row r="3" spans="1:25" ht="15" customHeight="1" x14ac:dyDescent="0.3">
      <c r="A3" s="4"/>
      <c r="B3" s="2"/>
      <c r="D3" s="2"/>
      <c r="E3" s="81" t="s">
        <v>7</v>
      </c>
      <c r="F3" s="7">
        <v>0</v>
      </c>
      <c r="G3" s="7">
        <v>5.66</v>
      </c>
      <c r="H3" s="7">
        <v>0</v>
      </c>
      <c r="I3" s="7">
        <v>5.66</v>
      </c>
      <c r="J3" s="7">
        <v>0</v>
      </c>
      <c r="K3" s="7">
        <v>0</v>
      </c>
      <c r="L3" s="7">
        <v>0</v>
      </c>
      <c r="M3" s="6" t="s">
        <v>124</v>
      </c>
      <c r="N3" s="6" t="s">
        <v>124</v>
      </c>
      <c r="O3" s="79">
        <v>0</v>
      </c>
      <c r="P3" s="6" t="s">
        <v>124</v>
      </c>
      <c r="R3" s="8" t="s">
        <v>153</v>
      </c>
      <c r="S3" s="2">
        <v>34.200000000000003</v>
      </c>
      <c r="T3" s="2">
        <v>67.62</v>
      </c>
      <c r="U3" s="6">
        <f>T3*S3/1000</f>
        <v>2.3126040000000003</v>
      </c>
    </row>
    <row r="4" spans="1:25" x14ac:dyDescent="0.3">
      <c r="A4" s="4"/>
      <c r="B4" s="2"/>
      <c r="D4" s="2"/>
      <c r="E4" s="81" t="s">
        <v>225</v>
      </c>
      <c r="F4" s="7">
        <v>0</v>
      </c>
      <c r="G4" s="7">
        <v>0</v>
      </c>
      <c r="H4" s="7">
        <v>0.18</v>
      </c>
      <c r="I4" s="7">
        <v>0.18</v>
      </c>
      <c r="J4" s="7">
        <v>0</v>
      </c>
      <c r="K4" s="7">
        <v>0</v>
      </c>
      <c r="L4" s="7">
        <v>0</v>
      </c>
      <c r="M4" s="6" t="s">
        <v>124</v>
      </c>
      <c r="N4" s="6" t="s">
        <v>124</v>
      </c>
      <c r="O4" s="79">
        <v>0</v>
      </c>
      <c r="P4" s="6" t="s">
        <v>124</v>
      </c>
      <c r="R4" s="8" t="s">
        <v>154</v>
      </c>
      <c r="S4" s="2">
        <v>38.6</v>
      </c>
      <c r="T4" s="2">
        <v>70.5</v>
      </c>
      <c r="U4" s="6">
        <f>T4*S4/1000</f>
        <v>2.7213000000000003</v>
      </c>
    </row>
    <row r="5" spans="1:25" ht="15.75" customHeight="1" x14ac:dyDescent="0.3">
      <c r="A5" s="4"/>
      <c r="B5" s="2"/>
      <c r="D5" s="2"/>
      <c r="E5" s="81" t="s">
        <v>226</v>
      </c>
      <c r="F5" s="7">
        <v>0</v>
      </c>
      <c r="G5" s="7">
        <v>0</v>
      </c>
      <c r="H5" s="7">
        <v>0.21</v>
      </c>
      <c r="I5" s="7">
        <v>0.21</v>
      </c>
      <c r="J5" s="7">
        <v>0</v>
      </c>
      <c r="K5" s="7">
        <v>0</v>
      </c>
      <c r="L5" s="7">
        <v>86.2</v>
      </c>
      <c r="M5" s="6" t="s">
        <v>124</v>
      </c>
      <c r="N5" s="6" t="s">
        <v>124</v>
      </c>
      <c r="O5" s="79">
        <v>146.85</v>
      </c>
      <c r="P5" s="6" t="s">
        <v>124</v>
      </c>
      <c r="R5" s="8" t="s">
        <v>155</v>
      </c>
      <c r="S5" s="2">
        <v>38.6</v>
      </c>
      <c r="T5" s="2">
        <v>70.510000000000005</v>
      </c>
      <c r="U5" s="6">
        <f>T5*S5/1000</f>
        <v>2.721686</v>
      </c>
    </row>
    <row r="6" spans="1:25" ht="17.25" customHeight="1" x14ac:dyDescent="0.3">
      <c r="A6" s="1" t="s">
        <v>10</v>
      </c>
      <c r="B6" s="2" t="s">
        <v>11</v>
      </c>
      <c r="D6" s="2"/>
      <c r="E6" s="81" t="s">
        <v>227</v>
      </c>
      <c r="F6" s="7">
        <v>0</v>
      </c>
      <c r="G6" s="7">
        <v>0</v>
      </c>
      <c r="H6" s="7">
        <v>3.64</v>
      </c>
      <c r="I6" s="7">
        <v>3.64</v>
      </c>
      <c r="J6" s="7">
        <v>0</v>
      </c>
      <c r="K6" s="7">
        <v>3</v>
      </c>
      <c r="L6" s="7">
        <v>0</v>
      </c>
      <c r="M6" s="6" t="s">
        <v>124</v>
      </c>
      <c r="N6" s="6" t="s">
        <v>124</v>
      </c>
      <c r="O6" s="79">
        <v>154</v>
      </c>
      <c r="P6" s="6" t="s">
        <v>124</v>
      </c>
      <c r="R6" s="35" t="s">
        <v>156</v>
      </c>
      <c r="S6" s="30"/>
      <c r="T6" s="30"/>
      <c r="U6" s="19"/>
    </row>
    <row r="7" spans="1:25" ht="15" customHeight="1" x14ac:dyDescent="0.3">
      <c r="A7" s="4"/>
      <c r="B7" s="2" t="s">
        <v>12</v>
      </c>
      <c r="D7" s="2"/>
      <c r="E7" s="81" t="s">
        <v>178</v>
      </c>
      <c r="F7" s="7">
        <v>0</v>
      </c>
      <c r="G7" s="7">
        <v>0</v>
      </c>
      <c r="H7" s="7">
        <v>0.21</v>
      </c>
      <c r="I7" s="7">
        <v>0.21</v>
      </c>
      <c r="J7" s="7">
        <v>0</v>
      </c>
      <c r="K7" s="7">
        <v>0</v>
      </c>
      <c r="L7" s="7">
        <v>0</v>
      </c>
      <c r="M7" s="6" t="s">
        <v>124</v>
      </c>
      <c r="N7" s="6" t="s">
        <v>124</v>
      </c>
      <c r="O7" s="79">
        <v>154</v>
      </c>
      <c r="P7" s="6" t="s">
        <v>124</v>
      </c>
      <c r="R7" s="29"/>
      <c r="S7" s="30"/>
      <c r="T7" s="30"/>
      <c r="U7" s="19"/>
    </row>
    <row r="8" spans="1:25" ht="15" customHeight="1" x14ac:dyDescent="0.3">
      <c r="A8" s="4"/>
      <c r="B8" s="2"/>
      <c r="D8" s="2"/>
      <c r="E8" s="82" t="s">
        <v>177</v>
      </c>
      <c r="F8" s="7">
        <v>0</v>
      </c>
      <c r="G8" s="7">
        <v>0</v>
      </c>
      <c r="H8" s="7">
        <v>0.09</v>
      </c>
      <c r="I8" s="7">
        <v>0.09</v>
      </c>
      <c r="J8" s="7">
        <v>0</v>
      </c>
      <c r="K8" s="7">
        <v>0.22</v>
      </c>
      <c r="L8" s="7">
        <v>7.7</v>
      </c>
      <c r="M8" s="6" t="s">
        <v>124</v>
      </c>
      <c r="N8" s="6" t="s">
        <v>124</v>
      </c>
      <c r="O8" s="79">
        <v>147.4</v>
      </c>
      <c r="P8" s="6" t="s">
        <v>124</v>
      </c>
      <c r="R8" s="32"/>
      <c r="S8" s="32"/>
      <c r="T8" s="33"/>
      <c r="U8" s="19"/>
    </row>
    <row r="9" spans="1:25" x14ac:dyDescent="0.3">
      <c r="A9" s="4"/>
      <c r="B9" s="2"/>
      <c r="D9" s="2"/>
      <c r="E9" s="81" t="s">
        <v>228</v>
      </c>
      <c r="F9" s="7">
        <v>0</v>
      </c>
      <c r="G9" s="7">
        <v>0</v>
      </c>
      <c r="H9" s="7">
        <v>0</v>
      </c>
      <c r="I9" s="7">
        <v>0</v>
      </c>
      <c r="J9" s="7">
        <v>0</v>
      </c>
      <c r="K9" s="7">
        <v>0</v>
      </c>
      <c r="L9" s="7">
        <v>0</v>
      </c>
      <c r="M9" s="6" t="s">
        <v>124</v>
      </c>
      <c r="N9" s="6" t="s">
        <v>124</v>
      </c>
      <c r="O9" s="79">
        <v>0</v>
      </c>
      <c r="P9" s="6" t="s">
        <v>124</v>
      </c>
      <c r="R9" s="34"/>
      <c r="S9" s="34"/>
      <c r="T9" s="34"/>
      <c r="U9" s="19"/>
    </row>
    <row r="10" spans="1:25" ht="15" customHeight="1" x14ac:dyDescent="0.3">
      <c r="A10" s="1" t="s">
        <v>0</v>
      </c>
      <c r="B10" s="10" t="s">
        <v>13</v>
      </c>
      <c r="D10" s="2"/>
      <c r="E10" s="81" t="s">
        <v>176</v>
      </c>
      <c r="F10" s="7">
        <v>0</v>
      </c>
      <c r="G10" s="7">
        <v>0</v>
      </c>
      <c r="H10" s="7">
        <v>0</v>
      </c>
      <c r="I10" s="7">
        <v>0</v>
      </c>
      <c r="J10" s="7">
        <v>0</v>
      </c>
      <c r="K10" s="7">
        <v>0</v>
      </c>
      <c r="L10" s="7">
        <v>0</v>
      </c>
      <c r="M10" s="6" t="s">
        <v>124</v>
      </c>
      <c r="N10" s="6" t="s">
        <v>124</v>
      </c>
      <c r="O10" s="79">
        <v>144.19999999999999</v>
      </c>
      <c r="P10" s="6" t="s">
        <v>124</v>
      </c>
      <c r="R10" s="34"/>
      <c r="S10" s="34"/>
      <c r="T10" s="34"/>
      <c r="U10" s="19"/>
    </row>
    <row r="11" spans="1:25" ht="17.25" customHeight="1" x14ac:dyDescent="0.3">
      <c r="A11" s="4"/>
      <c r="B11" s="10" t="s">
        <v>14</v>
      </c>
      <c r="D11" s="2"/>
      <c r="E11" s="81" t="s">
        <v>16</v>
      </c>
      <c r="F11" s="7">
        <v>0</v>
      </c>
      <c r="G11" s="7">
        <v>5.66</v>
      </c>
      <c r="H11" s="7">
        <v>0</v>
      </c>
      <c r="I11" s="7">
        <v>5.66</v>
      </c>
      <c r="J11" s="7">
        <v>1.72</v>
      </c>
      <c r="K11" s="7">
        <v>0</v>
      </c>
      <c r="L11" s="7">
        <v>7.7</v>
      </c>
      <c r="M11" s="6" t="s">
        <v>124</v>
      </c>
      <c r="N11" s="6" t="s">
        <v>124</v>
      </c>
      <c r="O11" s="79">
        <v>495</v>
      </c>
      <c r="P11" s="6" t="s">
        <v>124</v>
      </c>
      <c r="R11" s="34"/>
      <c r="S11" s="34"/>
      <c r="T11" s="34"/>
      <c r="U11" s="19"/>
    </row>
    <row r="12" spans="1:25" ht="17.25" customHeight="1" x14ac:dyDescent="0.3">
      <c r="A12" s="2"/>
      <c r="B12" s="10" t="s">
        <v>15</v>
      </c>
      <c r="D12" s="2"/>
      <c r="E12" s="81" t="s">
        <v>5</v>
      </c>
      <c r="F12" s="7">
        <v>0</v>
      </c>
      <c r="G12" s="40">
        <v>0.33</v>
      </c>
      <c r="H12" s="40">
        <v>0.69</v>
      </c>
      <c r="I12" s="7">
        <v>1.02</v>
      </c>
      <c r="J12" s="7">
        <v>0</v>
      </c>
      <c r="K12" s="7">
        <v>0</v>
      </c>
      <c r="L12" s="7">
        <v>244.93</v>
      </c>
      <c r="M12" s="7">
        <v>612.33000000000004</v>
      </c>
      <c r="N12" s="6" t="s">
        <v>6</v>
      </c>
      <c r="O12" s="79">
        <v>443.67</v>
      </c>
      <c r="P12" s="2">
        <v>3.48</v>
      </c>
      <c r="Q12" s="51"/>
      <c r="R12" s="51"/>
      <c r="S12" s="34"/>
      <c r="T12" s="34"/>
      <c r="U12" s="19"/>
    </row>
    <row r="13" spans="1:25" ht="20.25" customHeight="1" x14ac:dyDescent="0.3">
      <c r="A13" s="2"/>
      <c r="B13" s="10" t="s">
        <v>17</v>
      </c>
      <c r="D13" s="2"/>
      <c r="E13" s="81" t="s">
        <v>8</v>
      </c>
      <c r="F13" s="7">
        <v>0</v>
      </c>
      <c r="G13" s="40">
        <v>0.16</v>
      </c>
      <c r="H13" s="40">
        <v>0.72</v>
      </c>
      <c r="I13" s="7">
        <v>0.88</v>
      </c>
      <c r="J13" s="7">
        <v>0</v>
      </c>
      <c r="K13" s="7">
        <v>0</v>
      </c>
      <c r="L13" s="7">
        <v>4.99</v>
      </c>
      <c r="M13" s="7">
        <v>4.99</v>
      </c>
      <c r="N13" s="6" t="s">
        <v>6</v>
      </c>
      <c r="O13" s="79">
        <v>495</v>
      </c>
      <c r="P13" s="2">
        <v>1.7599999999999998</v>
      </c>
      <c r="Q13" s="51"/>
      <c r="R13" s="52"/>
      <c r="S13" s="9"/>
      <c r="T13" s="30"/>
      <c r="U13" s="19"/>
    </row>
    <row r="14" spans="1:25" ht="15.75" customHeight="1" x14ac:dyDescent="0.3">
      <c r="A14" s="2"/>
      <c r="B14" s="10" t="s">
        <v>18</v>
      </c>
      <c r="D14" s="2"/>
      <c r="E14" s="81" t="s">
        <v>127</v>
      </c>
      <c r="F14" s="7">
        <v>0</v>
      </c>
      <c r="G14" s="40">
        <v>0.12</v>
      </c>
      <c r="H14" s="40">
        <v>0.05</v>
      </c>
      <c r="I14" s="7">
        <v>0.17</v>
      </c>
      <c r="J14" s="7">
        <v>2.2400000000000002</v>
      </c>
      <c r="K14" s="7">
        <v>0</v>
      </c>
      <c r="L14" s="7">
        <v>281.60000000000002</v>
      </c>
      <c r="M14" s="7">
        <v>704</v>
      </c>
      <c r="N14" s="6" t="s">
        <v>6</v>
      </c>
      <c r="O14" s="79">
        <v>403.33</v>
      </c>
      <c r="P14" s="2">
        <v>2.2400000000000002</v>
      </c>
      <c r="Q14" s="51"/>
      <c r="R14" s="51"/>
      <c r="S14" s="27"/>
      <c r="T14" s="30"/>
      <c r="U14" s="19"/>
    </row>
    <row r="15" spans="1:25" ht="18.75" customHeight="1" x14ac:dyDescent="0.3">
      <c r="A15" s="2"/>
      <c r="B15" s="10" t="s">
        <v>19</v>
      </c>
      <c r="D15" s="2"/>
      <c r="E15" s="81" t="s">
        <v>9</v>
      </c>
      <c r="F15" s="7">
        <v>0</v>
      </c>
      <c r="G15" s="40">
        <v>0</v>
      </c>
      <c r="H15" s="40">
        <v>0</v>
      </c>
      <c r="I15" s="7">
        <v>-2.3131700000000001E-4</v>
      </c>
      <c r="J15" s="7">
        <v>0</v>
      </c>
      <c r="K15" s="7">
        <v>0</v>
      </c>
      <c r="L15" s="7">
        <v>0.73</v>
      </c>
      <c r="M15" s="7">
        <v>0.73</v>
      </c>
      <c r="N15" s="6" t="s">
        <v>6</v>
      </c>
      <c r="O15" s="79">
        <v>176</v>
      </c>
      <c r="P15" s="2">
        <v>0.77</v>
      </c>
      <c r="Q15" s="51"/>
      <c r="R15" s="51"/>
      <c r="S15" s="9"/>
      <c r="T15" s="9"/>
      <c r="U15" s="9"/>
    </row>
    <row r="16" spans="1:25" ht="15.75" customHeight="1" x14ac:dyDescent="0.3">
      <c r="A16" s="2"/>
      <c r="B16" s="10" t="s">
        <v>20</v>
      </c>
      <c r="D16" s="2"/>
      <c r="E16" s="81" t="s">
        <v>144</v>
      </c>
      <c r="F16" s="7">
        <v>0</v>
      </c>
      <c r="G16" s="7">
        <v>0</v>
      </c>
      <c r="H16" s="7">
        <v>0</v>
      </c>
      <c r="I16" s="7">
        <v>0</v>
      </c>
      <c r="J16" s="7">
        <v>0.92</v>
      </c>
      <c r="K16" s="7">
        <v>0</v>
      </c>
      <c r="L16" s="7">
        <v>0</v>
      </c>
      <c r="M16" s="7">
        <v>0</v>
      </c>
      <c r="N16" s="6" t="s">
        <v>6</v>
      </c>
      <c r="O16" s="79">
        <v>491.33</v>
      </c>
      <c r="P16" s="2">
        <v>0.92</v>
      </c>
      <c r="Q16" s="51"/>
      <c r="R16" s="51"/>
      <c r="S16" s="18"/>
      <c r="T16" s="9"/>
      <c r="U16" s="9"/>
    </row>
    <row r="17" spans="1:21" ht="17.25" customHeight="1" x14ac:dyDescent="0.3">
      <c r="A17" s="2"/>
      <c r="B17" s="10" t="s">
        <v>21</v>
      </c>
      <c r="D17" s="2"/>
      <c r="E17" s="81" t="s">
        <v>229</v>
      </c>
      <c r="F17" s="7">
        <v>0</v>
      </c>
      <c r="G17" s="7">
        <v>0</v>
      </c>
      <c r="H17" s="7">
        <v>0</v>
      </c>
      <c r="I17" s="7">
        <v>0</v>
      </c>
      <c r="J17" s="7">
        <v>0</v>
      </c>
      <c r="K17" s="7">
        <v>0</v>
      </c>
      <c r="L17" s="7">
        <v>0</v>
      </c>
      <c r="M17" s="7">
        <v>0</v>
      </c>
      <c r="N17" s="7">
        <v>0</v>
      </c>
      <c r="O17" s="79">
        <v>0</v>
      </c>
      <c r="P17" s="7">
        <v>0</v>
      </c>
      <c r="Q17" s="51"/>
      <c r="R17" s="51"/>
      <c r="S17" s="9"/>
      <c r="T17" s="9"/>
      <c r="U17" s="9"/>
    </row>
    <row r="18" spans="1:21" x14ac:dyDescent="0.3">
      <c r="A18" s="2"/>
      <c r="B18" s="10" t="s">
        <v>22</v>
      </c>
      <c r="D18" s="2"/>
      <c r="E18" s="83" t="s">
        <v>124</v>
      </c>
      <c r="F18" s="7">
        <v>0</v>
      </c>
      <c r="G18" s="7">
        <v>0</v>
      </c>
      <c r="H18" s="7">
        <v>0</v>
      </c>
      <c r="I18" s="7">
        <v>0</v>
      </c>
      <c r="J18" s="7">
        <v>0</v>
      </c>
      <c r="K18" s="7">
        <v>0</v>
      </c>
      <c r="L18" s="7">
        <v>0</v>
      </c>
      <c r="M18" s="7">
        <v>0</v>
      </c>
      <c r="N18" s="7">
        <v>0</v>
      </c>
      <c r="O18" s="79">
        <v>0</v>
      </c>
      <c r="P18" s="7">
        <v>0</v>
      </c>
      <c r="R18" s="9"/>
      <c r="S18" s="9"/>
      <c r="T18" s="9"/>
      <c r="U18" s="9"/>
    </row>
    <row r="19" spans="1:21" x14ac:dyDescent="0.3">
      <c r="A19" s="2"/>
      <c r="B19" s="10" t="s">
        <v>23</v>
      </c>
      <c r="R19" s="9"/>
      <c r="S19" s="9"/>
      <c r="T19" s="9"/>
      <c r="U19" s="9"/>
    </row>
    <row r="20" spans="1:21" x14ac:dyDescent="0.3">
      <c r="A20" s="2"/>
      <c r="B20" s="10" t="s">
        <v>24</v>
      </c>
      <c r="L20" s="27"/>
      <c r="R20" s="9"/>
      <c r="S20" s="9"/>
      <c r="T20" s="9"/>
      <c r="U20" s="9"/>
    </row>
    <row r="21" spans="1:21" ht="43.2" x14ac:dyDescent="0.3">
      <c r="A21" s="2"/>
      <c r="B21" s="10" t="s">
        <v>25</v>
      </c>
      <c r="D21" s="1" t="s">
        <v>147</v>
      </c>
      <c r="E21" s="1" t="s">
        <v>2</v>
      </c>
      <c r="F21" s="1" t="s">
        <v>157</v>
      </c>
      <c r="G21" s="1" t="s">
        <v>158</v>
      </c>
      <c r="H21" s="1" t="s">
        <v>159</v>
      </c>
      <c r="I21" s="1" t="s">
        <v>160</v>
      </c>
      <c r="J21" s="1" t="s">
        <v>161</v>
      </c>
      <c r="K21" s="1" t="s">
        <v>162</v>
      </c>
      <c r="L21" s="1" t="s">
        <v>163</v>
      </c>
      <c r="M21" s="1" t="s">
        <v>164</v>
      </c>
      <c r="N21" s="1" t="s">
        <v>165</v>
      </c>
      <c r="O21" s="78" t="s">
        <v>185</v>
      </c>
      <c r="P21" s="1" t="s">
        <v>186</v>
      </c>
      <c r="R21" s="9"/>
      <c r="S21" s="27"/>
      <c r="T21" s="9"/>
      <c r="U21" s="9"/>
    </row>
    <row r="22" spans="1:21" x14ac:dyDescent="0.3">
      <c r="A22" s="2"/>
      <c r="B22" s="10" t="s">
        <v>26</v>
      </c>
      <c r="D22" s="2"/>
      <c r="E22" s="81" t="s">
        <v>4</v>
      </c>
      <c r="F22" s="7">
        <v>0</v>
      </c>
      <c r="G22" s="7">
        <v>8.1300000000000008</v>
      </c>
      <c r="H22" s="7">
        <v>4.17</v>
      </c>
      <c r="I22" s="7">
        <v>12.29</v>
      </c>
      <c r="J22" s="7">
        <v>0</v>
      </c>
      <c r="K22" s="7">
        <v>0</v>
      </c>
      <c r="L22" s="7">
        <v>7.7</v>
      </c>
      <c r="M22" s="6" t="s">
        <v>124</v>
      </c>
      <c r="N22" s="6" t="s">
        <v>124</v>
      </c>
      <c r="O22" s="79">
        <v>233.57</v>
      </c>
      <c r="P22" s="6" t="s">
        <v>124</v>
      </c>
      <c r="R22" s="9"/>
      <c r="S22" s="9"/>
      <c r="T22" s="9"/>
      <c r="U22" s="9"/>
    </row>
    <row r="23" spans="1:21" x14ac:dyDescent="0.3">
      <c r="A23" s="2"/>
      <c r="B23" s="10" t="s">
        <v>27</v>
      </c>
      <c r="D23" s="2"/>
      <c r="E23" s="81" t="s">
        <v>7</v>
      </c>
      <c r="F23" s="7">
        <v>0</v>
      </c>
      <c r="G23" s="7">
        <v>5.66</v>
      </c>
      <c r="H23" s="7">
        <v>0</v>
      </c>
      <c r="I23" s="7">
        <v>5.66</v>
      </c>
      <c r="J23" s="7">
        <v>0</v>
      </c>
      <c r="K23" s="7">
        <v>0</v>
      </c>
      <c r="L23" s="7">
        <v>0</v>
      </c>
      <c r="M23" s="6" t="s">
        <v>124</v>
      </c>
      <c r="N23" s="6" t="s">
        <v>124</v>
      </c>
      <c r="O23" s="79">
        <v>0</v>
      </c>
      <c r="P23" s="6" t="s">
        <v>124</v>
      </c>
      <c r="R23" s="9"/>
      <c r="S23" s="9"/>
      <c r="T23" s="9"/>
      <c r="U23" s="9"/>
    </row>
    <row r="24" spans="1:21" x14ac:dyDescent="0.3">
      <c r="A24" s="2"/>
      <c r="B24" s="10" t="s">
        <v>28</v>
      </c>
      <c r="D24" s="2"/>
      <c r="E24" s="81" t="s">
        <v>225</v>
      </c>
      <c r="F24" s="7">
        <v>0</v>
      </c>
      <c r="G24" s="7">
        <v>0</v>
      </c>
      <c r="H24" s="7">
        <v>0.18</v>
      </c>
      <c r="I24" s="7">
        <v>0.18</v>
      </c>
      <c r="J24" s="7">
        <v>0</v>
      </c>
      <c r="K24" s="7">
        <v>0</v>
      </c>
      <c r="L24" s="7">
        <v>0</v>
      </c>
      <c r="M24" s="6" t="s">
        <v>124</v>
      </c>
      <c r="N24" s="6" t="s">
        <v>124</v>
      </c>
      <c r="O24" s="79">
        <v>0</v>
      </c>
      <c r="P24" s="6" t="s">
        <v>124</v>
      </c>
      <c r="R24" s="9"/>
      <c r="S24" s="9"/>
      <c r="T24" s="9"/>
      <c r="U24" s="9"/>
    </row>
    <row r="25" spans="1:21" x14ac:dyDescent="0.3">
      <c r="A25" s="2"/>
      <c r="B25" s="10" t="s">
        <v>29</v>
      </c>
      <c r="D25" s="2"/>
      <c r="E25" s="81" t="s">
        <v>226</v>
      </c>
      <c r="F25" s="7">
        <v>0</v>
      </c>
      <c r="G25" s="7">
        <v>0</v>
      </c>
      <c r="H25" s="7">
        <v>0.21</v>
      </c>
      <c r="I25" s="7">
        <v>0.21</v>
      </c>
      <c r="J25" s="7">
        <v>0</v>
      </c>
      <c r="K25" s="7">
        <v>0</v>
      </c>
      <c r="L25" s="7">
        <v>86.2</v>
      </c>
      <c r="M25" s="6" t="s">
        <v>124</v>
      </c>
      <c r="N25" s="6" t="s">
        <v>124</v>
      </c>
      <c r="O25" s="79">
        <v>146.85</v>
      </c>
      <c r="P25" s="6" t="s">
        <v>124</v>
      </c>
      <c r="R25" s="9"/>
      <c r="S25" s="9"/>
      <c r="T25" s="9"/>
      <c r="U25" s="9"/>
    </row>
    <row r="26" spans="1:21" x14ac:dyDescent="0.3">
      <c r="A26" s="2"/>
      <c r="B26" s="10" t="s">
        <v>30</v>
      </c>
      <c r="D26" s="2"/>
      <c r="E26" s="81" t="s">
        <v>227</v>
      </c>
      <c r="F26" s="7">
        <v>0</v>
      </c>
      <c r="G26" s="7">
        <v>0</v>
      </c>
      <c r="H26" s="7">
        <v>3.64</v>
      </c>
      <c r="I26" s="7">
        <v>3.64</v>
      </c>
      <c r="J26" s="7">
        <v>0</v>
      </c>
      <c r="K26" s="7">
        <v>4.8499999999999996</v>
      </c>
      <c r="L26" s="7">
        <v>0</v>
      </c>
      <c r="M26" s="6" t="s">
        <v>124</v>
      </c>
      <c r="N26" s="6" t="s">
        <v>124</v>
      </c>
      <c r="O26" s="79">
        <v>248.6</v>
      </c>
      <c r="P26" s="6" t="s">
        <v>124</v>
      </c>
      <c r="R26" s="9"/>
      <c r="S26" s="9"/>
      <c r="T26" s="9"/>
      <c r="U26" s="9"/>
    </row>
    <row r="27" spans="1:21" x14ac:dyDescent="0.3">
      <c r="A27" s="2"/>
      <c r="B27" s="10" t="s">
        <v>31</v>
      </c>
      <c r="D27" s="2"/>
      <c r="E27" s="81" t="s">
        <v>178</v>
      </c>
      <c r="F27" s="7">
        <v>0</v>
      </c>
      <c r="G27" s="7">
        <v>0</v>
      </c>
      <c r="H27" s="7">
        <v>0.21</v>
      </c>
      <c r="I27" s="7">
        <v>0.21</v>
      </c>
      <c r="J27" s="7">
        <v>0</v>
      </c>
      <c r="K27" s="7">
        <v>0</v>
      </c>
      <c r="L27" s="7">
        <v>0</v>
      </c>
      <c r="M27" s="6" t="s">
        <v>124</v>
      </c>
      <c r="N27" s="6" t="s">
        <v>124</v>
      </c>
      <c r="O27" s="79">
        <v>248.6</v>
      </c>
      <c r="P27" s="6" t="s">
        <v>124</v>
      </c>
    </row>
    <row r="28" spans="1:21" x14ac:dyDescent="0.3">
      <c r="A28" s="2"/>
      <c r="B28" s="10" t="s">
        <v>32</v>
      </c>
      <c r="D28" s="2"/>
      <c r="E28" s="82" t="s">
        <v>177</v>
      </c>
      <c r="F28" s="7">
        <v>0</v>
      </c>
      <c r="G28" s="7">
        <v>0</v>
      </c>
      <c r="H28" s="7">
        <v>0.09</v>
      </c>
      <c r="I28" s="7">
        <v>0.09</v>
      </c>
      <c r="J28" s="7">
        <v>0</v>
      </c>
      <c r="K28" s="7">
        <v>0.35</v>
      </c>
      <c r="L28" s="7">
        <v>7.7</v>
      </c>
      <c r="M28" s="6" t="s">
        <v>124</v>
      </c>
      <c r="N28" s="6" t="s">
        <v>124</v>
      </c>
      <c r="O28" s="79">
        <v>233.57</v>
      </c>
      <c r="P28" s="6" t="s">
        <v>124</v>
      </c>
    </row>
    <row r="29" spans="1:21" x14ac:dyDescent="0.3">
      <c r="A29" s="2"/>
      <c r="B29" s="10" t="s">
        <v>33</v>
      </c>
      <c r="D29" s="2"/>
      <c r="E29" s="81" t="s">
        <v>228</v>
      </c>
      <c r="F29" s="7">
        <v>0</v>
      </c>
      <c r="G29" s="7">
        <v>0</v>
      </c>
      <c r="H29" s="7">
        <v>0</v>
      </c>
      <c r="I29" s="7">
        <v>0</v>
      </c>
      <c r="J29" s="7">
        <v>0</v>
      </c>
      <c r="K29" s="7">
        <v>0</v>
      </c>
      <c r="L29" s="7">
        <v>0</v>
      </c>
      <c r="M29" s="6" t="s">
        <v>124</v>
      </c>
      <c r="N29" s="6" t="s">
        <v>124</v>
      </c>
      <c r="O29" s="79">
        <v>0</v>
      </c>
      <c r="P29" s="6" t="s">
        <v>124</v>
      </c>
    </row>
    <row r="30" spans="1:21" x14ac:dyDescent="0.3">
      <c r="A30" s="2"/>
      <c r="B30" s="10" t="s">
        <v>34</v>
      </c>
      <c r="D30" s="2"/>
      <c r="E30" s="81" t="s">
        <v>176</v>
      </c>
      <c r="F30" s="7">
        <v>0</v>
      </c>
      <c r="G30" s="7">
        <v>0</v>
      </c>
      <c r="H30" s="7">
        <v>0</v>
      </c>
      <c r="I30" s="7">
        <v>0</v>
      </c>
      <c r="J30" s="7">
        <v>0</v>
      </c>
      <c r="K30" s="7">
        <v>0</v>
      </c>
      <c r="L30" s="7">
        <v>0</v>
      </c>
      <c r="M30" s="6" t="s">
        <v>124</v>
      </c>
      <c r="N30" s="6" t="s">
        <v>124</v>
      </c>
      <c r="O30" s="79">
        <v>114.91</v>
      </c>
      <c r="P30" s="6" t="s">
        <v>124</v>
      </c>
    </row>
    <row r="31" spans="1:21" x14ac:dyDescent="0.3">
      <c r="A31" s="2"/>
      <c r="B31" s="10" t="s">
        <v>35</v>
      </c>
      <c r="D31" s="2"/>
      <c r="E31" s="81" t="s">
        <v>16</v>
      </c>
      <c r="F31" s="7">
        <v>0</v>
      </c>
      <c r="G31" s="7">
        <v>5.66</v>
      </c>
      <c r="H31" s="7">
        <v>0</v>
      </c>
      <c r="I31" s="7">
        <v>5.66</v>
      </c>
      <c r="J31" s="7">
        <v>1.72</v>
      </c>
      <c r="K31" s="7">
        <v>0</v>
      </c>
      <c r="L31" s="7">
        <v>7.7</v>
      </c>
      <c r="M31" s="6" t="s">
        <v>124</v>
      </c>
      <c r="N31" s="6" t="s">
        <v>124</v>
      </c>
      <c r="O31" s="79">
        <v>495</v>
      </c>
      <c r="P31" s="6" t="s">
        <v>124</v>
      </c>
    </row>
    <row r="32" spans="1:21" x14ac:dyDescent="0.3">
      <c r="A32" s="2"/>
      <c r="B32" s="10" t="s">
        <v>36</v>
      </c>
      <c r="D32" s="2"/>
      <c r="E32" s="81" t="s">
        <v>5</v>
      </c>
      <c r="F32" s="7">
        <v>0</v>
      </c>
      <c r="G32" s="40">
        <v>0.05</v>
      </c>
      <c r="H32" s="40">
        <v>7.152E-2</v>
      </c>
      <c r="I32" s="7">
        <v>0.12626999999999999</v>
      </c>
      <c r="J32" s="7">
        <v>0</v>
      </c>
      <c r="K32" s="7">
        <v>0</v>
      </c>
      <c r="L32" s="7">
        <v>244.93333333333337</v>
      </c>
      <c r="M32" s="7">
        <v>612.33000000000004</v>
      </c>
      <c r="N32" s="6" t="s">
        <v>6</v>
      </c>
      <c r="O32" s="79">
        <v>990</v>
      </c>
      <c r="P32" s="2">
        <v>3.48</v>
      </c>
      <c r="Q32" s="51"/>
      <c r="R32" s="51"/>
    </row>
    <row r="33" spans="1:18" x14ac:dyDescent="0.3">
      <c r="A33" s="2"/>
      <c r="B33" s="10" t="s">
        <v>37</v>
      </c>
      <c r="D33" s="2"/>
      <c r="E33" s="81" t="s">
        <v>8</v>
      </c>
      <c r="F33" s="7">
        <v>0</v>
      </c>
      <c r="G33" s="40">
        <v>2.8001908499999998E-3</v>
      </c>
      <c r="H33" s="40">
        <v>0.04</v>
      </c>
      <c r="I33" s="7">
        <v>0.04</v>
      </c>
      <c r="J33" s="7">
        <v>0</v>
      </c>
      <c r="K33" s="7">
        <v>0</v>
      </c>
      <c r="L33" s="7">
        <v>4.99</v>
      </c>
      <c r="M33" s="7">
        <v>4.99</v>
      </c>
      <c r="N33" s="6" t="s">
        <v>6</v>
      </c>
      <c r="O33" s="79">
        <v>495</v>
      </c>
      <c r="P33" s="2">
        <v>1.7599999999999998</v>
      </c>
      <c r="Q33" s="51"/>
      <c r="R33" s="51"/>
    </row>
    <row r="34" spans="1:18" x14ac:dyDescent="0.3">
      <c r="A34" s="2"/>
      <c r="B34" s="10" t="s">
        <v>38</v>
      </c>
      <c r="D34" s="2"/>
      <c r="E34" s="81" t="s">
        <v>127</v>
      </c>
      <c r="F34" s="7">
        <v>0</v>
      </c>
      <c r="G34" s="40">
        <v>-0.06</v>
      </c>
      <c r="H34" s="40">
        <v>0.08</v>
      </c>
      <c r="I34" s="7">
        <v>0.02</v>
      </c>
      <c r="J34" s="7">
        <v>2.2400000000000002</v>
      </c>
      <c r="K34" s="7">
        <v>0</v>
      </c>
      <c r="L34" s="7">
        <v>281.60000000000002</v>
      </c>
      <c r="M34" s="7">
        <v>704</v>
      </c>
      <c r="N34" s="6" t="s">
        <v>6</v>
      </c>
      <c r="O34" s="79">
        <v>1686.67</v>
      </c>
      <c r="P34" s="2">
        <v>2.2400000000000002</v>
      </c>
      <c r="Q34" s="51"/>
      <c r="R34" s="51"/>
    </row>
    <row r="35" spans="1:18" x14ac:dyDescent="0.3">
      <c r="A35" s="2"/>
      <c r="B35" s="10" t="s">
        <v>39</v>
      </c>
      <c r="D35" s="2"/>
      <c r="E35" s="81" t="s">
        <v>9</v>
      </c>
      <c r="F35" s="7">
        <v>0</v>
      </c>
      <c r="G35" s="40">
        <v>-5.7829250000000002E-6</v>
      </c>
      <c r="H35" s="40">
        <v>0</v>
      </c>
      <c r="I35" s="7">
        <v>-5.7829250000000002E-6</v>
      </c>
      <c r="J35" s="7">
        <v>0</v>
      </c>
      <c r="K35" s="7">
        <v>0</v>
      </c>
      <c r="L35" s="7">
        <v>0.73</v>
      </c>
      <c r="M35" s="7">
        <v>0.73</v>
      </c>
      <c r="N35" s="6" t="s">
        <v>6</v>
      </c>
      <c r="O35" s="79">
        <v>176</v>
      </c>
      <c r="P35" s="2">
        <v>0.77</v>
      </c>
      <c r="Q35" s="51"/>
      <c r="R35" s="51"/>
    </row>
    <row r="36" spans="1:18" x14ac:dyDescent="0.3">
      <c r="A36" s="2"/>
      <c r="B36" s="10" t="s">
        <v>40</v>
      </c>
      <c r="D36" s="2"/>
      <c r="E36" s="81" t="s">
        <v>144</v>
      </c>
      <c r="F36" s="7">
        <v>0</v>
      </c>
      <c r="G36" s="7">
        <v>0</v>
      </c>
      <c r="H36" s="7">
        <v>0</v>
      </c>
      <c r="I36" s="7">
        <v>0</v>
      </c>
      <c r="J36" s="7">
        <v>0.92</v>
      </c>
      <c r="K36" s="7">
        <v>0</v>
      </c>
      <c r="L36" s="7">
        <v>0</v>
      </c>
      <c r="M36" s="7">
        <v>0</v>
      </c>
      <c r="N36" s="6" t="s">
        <v>6</v>
      </c>
      <c r="O36" s="79">
        <v>491.33</v>
      </c>
      <c r="P36" s="2">
        <v>0.92</v>
      </c>
      <c r="Q36" s="51"/>
      <c r="R36" s="51"/>
    </row>
    <row r="37" spans="1:18" x14ac:dyDescent="0.3">
      <c r="A37" s="2"/>
      <c r="B37" s="10" t="s">
        <v>41</v>
      </c>
      <c r="D37" s="2"/>
      <c r="E37" s="81" t="s">
        <v>229</v>
      </c>
      <c r="F37" s="7">
        <v>0</v>
      </c>
      <c r="G37" s="7">
        <v>0</v>
      </c>
      <c r="H37" s="7">
        <v>0</v>
      </c>
      <c r="I37" s="7">
        <v>0</v>
      </c>
      <c r="J37" s="7">
        <v>0</v>
      </c>
      <c r="K37" s="7">
        <v>0</v>
      </c>
      <c r="L37" s="7">
        <v>0</v>
      </c>
      <c r="M37" s="7">
        <v>0</v>
      </c>
      <c r="N37" s="7">
        <v>0</v>
      </c>
      <c r="O37" s="79">
        <v>0</v>
      </c>
      <c r="P37" s="7">
        <v>0</v>
      </c>
      <c r="Q37" s="51"/>
      <c r="R37" s="51"/>
    </row>
    <row r="38" spans="1:18" x14ac:dyDescent="0.3">
      <c r="A38" s="2"/>
      <c r="B38" s="10" t="s">
        <v>42</v>
      </c>
      <c r="D38" s="2"/>
      <c r="E38" s="83" t="s">
        <v>124</v>
      </c>
      <c r="F38" s="7">
        <v>0</v>
      </c>
      <c r="G38" s="7">
        <v>0</v>
      </c>
      <c r="H38" s="7">
        <v>0</v>
      </c>
      <c r="I38" s="7">
        <v>0</v>
      </c>
      <c r="J38" s="7">
        <v>0</v>
      </c>
      <c r="K38" s="7">
        <v>0</v>
      </c>
      <c r="L38" s="7">
        <v>0</v>
      </c>
      <c r="M38" s="7">
        <v>0</v>
      </c>
      <c r="N38" s="7">
        <v>0</v>
      </c>
      <c r="O38" s="79">
        <v>0</v>
      </c>
      <c r="P38" s="7">
        <v>0</v>
      </c>
    </row>
    <row r="39" spans="1:18" x14ac:dyDescent="0.3">
      <c r="A39" s="2"/>
      <c r="B39" s="10" t="s">
        <v>43</v>
      </c>
      <c r="D39" s="9"/>
      <c r="E39" s="9"/>
      <c r="F39" s="9"/>
      <c r="G39" s="9"/>
      <c r="H39" s="9"/>
      <c r="I39" s="9"/>
      <c r="J39" s="9"/>
      <c r="K39" s="9"/>
    </row>
    <row r="40" spans="1:18" x14ac:dyDescent="0.3">
      <c r="A40" s="2"/>
      <c r="B40" s="10" t="s">
        <v>44</v>
      </c>
      <c r="D40" s="9"/>
      <c r="E40" s="9"/>
      <c r="F40" s="9"/>
      <c r="G40" s="9"/>
      <c r="H40" s="9"/>
      <c r="I40" s="9"/>
      <c r="J40" s="9"/>
      <c r="K40" s="9"/>
    </row>
    <row r="41" spans="1:18" ht="43.2" x14ac:dyDescent="0.3">
      <c r="A41" s="2"/>
      <c r="B41" s="10" t="s">
        <v>45</v>
      </c>
      <c r="D41" s="1" t="s">
        <v>149</v>
      </c>
      <c r="E41" s="1" t="s">
        <v>2</v>
      </c>
      <c r="F41" s="1" t="s">
        <v>157</v>
      </c>
      <c r="G41" s="1" t="s">
        <v>158</v>
      </c>
      <c r="H41" s="1" t="s">
        <v>159</v>
      </c>
      <c r="I41" s="1" t="s">
        <v>160</v>
      </c>
      <c r="J41" s="1" t="s">
        <v>161</v>
      </c>
      <c r="K41" s="1" t="s">
        <v>162</v>
      </c>
      <c r="L41" s="1" t="s">
        <v>163</v>
      </c>
      <c r="M41" s="1" t="s">
        <v>164</v>
      </c>
      <c r="N41" s="1" t="s">
        <v>165</v>
      </c>
      <c r="O41" s="78" t="s">
        <v>185</v>
      </c>
      <c r="P41" s="1" t="s">
        <v>186</v>
      </c>
    </row>
    <row r="42" spans="1:18" x14ac:dyDescent="0.3">
      <c r="A42" s="2"/>
      <c r="B42" s="10" t="s">
        <v>46</v>
      </c>
      <c r="D42" s="2"/>
      <c r="E42" s="81" t="s">
        <v>4</v>
      </c>
      <c r="F42" s="7">
        <v>0</v>
      </c>
      <c r="G42" s="7">
        <v>8.1300000000000008</v>
      </c>
      <c r="H42" s="7">
        <v>4.17</v>
      </c>
      <c r="I42" s="7">
        <v>12.29</v>
      </c>
      <c r="J42" s="7">
        <v>0</v>
      </c>
      <c r="K42" s="7">
        <v>0</v>
      </c>
      <c r="L42" s="7">
        <v>7.7</v>
      </c>
      <c r="M42" s="6" t="s">
        <v>124</v>
      </c>
      <c r="N42" s="6" t="s">
        <v>124</v>
      </c>
      <c r="O42" s="79">
        <v>228.07</v>
      </c>
      <c r="P42" s="6" t="s">
        <v>124</v>
      </c>
    </row>
    <row r="43" spans="1:18" x14ac:dyDescent="0.3">
      <c r="A43" s="2"/>
      <c r="B43" s="10" t="s">
        <v>47</v>
      </c>
      <c r="D43" s="2"/>
      <c r="E43" s="81" t="s">
        <v>7</v>
      </c>
      <c r="F43" s="7">
        <v>0</v>
      </c>
      <c r="G43" s="7">
        <v>5.66</v>
      </c>
      <c r="H43" s="7">
        <v>0</v>
      </c>
      <c r="I43" s="7">
        <v>5.66</v>
      </c>
      <c r="J43" s="7">
        <v>0</v>
      </c>
      <c r="K43" s="7">
        <v>0</v>
      </c>
      <c r="L43" s="7">
        <v>0</v>
      </c>
      <c r="M43" s="6" t="s">
        <v>124</v>
      </c>
      <c r="N43" s="6" t="s">
        <v>124</v>
      </c>
      <c r="O43" s="79">
        <v>0</v>
      </c>
      <c r="P43" s="6" t="s">
        <v>124</v>
      </c>
    </row>
    <row r="44" spans="1:18" x14ac:dyDescent="0.3">
      <c r="A44" s="2"/>
      <c r="B44" s="10" t="s">
        <v>48</v>
      </c>
      <c r="D44" s="2"/>
      <c r="E44" s="81" t="s">
        <v>225</v>
      </c>
      <c r="F44" s="7">
        <v>0</v>
      </c>
      <c r="G44" s="7">
        <v>0</v>
      </c>
      <c r="H44" s="7">
        <v>0.18</v>
      </c>
      <c r="I44" s="7">
        <v>0.18</v>
      </c>
      <c r="J44" s="7">
        <v>0</v>
      </c>
      <c r="K44" s="7">
        <v>0</v>
      </c>
      <c r="L44" s="7">
        <v>0</v>
      </c>
      <c r="M44" s="6" t="s">
        <v>124</v>
      </c>
      <c r="N44" s="6" t="s">
        <v>124</v>
      </c>
      <c r="O44" s="79">
        <v>0</v>
      </c>
      <c r="P44" s="6" t="s">
        <v>124</v>
      </c>
    </row>
    <row r="45" spans="1:18" x14ac:dyDescent="0.3">
      <c r="A45" s="2"/>
      <c r="B45" s="10" t="s">
        <v>49</v>
      </c>
      <c r="D45" s="2"/>
      <c r="E45" s="81" t="s">
        <v>226</v>
      </c>
      <c r="F45" s="7">
        <v>0</v>
      </c>
      <c r="G45" s="7">
        <v>0</v>
      </c>
      <c r="H45" s="7">
        <v>0.21</v>
      </c>
      <c r="I45" s="7">
        <v>0.21</v>
      </c>
      <c r="J45" s="7">
        <v>0</v>
      </c>
      <c r="K45" s="7">
        <v>0</v>
      </c>
      <c r="L45" s="7">
        <v>86.2</v>
      </c>
      <c r="M45" s="6" t="s">
        <v>124</v>
      </c>
      <c r="N45" s="6" t="s">
        <v>124</v>
      </c>
      <c r="O45" s="79">
        <v>146.85</v>
      </c>
      <c r="P45" s="6" t="s">
        <v>124</v>
      </c>
    </row>
    <row r="46" spans="1:18" x14ac:dyDescent="0.3">
      <c r="A46" s="2"/>
      <c r="B46" s="10" t="s">
        <v>50</v>
      </c>
      <c r="D46" s="2"/>
      <c r="E46" s="81" t="s">
        <v>227</v>
      </c>
      <c r="F46" s="7">
        <v>0</v>
      </c>
      <c r="G46" s="7">
        <v>0</v>
      </c>
      <c r="H46" s="7">
        <v>3.64</v>
      </c>
      <c r="I46" s="7">
        <v>3.64</v>
      </c>
      <c r="J46" s="7">
        <v>0</v>
      </c>
      <c r="K46" s="7">
        <v>4.58</v>
      </c>
      <c r="L46" s="7">
        <v>0</v>
      </c>
      <c r="M46" s="6" t="s">
        <v>124</v>
      </c>
      <c r="N46" s="6" t="s">
        <v>124</v>
      </c>
      <c r="O46" s="79">
        <v>234.67</v>
      </c>
      <c r="P46" s="6" t="s">
        <v>124</v>
      </c>
    </row>
    <row r="47" spans="1:18" x14ac:dyDescent="0.3">
      <c r="A47" s="2"/>
      <c r="B47" s="10" t="s">
        <v>51</v>
      </c>
      <c r="D47" s="2"/>
      <c r="E47" s="81" t="s">
        <v>178</v>
      </c>
      <c r="F47" s="7">
        <v>0</v>
      </c>
      <c r="G47" s="7">
        <v>0</v>
      </c>
      <c r="H47" s="7">
        <v>0.21</v>
      </c>
      <c r="I47" s="7">
        <v>0.21</v>
      </c>
      <c r="J47" s="7">
        <v>0</v>
      </c>
      <c r="K47" s="7">
        <v>0</v>
      </c>
      <c r="L47" s="7">
        <v>0</v>
      </c>
      <c r="M47" s="6" t="s">
        <v>124</v>
      </c>
      <c r="N47" s="6" t="s">
        <v>124</v>
      </c>
      <c r="O47" s="79">
        <v>234.67</v>
      </c>
      <c r="P47" s="6" t="s">
        <v>124</v>
      </c>
    </row>
    <row r="48" spans="1:18" x14ac:dyDescent="0.3">
      <c r="A48" s="2"/>
      <c r="B48" s="10" t="s">
        <v>52</v>
      </c>
      <c r="D48" s="2"/>
      <c r="E48" s="82" t="s">
        <v>177</v>
      </c>
      <c r="F48" s="7">
        <v>0</v>
      </c>
      <c r="G48" s="7">
        <v>0</v>
      </c>
      <c r="H48" s="7">
        <v>0.09</v>
      </c>
      <c r="I48" s="7">
        <v>0.09</v>
      </c>
      <c r="J48" s="7">
        <v>0</v>
      </c>
      <c r="K48" s="7">
        <v>0.34</v>
      </c>
      <c r="L48" s="7">
        <v>7.7</v>
      </c>
      <c r="M48" s="6" t="s">
        <v>124</v>
      </c>
      <c r="N48" s="6" t="s">
        <v>124</v>
      </c>
      <c r="O48" s="79">
        <v>228.07</v>
      </c>
      <c r="P48" s="6" t="s">
        <v>124</v>
      </c>
    </row>
    <row r="49" spans="1:18" x14ac:dyDescent="0.3">
      <c r="A49" s="2"/>
      <c r="B49" s="10" t="s">
        <v>53</v>
      </c>
      <c r="D49" s="2"/>
      <c r="E49" s="81" t="s">
        <v>228</v>
      </c>
      <c r="F49" s="7">
        <v>0</v>
      </c>
      <c r="G49" s="7">
        <v>0</v>
      </c>
      <c r="H49" s="7">
        <v>0</v>
      </c>
      <c r="I49" s="7">
        <v>0</v>
      </c>
      <c r="J49" s="7">
        <v>0</v>
      </c>
      <c r="K49" s="7">
        <v>0</v>
      </c>
      <c r="L49" s="7">
        <v>0</v>
      </c>
      <c r="M49" s="6" t="s">
        <v>124</v>
      </c>
      <c r="N49" s="6" t="s">
        <v>124</v>
      </c>
      <c r="O49" s="79">
        <v>0</v>
      </c>
      <c r="P49" s="6" t="s">
        <v>124</v>
      </c>
    </row>
    <row r="50" spans="1:18" x14ac:dyDescent="0.3">
      <c r="A50" s="2"/>
      <c r="B50" s="10" t="s">
        <v>54</v>
      </c>
      <c r="D50" s="2"/>
      <c r="E50" s="81" t="s">
        <v>176</v>
      </c>
      <c r="F50" s="7">
        <v>0</v>
      </c>
      <c r="G50" s="7">
        <v>0</v>
      </c>
      <c r="H50" s="7">
        <v>0</v>
      </c>
      <c r="I50" s="7">
        <v>0</v>
      </c>
      <c r="J50" s="7">
        <v>0</v>
      </c>
      <c r="K50" s="7">
        <v>0</v>
      </c>
      <c r="L50" s="7">
        <v>0</v>
      </c>
      <c r="M50" s="6" t="s">
        <v>124</v>
      </c>
      <c r="N50" s="6" t="s">
        <v>124</v>
      </c>
      <c r="O50" s="79">
        <v>114.91</v>
      </c>
      <c r="P50" s="6" t="s">
        <v>124</v>
      </c>
    </row>
    <row r="51" spans="1:18" x14ac:dyDescent="0.3">
      <c r="A51" s="2"/>
      <c r="B51" s="10" t="s">
        <v>55</v>
      </c>
      <c r="D51" s="2"/>
      <c r="E51" s="81" t="s">
        <v>16</v>
      </c>
      <c r="F51" s="7">
        <v>0</v>
      </c>
      <c r="G51" s="7">
        <v>5.66</v>
      </c>
      <c r="H51" s="7">
        <v>0</v>
      </c>
      <c r="I51" s="7">
        <v>5.66</v>
      </c>
      <c r="J51" s="7">
        <v>1.72</v>
      </c>
      <c r="K51" s="7">
        <v>0</v>
      </c>
      <c r="L51" s="7">
        <v>7.7</v>
      </c>
      <c r="M51" s="6" t="s">
        <v>124</v>
      </c>
      <c r="N51" s="6" t="s">
        <v>124</v>
      </c>
      <c r="O51" s="79">
        <v>517</v>
      </c>
      <c r="P51" s="6" t="s">
        <v>124</v>
      </c>
    </row>
    <row r="52" spans="1:18" x14ac:dyDescent="0.3">
      <c r="A52" s="2"/>
      <c r="B52" s="10" t="s">
        <v>56</v>
      </c>
      <c r="D52" s="2"/>
      <c r="E52" s="81" t="s">
        <v>5</v>
      </c>
      <c r="F52" s="7">
        <v>0</v>
      </c>
      <c r="G52" s="40">
        <v>0.05</v>
      </c>
      <c r="H52" s="40">
        <v>7.152E-2</v>
      </c>
      <c r="I52" s="7">
        <v>0.12626999999999999</v>
      </c>
      <c r="J52" s="7">
        <v>0</v>
      </c>
      <c r="K52" s="7">
        <v>0</v>
      </c>
      <c r="L52" s="7">
        <v>103.25</v>
      </c>
      <c r="M52" s="7">
        <v>258.13</v>
      </c>
      <c r="N52" s="6" t="s">
        <v>6</v>
      </c>
      <c r="O52" s="79">
        <v>858</v>
      </c>
      <c r="P52" s="2">
        <v>3.48</v>
      </c>
      <c r="Q52" s="51"/>
      <c r="R52" s="51"/>
    </row>
    <row r="53" spans="1:18" x14ac:dyDescent="0.3">
      <c r="A53" s="2"/>
      <c r="B53" s="10" t="s">
        <v>57</v>
      </c>
      <c r="D53" s="2"/>
      <c r="E53" s="81" t="s">
        <v>8</v>
      </c>
      <c r="F53" s="7">
        <v>0</v>
      </c>
      <c r="G53" s="40">
        <v>0</v>
      </c>
      <c r="H53" s="40">
        <v>0.04</v>
      </c>
      <c r="I53" s="7">
        <v>0.04</v>
      </c>
      <c r="J53" s="7">
        <v>0</v>
      </c>
      <c r="K53" s="7">
        <v>0</v>
      </c>
      <c r="L53" s="7">
        <v>28.930000000000003</v>
      </c>
      <c r="M53" s="7">
        <v>28.930000000000003</v>
      </c>
      <c r="N53" s="6" t="s">
        <v>6</v>
      </c>
      <c r="O53" s="79">
        <v>517</v>
      </c>
      <c r="P53" s="2">
        <v>1.7599999999999998</v>
      </c>
      <c r="Q53" s="51"/>
      <c r="R53" s="51"/>
    </row>
    <row r="54" spans="1:18" x14ac:dyDescent="0.3">
      <c r="A54" s="2"/>
      <c r="B54" s="10" t="s">
        <v>58</v>
      </c>
      <c r="D54" s="2"/>
      <c r="E54" s="81" t="s">
        <v>127</v>
      </c>
      <c r="F54" s="7">
        <v>0</v>
      </c>
      <c r="G54" s="40">
        <v>-0.06</v>
      </c>
      <c r="H54" s="40">
        <v>0.08</v>
      </c>
      <c r="I54" s="7">
        <v>0.02</v>
      </c>
      <c r="J54" s="7">
        <v>2.2400000000000002</v>
      </c>
      <c r="K54" s="7">
        <v>0</v>
      </c>
      <c r="L54" s="7">
        <v>261.07</v>
      </c>
      <c r="M54" s="7">
        <v>652.66999999999996</v>
      </c>
      <c r="N54" s="6" t="s">
        <v>6</v>
      </c>
      <c r="O54" s="79">
        <v>403.33</v>
      </c>
      <c r="P54" s="2">
        <v>2.2400000000000002</v>
      </c>
      <c r="Q54" s="51"/>
      <c r="R54" s="51"/>
    </row>
    <row r="55" spans="1:18" x14ac:dyDescent="0.3">
      <c r="A55" s="2"/>
      <c r="B55" s="10" t="s">
        <v>59</v>
      </c>
      <c r="D55" s="2"/>
      <c r="E55" s="81" t="s">
        <v>9</v>
      </c>
      <c r="F55" s="7">
        <v>0</v>
      </c>
      <c r="G55" s="40">
        <v>0</v>
      </c>
      <c r="H55" s="40">
        <v>0</v>
      </c>
      <c r="I55" s="7">
        <v>0</v>
      </c>
      <c r="J55" s="7">
        <v>0</v>
      </c>
      <c r="K55" s="7">
        <v>0</v>
      </c>
      <c r="L55" s="7">
        <v>2.09</v>
      </c>
      <c r="M55" s="7">
        <v>2.09</v>
      </c>
      <c r="N55" s="6" t="s">
        <v>6</v>
      </c>
      <c r="O55" s="79">
        <v>304.33</v>
      </c>
      <c r="P55" s="2">
        <v>0.77</v>
      </c>
      <c r="Q55" s="51"/>
      <c r="R55" s="51"/>
    </row>
    <row r="56" spans="1:18" x14ac:dyDescent="0.3">
      <c r="A56" s="2"/>
      <c r="B56" s="10" t="s">
        <v>60</v>
      </c>
      <c r="D56" s="2"/>
      <c r="E56" s="81" t="s">
        <v>144</v>
      </c>
      <c r="F56" s="7">
        <v>0</v>
      </c>
      <c r="G56" s="7">
        <v>0</v>
      </c>
      <c r="H56" s="7">
        <v>0</v>
      </c>
      <c r="I56" s="7">
        <v>0</v>
      </c>
      <c r="J56" s="7">
        <v>0.92</v>
      </c>
      <c r="K56" s="7">
        <v>0</v>
      </c>
      <c r="L56" s="7">
        <v>0</v>
      </c>
      <c r="M56" s="7">
        <v>0</v>
      </c>
      <c r="N56" s="6" t="s">
        <v>6</v>
      </c>
      <c r="O56" s="79">
        <v>491.33</v>
      </c>
      <c r="P56" s="2">
        <v>0.92</v>
      </c>
      <c r="Q56" s="51"/>
      <c r="R56" s="51"/>
    </row>
    <row r="57" spans="1:18" x14ac:dyDescent="0.3">
      <c r="A57" s="2"/>
      <c r="B57" s="10" t="s">
        <v>61</v>
      </c>
      <c r="D57" s="2"/>
      <c r="E57" s="81" t="s">
        <v>229</v>
      </c>
      <c r="F57" s="7">
        <v>0</v>
      </c>
      <c r="G57" s="7">
        <v>0</v>
      </c>
      <c r="H57" s="7">
        <v>0</v>
      </c>
      <c r="I57" s="7">
        <v>0</v>
      </c>
      <c r="J57" s="7">
        <v>0</v>
      </c>
      <c r="K57" s="7">
        <v>0</v>
      </c>
      <c r="L57" s="7">
        <v>0</v>
      </c>
      <c r="M57" s="7">
        <v>0</v>
      </c>
      <c r="N57" s="7">
        <v>0</v>
      </c>
      <c r="O57" s="79">
        <v>0</v>
      </c>
      <c r="P57" s="7">
        <v>0</v>
      </c>
      <c r="Q57" s="51"/>
      <c r="R57" s="51"/>
    </row>
    <row r="58" spans="1:18" x14ac:dyDescent="0.3">
      <c r="A58" s="2"/>
      <c r="B58" s="10" t="s">
        <v>62</v>
      </c>
      <c r="D58" s="2"/>
      <c r="E58" s="83" t="s">
        <v>124</v>
      </c>
      <c r="F58" s="7">
        <v>0</v>
      </c>
      <c r="G58" s="7">
        <v>0</v>
      </c>
      <c r="H58" s="7">
        <v>0</v>
      </c>
      <c r="I58" s="7">
        <v>0</v>
      </c>
      <c r="J58" s="7">
        <v>0</v>
      </c>
      <c r="K58" s="7">
        <v>0</v>
      </c>
      <c r="L58" s="7">
        <v>0</v>
      </c>
      <c r="M58" s="7">
        <v>0</v>
      </c>
      <c r="N58" s="7">
        <v>0</v>
      </c>
      <c r="O58" s="79">
        <v>0</v>
      </c>
      <c r="P58" s="7">
        <v>0</v>
      </c>
    </row>
    <row r="59" spans="1:18" x14ac:dyDescent="0.3">
      <c r="A59" s="2"/>
      <c r="B59" s="10" t="s">
        <v>63</v>
      </c>
    </row>
    <row r="60" spans="1:18" x14ac:dyDescent="0.3">
      <c r="A60" s="2"/>
      <c r="B60" s="10" t="s">
        <v>64</v>
      </c>
    </row>
    <row r="61" spans="1:18" ht="43.2" x14ac:dyDescent="0.3">
      <c r="A61" s="2"/>
      <c r="B61" s="10" t="s">
        <v>65</v>
      </c>
      <c r="D61" s="1" t="s">
        <v>150</v>
      </c>
      <c r="E61" s="1" t="s">
        <v>2</v>
      </c>
      <c r="F61" s="1" t="s">
        <v>157</v>
      </c>
      <c r="G61" s="1" t="s">
        <v>158</v>
      </c>
      <c r="H61" s="1" t="s">
        <v>159</v>
      </c>
      <c r="I61" s="1" t="s">
        <v>160</v>
      </c>
      <c r="J61" s="1" t="s">
        <v>161</v>
      </c>
      <c r="K61" s="1" t="s">
        <v>162</v>
      </c>
      <c r="L61" s="1" t="s">
        <v>163</v>
      </c>
      <c r="M61" s="1" t="s">
        <v>164</v>
      </c>
      <c r="N61" s="1" t="s">
        <v>165</v>
      </c>
      <c r="O61" s="78" t="s">
        <v>185</v>
      </c>
      <c r="P61" s="1" t="s">
        <v>186</v>
      </c>
    </row>
    <row r="62" spans="1:18" x14ac:dyDescent="0.3">
      <c r="A62" s="2"/>
      <c r="B62" s="10" t="s">
        <v>66</v>
      </c>
      <c r="D62" s="2"/>
      <c r="E62" s="81" t="s">
        <v>4</v>
      </c>
      <c r="F62" s="7">
        <v>0</v>
      </c>
      <c r="G62" s="7">
        <v>8.1300000000000008</v>
      </c>
      <c r="H62" s="7">
        <v>4.17</v>
      </c>
      <c r="I62" s="7">
        <v>12.29</v>
      </c>
      <c r="J62" s="7">
        <v>0</v>
      </c>
      <c r="K62" s="7">
        <v>0</v>
      </c>
      <c r="L62" s="7">
        <v>7.7</v>
      </c>
      <c r="M62" s="6" t="s">
        <v>124</v>
      </c>
      <c r="N62" s="6" t="s">
        <v>124</v>
      </c>
      <c r="O62" s="79">
        <v>239.43</v>
      </c>
      <c r="P62" s="6" t="s">
        <v>124</v>
      </c>
    </row>
    <row r="63" spans="1:18" x14ac:dyDescent="0.3">
      <c r="A63" s="2"/>
      <c r="B63" s="10" t="s">
        <v>67</v>
      </c>
      <c r="D63" s="2"/>
      <c r="E63" s="81" t="s">
        <v>7</v>
      </c>
      <c r="F63" s="7">
        <v>0</v>
      </c>
      <c r="G63" s="7">
        <v>5.66</v>
      </c>
      <c r="H63" s="7">
        <v>0</v>
      </c>
      <c r="I63" s="7">
        <v>5.66</v>
      </c>
      <c r="J63" s="7">
        <v>0</v>
      </c>
      <c r="K63" s="7">
        <v>0</v>
      </c>
      <c r="L63" s="7">
        <v>0</v>
      </c>
      <c r="M63" s="6" t="s">
        <v>124</v>
      </c>
      <c r="N63" s="6" t="s">
        <v>124</v>
      </c>
      <c r="O63" s="79">
        <v>0</v>
      </c>
      <c r="P63" s="6" t="s">
        <v>124</v>
      </c>
    </row>
    <row r="64" spans="1:18" x14ac:dyDescent="0.3">
      <c r="A64" s="2"/>
      <c r="B64" s="10" t="s">
        <v>68</v>
      </c>
      <c r="D64" s="2"/>
      <c r="E64" s="81" t="s">
        <v>225</v>
      </c>
      <c r="F64" s="7">
        <v>0</v>
      </c>
      <c r="G64" s="7">
        <v>0</v>
      </c>
      <c r="H64" s="7">
        <v>0.18</v>
      </c>
      <c r="I64" s="7">
        <v>0.18</v>
      </c>
      <c r="J64" s="7">
        <v>0</v>
      </c>
      <c r="K64" s="7">
        <v>0</v>
      </c>
      <c r="L64" s="7">
        <v>0</v>
      </c>
      <c r="M64" s="6" t="s">
        <v>124</v>
      </c>
      <c r="N64" s="6" t="s">
        <v>124</v>
      </c>
      <c r="O64" s="79">
        <v>0</v>
      </c>
      <c r="P64" s="6" t="s">
        <v>124</v>
      </c>
    </row>
    <row r="65" spans="1:18" x14ac:dyDescent="0.3">
      <c r="A65" s="2"/>
      <c r="B65" s="10" t="s">
        <v>69</v>
      </c>
      <c r="D65" s="2"/>
      <c r="E65" s="81" t="s">
        <v>226</v>
      </c>
      <c r="F65" s="7">
        <v>0</v>
      </c>
      <c r="G65" s="7">
        <v>0</v>
      </c>
      <c r="H65" s="7">
        <v>0.21</v>
      </c>
      <c r="I65" s="7">
        <v>0.21</v>
      </c>
      <c r="J65" s="7">
        <v>0</v>
      </c>
      <c r="K65" s="7">
        <v>0</v>
      </c>
      <c r="L65" s="7">
        <v>86.2</v>
      </c>
      <c r="M65" s="6" t="s">
        <v>124</v>
      </c>
      <c r="N65" s="6" t="s">
        <v>124</v>
      </c>
      <c r="O65" s="79">
        <v>146.85</v>
      </c>
      <c r="P65" s="6" t="s">
        <v>124</v>
      </c>
    </row>
    <row r="66" spans="1:18" x14ac:dyDescent="0.3">
      <c r="A66" s="2"/>
      <c r="B66" s="10" t="s">
        <v>70</v>
      </c>
      <c r="D66" s="2"/>
      <c r="E66" s="81" t="s">
        <v>227</v>
      </c>
      <c r="F66" s="7">
        <v>0</v>
      </c>
      <c r="G66" s="7">
        <v>0</v>
      </c>
      <c r="H66" s="7">
        <v>3.64</v>
      </c>
      <c r="I66" s="7">
        <v>3.64</v>
      </c>
      <c r="J66" s="7">
        <v>0</v>
      </c>
      <c r="K66" s="7">
        <v>4.5759999999999996</v>
      </c>
      <c r="L66" s="7">
        <v>0</v>
      </c>
      <c r="M66" s="6" t="s">
        <v>124</v>
      </c>
      <c r="N66" s="6" t="s">
        <v>124</v>
      </c>
      <c r="O66" s="79">
        <v>234.67</v>
      </c>
      <c r="P66" s="6" t="s">
        <v>124</v>
      </c>
    </row>
    <row r="67" spans="1:18" x14ac:dyDescent="0.3">
      <c r="A67" s="2"/>
      <c r="B67" s="10" t="s">
        <v>71</v>
      </c>
      <c r="D67" s="2"/>
      <c r="E67" s="81" t="s">
        <v>178</v>
      </c>
      <c r="F67" s="7">
        <v>0</v>
      </c>
      <c r="G67" s="7">
        <v>0</v>
      </c>
      <c r="H67" s="7">
        <v>0.21</v>
      </c>
      <c r="I67" s="7">
        <v>0.21</v>
      </c>
      <c r="J67" s="7">
        <v>0</v>
      </c>
      <c r="K67" s="7">
        <v>0</v>
      </c>
      <c r="L67" s="7">
        <v>0</v>
      </c>
      <c r="M67" s="6" t="s">
        <v>124</v>
      </c>
      <c r="N67" s="6" t="s">
        <v>124</v>
      </c>
      <c r="O67" s="79">
        <v>234.67</v>
      </c>
      <c r="P67" s="6" t="s">
        <v>124</v>
      </c>
    </row>
    <row r="68" spans="1:18" x14ac:dyDescent="0.3">
      <c r="A68" s="2"/>
      <c r="B68" s="10" t="s">
        <v>72</v>
      </c>
      <c r="D68" s="2"/>
      <c r="E68" s="82" t="s">
        <v>177</v>
      </c>
      <c r="F68" s="7">
        <v>0</v>
      </c>
      <c r="G68" s="7">
        <v>0</v>
      </c>
      <c r="H68" s="7">
        <v>0.09</v>
      </c>
      <c r="I68" s="7">
        <v>0.09</v>
      </c>
      <c r="J68" s="7">
        <v>0</v>
      </c>
      <c r="K68" s="7">
        <v>0.35915000000000058</v>
      </c>
      <c r="L68" s="7">
        <v>7.7</v>
      </c>
      <c r="M68" s="6" t="s">
        <v>124</v>
      </c>
      <c r="N68" s="6" t="s">
        <v>124</v>
      </c>
      <c r="O68" s="79">
        <v>239.43</v>
      </c>
      <c r="P68" s="6" t="s">
        <v>124</v>
      </c>
    </row>
    <row r="69" spans="1:18" x14ac:dyDescent="0.3">
      <c r="A69" s="2"/>
      <c r="B69" s="10" t="s">
        <v>73</v>
      </c>
      <c r="D69" s="2"/>
      <c r="E69" s="81" t="s">
        <v>228</v>
      </c>
      <c r="F69" s="7">
        <v>0</v>
      </c>
      <c r="G69" s="7">
        <v>0</v>
      </c>
      <c r="H69" s="7">
        <v>0</v>
      </c>
      <c r="I69" s="7">
        <v>0</v>
      </c>
      <c r="J69" s="7">
        <v>0</v>
      </c>
      <c r="K69" s="7">
        <v>0</v>
      </c>
      <c r="L69" s="7">
        <v>0</v>
      </c>
      <c r="M69" s="6" t="s">
        <v>124</v>
      </c>
      <c r="N69" s="6" t="s">
        <v>124</v>
      </c>
      <c r="O69" s="79">
        <v>0</v>
      </c>
      <c r="P69" s="6" t="s">
        <v>124</v>
      </c>
    </row>
    <row r="70" spans="1:18" x14ac:dyDescent="0.3">
      <c r="A70" s="2"/>
      <c r="B70" s="10" t="s">
        <v>74</v>
      </c>
      <c r="D70" s="2"/>
      <c r="E70" s="81" t="s">
        <v>176</v>
      </c>
      <c r="F70" s="7">
        <v>0</v>
      </c>
      <c r="G70" s="7">
        <v>0</v>
      </c>
      <c r="H70" s="7">
        <v>0</v>
      </c>
      <c r="I70" s="7">
        <v>0</v>
      </c>
      <c r="J70" s="7">
        <v>0</v>
      </c>
      <c r="K70" s="7">
        <v>0</v>
      </c>
      <c r="L70" s="7">
        <v>0</v>
      </c>
      <c r="M70" s="6" t="s">
        <v>124</v>
      </c>
      <c r="N70" s="6" t="s">
        <v>124</v>
      </c>
      <c r="O70" s="79">
        <v>114.91</v>
      </c>
      <c r="P70" s="6" t="s">
        <v>124</v>
      </c>
    </row>
    <row r="71" spans="1:18" x14ac:dyDescent="0.3">
      <c r="A71" s="2"/>
      <c r="B71" s="10" t="s">
        <v>75</v>
      </c>
      <c r="D71" s="2"/>
      <c r="E71" s="81" t="s">
        <v>16</v>
      </c>
      <c r="F71" s="7">
        <v>0</v>
      </c>
      <c r="G71" s="7">
        <v>5.66</v>
      </c>
      <c r="H71" s="7">
        <v>0</v>
      </c>
      <c r="I71" s="7">
        <v>5.66</v>
      </c>
      <c r="J71" s="7">
        <v>1.72</v>
      </c>
      <c r="K71" s="7">
        <v>0</v>
      </c>
      <c r="L71" s="7">
        <v>7.7</v>
      </c>
      <c r="M71" s="6" t="s">
        <v>124</v>
      </c>
      <c r="N71" s="6" t="s">
        <v>124</v>
      </c>
      <c r="O71" s="79">
        <v>495</v>
      </c>
      <c r="P71" s="6" t="s">
        <v>124</v>
      </c>
    </row>
    <row r="72" spans="1:18" x14ac:dyDescent="0.3">
      <c r="A72" s="2"/>
      <c r="B72" s="10" t="s">
        <v>76</v>
      </c>
      <c r="D72" s="2"/>
      <c r="E72" s="81" t="s">
        <v>5</v>
      </c>
      <c r="F72" s="7">
        <v>0</v>
      </c>
      <c r="G72" s="40">
        <v>0.33</v>
      </c>
      <c r="H72" s="40">
        <v>0.69</v>
      </c>
      <c r="I72" s="7">
        <v>1.02</v>
      </c>
      <c r="J72" s="7">
        <v>0</v>
      </c>
      <c r="K72" s="7">
        <v>0</v>
      </c>
      <c r="L72" s="7">
        <v>148</v>
      </c>
      <c r="M72" s="7">
        <v>370</v>
      </c>
      <c r="N72" s="6" t="s">
        <v>6</v>
      </c>
      <c r="O72" s="79">
        <v>1140.33</v>
      </c>
      <c r="P72" s="2">
        <v>3.48</v>
      </c>
      <c r="Q72" s="51"/>
      <c r="R72" s="51"/>
    </row>
    <row r="73" spans="1:18" x14ac:dyDescent="0.3">
      <c r="A73" s="2"/>
      <c r="B73" s="10" t="s">
        <v>77</v>
      </c>
      <c r="D73" s="2"/>
      <c r="E73" s="81" t="s">
        <v>8</v>
      </c>
      <c r="F73" s="7">
        <v>0</v>
      </c>
      <c r="G73" s="40">
        <v>0.16</v>
      </c>
      <c r="H73" s="40">
        <v>0.72</v>
      </c>
      <c r="I73" s="7">
        <v>0.88</v>
      </c>
      <c r="J73" s="7">
        <v>0</v>
      </c>
      <c r="K73" s="7">
        <v>0</v>
      </c>
      <c r="L73" s="7">
        <v>4.99</v>
      </c>
      <c r="M73" s="7">
        <v>4.99</v>
      </c>
      <c r="N73" s="6" t="s">
        <v>6</v>
      </c>
      <c r="O73" s="79">
        <v>495</v>
      </c>
      <c r="P73" s="2">
        <v>1.7599999999999998</v>
      </c>
      <c r="Q73" s="51"/>
      <c r="R73" s="51"/>
    </row>
    <row r="74" spans="1:18" x14ac:dyDescent="0.3">
      <c r="A74" s="2"/>
      <c r="B74" s="10" t="s">
        <v>78</v>
      </c>
      <c r="D74" s="2"/>
      <c r="E74" s="81" t="s">
        <v>127</v>
      </c>
      <c r="F74" s="7">
        <v>0</v>
      </c>
      <c r="G74" s="40">
        <v>0.12</v>
      </c>
      <c r="H74" s="40">
        <v>0.05</v>
      </c>
      <c r="I74" s="7">
        <v>0.17</v>
      </c>
      <c r="J74" s="7">
        <v>2.2400000000000002</v>
      </c>
      <c r="K74" s="7">
        <v>0</v>
      </c>
      <c r="L74" s="7">
        <v>146.66999999999999</v>
      </c>
      <c r="M74" s="7">
        <v>366.67</v>
      </c>
      <c r="N74" s="6" t="s">
        <v>6</v>
      </c>
      <c r="O74" s="79">
        <v>403.33</v>
      </c>
      <c r="P74" s="2">
        <v>2.2400000000000002</v>
      </c>
      <c r="Q74" s="51"/>
      <c r="R74" s="51"/>
    </row>
    <row r="75" spans="1:18" x14ac:dyDescent="0.3">
      <c r="A75" s="2"/>
      <c r="B75" s="10" t="s">
        <v>79</v>
      </c>
      <c r="D75" s="2"/>
      <c r="E75" s="81" t="s">
        <v>9</v>
      </c>
      <c r="F75" s="7">
        <v>0</v>
      </c>
      <c r="G75" s="40">
        <v>0</v>
      </c>
      <c r="H75" s="40">
        <v>0</v>
      </c>
      <c r="I75" s="7">
        <v>-7.4715390999999988E-5</v>
      </c>
      <c r="J75" s="7">
        <v>0</v>
      </c>
      <c r="K75" s="7">
        <v>0</v>
      </c>
      <c r="L75" s="7">
        <v>0.73</v>
      </c>
      <c r="M75" s="7">
        <v>0.73</v>
      </c>
      <c r="N75" s="6" t="s">
        <v>6</v>
      </c>
      <c r="O75" s="79">
        <v>238.33</v>
      </c>
      <c r="P75" s="2">
        <v>0.77</v>
      </c>
      <c r="Q75" s="51"/>
      <c r="R75" s="51"/>
    </row>
    <row r="76" spans="1:18" x14ac:dyDescent="0.3">
      <c r="A76" s="2"/>
      <c r="B76" s="10" t="s">
        <v>80</v>
      </c>
      <c r="D76" s="2"/>
      <c r="E76" s="81" t="s">
        <v>144</v>
      </c>
      <c r="F76" s="7">
        <v>0</v>
      </c>
      <c r="G76" s="7">
        <v>0</v>
      </c>
      <c r="H76" s="7">
        <v>0</v>
      </c>
      <c r="I76" s="7">
        <v>0</v>
      </c>
      <c r="J76" s="7">
        <v>0.92</v>
      </c>
      <c r="K76" s="7">
        <v>0</v>
      </c>
      <c r="L76" s="7">
        <v>0</v>
      </c>
      <c r="M76" s="7">
        <v>0</v>
      </c>
      <c r="N76" s="6" t="s">
        <v>6</v>
      </c>
      <c r="O76" s="79">
        <v>491.33</v>
      </c>
      <c r="P76" s="2">
        <v>0.92</v>
      </c>
      <c r="Q76" s="51"/>
      <c r="R76" s="51"/>
    </row>
    <row r="77" spans="1:18" x14ac:dyDescent="0.3">
      <c r="A77" s="2"/>
      <c r="B77" s="10" t="s">
        <v>81</v>
      </c>
      <c r="D77" s="2"/>
      <c r="E77" s="81" t="s">
        <v>229</v>
      </c>
      <c r="F77" s="7">
        <v>0</v>
      </c>
      <c r="G77" s="7">
        <v>0</v>
      </c>
      <c r="H77" s="7">
        <v>0</v>
      </c>
      <c r="I77" s="7">
        <v>0</v>
      </c>
      <c r="J77" s="7">
        <v>0</v>
      </c>
      <c r="K77" s="7">
        <v>0</v>
      </c>
      <c r="L77" s="7">
        <v>0</v>
      </c>
      <c r="M77" s="7">
        <v>0</v>
      </c>
      <c r="N77" s="7">
        <v>0</v>
      </c>
      <c r="O77" s="79">
        <v>0</v>
      </c>
      <c r="P77" s="7">
        <v>0</v>
      </c>
      <c r="Q77" s="51"/>
      <c r="R77" s="51"/>
    </row>
    <row r="78" spans="1:18" x14ac:dyDescent="0.3">
      <c r="A78" s="2"/>
      <c r="B78" s="10" t="s">
        <v>82</v>
      </c>
      <c r="D78" s="2"/>
      <c r="E78" s="83" t="s">
        <v>124</v>
      </c>
      <c r="F78" s="7">
        <v>0</v>
      </c>
      <c r="G78" s="7">
        <v>0</v>
      </c>
      <c r="H78" s="7">
        <v>0</v>
      </c>
      <c r="I78" s="7">
        <v>0</v>
      </c>
      <c r="J78" s="7">
        <v>0</v>
      </c>
      <c r="K78" s="7">
        <v>0</v>
      </c>
      <c r="L78" s="7">
        <v>0</v>
      </c>
      <c r="M78" s="7">
        <v>0</v>
      </c>
      <c r="N78" s="7">
        <v>0</v>
      </c>
      <c r="O78" s="79">
        <v>0</v>
      </c>
      <c r="P78" s="7">
        <v>0</v>
      </c>
    </row>
    <row r="79" spans="1:18" x14ac:dyDescent="0.3">
      <c r="A79" s="2"/>
      <c r="B79" s="10" t="s">
        <v>83</v>
      </c>
    </row>
    <row r="80" spans="1:18" x14ac:dyDescent="0.3">
      <c r="A80" s="2"/>
      <c r="B80" s="10" t="s">
        <v>84</v>
      </c>
    </row>
    <row r="81" spans="1:18" ht="43.2" x14ac:dyDescent="0.3">
      <c r="A81" s="2"/>
      <c r="B81" s="10" t="s">
        <v>85</v>
      </c>
      <c r="D81" s="1" t="s">
        <v>148</v>
      </c>
      <c r="E81" s="1" t="s">
        <v>2</v>
      </c>
      <c r="F81" s="1" t="s">
        <v>157</v>
      </c>
      <c r="G81" s="1" t="s">
        <v>158</v>
      </c>
      <c r="H81" s="1" t="s">
        <v>159</v>
      </c>
      <c r="I81" s="1" t="s">
        <v>160</v>
      </c>
      <c r="J81" s="1" t="s">
        <v>161</v>
      </c>
      <c r="K81" s="1" t="s">
        <v>162</v>
      </c>
      <c r="L81" s="1" t="s">
        <v>163</v>
      </c>
      <c r="M81" s="1" t="s">
        <v>164</v>
      </c>
      <c r="N81" s="1" t="s">
        <v>165</v>
      </c>
      <c r="O81" s="78" t="s">
        <v>185</v>
      </c>
      <c r="P81" s="1" t="s">
        <v>186</v>
      </c>
    </row>
    <row r="82" spans="1:18" x14ac:dyDescent="0.3">
      <c r="A82" s="2"/>
      <c r="B82" s="10" t="s">
        <v>86</v>
      </c>
      <c r="D82" s="2"/>
      <c r="E82" s="81" t="s">
        <v>4</v>
      </c>
      <c r="F82" s="7">
        <v>0</v>
      </c>
      <c r="G82" s="7">
        <v>8.1300000000000008</v>
      </c>
      <c r="H82" s="7">
        <v>4.17</v>
      </c>
      <c r="I82" s="7">
        <v>12.29</v>
      </c>
      <c r="J82" s="7">
        <v>0</v>
      </c>
      <c r="K82" s="7">
        <v>0</v>
      </c>
      <c r="L82" s="7">
        <v>7.7</v>
      </c>
      <c r="M82" s="6" t="s">
        <v>124</v>
      </c>
      <c r="N82" s="6" t="s">
        <v>124</v>
      </c>
      <c r="O82" s="79">
        <v>111.47</v>
      </c>
      <c r="P82" s="6" t="s">
        <v>124</v>
      </c>
    </row>
    <row r="83" spans="1:18" x14ac:dyDescent="0.3">
      <c r="A83" s="2"/>
      <c r="B83" s="10" t="s">
        <v>87</v>
      </c>
      <c r="D83" s="2"/>
      <c r="E83" s="81" t="s">
        <v>7</v>
      </c>
      <c r="F83" s="7">
        <v>0</v>
      </c>
      <c r="G83" s="7">
        <v>5.66</v>
      </c>
      <c r="H83" s="7">
        <v>0</v>
      </c>
      <c r="I83" s="7">
        <v>5.66</v>
      </c>
      <c r="J83" s="7">
        <v>0</v>
      </c>
      <c r="K83" s="7">
        <v>0</v>
      </c>
      <c r="L83" s="7">
        <v>0</v>
      </c>
      <c r="M83" s="6" t="s">
        <v>124</v>
      </c>
      <c r="N83" s="6" t="s">
        <v>124</v>
      </c>
      <c r="O83" s="79">
        <v>0</v>
      </c>
      <c r="P83" s="6" t="s">
        <v>124</v>
      </c>
    </row>
    <row r="84" spans="1:18" x14ac:dyDescent="0.3">
      <c r="A84" s="2"/>
      <c r="B84" s="10" t="s">
        <v>88</v>
      </c>
      <c r="D84" s="2"/>
      <c r="E84" s="81" t="s">
        <v>225</v>
      </c>
      <c r="F84" s="7">
        <v>0</v>
      </c>
      <c r="G84" s="7">
        <v>0</v>
      </c>
      <c r="H84" s="7">
        <v>0.18</v>
      </c>
      <c r="I84" s="7">
        <v>0.18</v>
      </c>
      <c r="J84" s="7">
        <v>0</v>
      </c>
      <c r="K84" s="7">
        <v>0</v>
      </c>
      <c r="L84" s="7">
        <v>0</v>
      </c>
      <c r="M84" s="6" t="s">
        <v>124</v>
      </c>
      <c r="N84" s="6" t="s">
        <v>124</v>
      </c>
      <c r="O84" s="79">
        <v>0</v>
      </c>
      <c r="P84" s="6" t="s">
        <v>124</v>
      </c>
    </row>
    <row r="85" spans="1:18" x14ac:dyDescent="0.3">
      <c r="A85" s="2"/>
      <c r="B85" s="10" t="s">
        <v>89</v>
      </c>
      <c r="D85" s="2"/>
      <c r="E85" s="81" t="s">
        <v>226</v>
      </c>
      <c r="F85" s="7">
        <v>0</v>
      </c>
      <c r="G85" s="7">
        <v>0</v>
      </c>
      <c r="H85" s="7">
        <v>0.21</v>
      </c>
      <c r="I85" s="7">
        <v>0.21</v>
      </c>
      <c r="J85" s="7">
        <v>0</v>
      </c>
      <c r="K85" s="7">
        <v>0</v>
      </c>
      <c r="L85" s="7">
        <v>86.2</v>
      </c>
      <c r="M85" s="6" t="s">
        <v>124</v>
      </c>
      <c r="N85" s="6" t="s">
        <v>124</v>
      </c>
      <c r="O85" s="79">
        <v>146.85</v>
      </c>
      <c r="P85" s="6" t="s">
        <v>124</v>
      </c>
    </row>
    <row r="86" spans="1:18" x14ac:dyDescent="0.3">
      <c r="A86" s="2"/>
      <c r="B86" s="10" t="s">
        <v>90</v>
      </c>
      <c r="D86" s="2"/>
      <c r="E86" s="81" t="s">
        <v>227</v>
      </c>
      <c r="F86" s="7">
        <v>0</v>
      </c>
      <c r="G86" s="7">
        <v>0</v>
      </c>
      <c r="H86" s="7">
        <v>3.64</v>
      </c>
      <c r="I86" s="7">
        <v>3.64</v>
      </c>
      <c r="J86" s="7">
        <v>0</v>
      </c>
      <c r="K86" s="7">
        <v>4.5759999999999996</v>
      </c>
      <c r="L86" s="7">
        <v>0</v>
      </c>
      <c r="M86" s="6" t="s">
        <v>124</v>
      </c>
      <c r="N86" s="6" t="s">
        <v>124</v>
      </c>
      <c r="O86" s="79">
        <v>111.47</v>
      </c>
      <c r="P86" s="6" t="s">
        <v>124</v>
      </c>
    </row>
    <row r="87" spans="1:18" x14ac:dyDescent="0.3">
      <c r="A87" s="2"/>
      <c r="B87" s="10" t="s">
        <v>91</v>
      </c>
      <c r="D87" s="2"/>
      <c r="E87" s="81" t="s">
        <v>178</v>
      </c>
      <c r="F87" s="7">
        <v>0</v>
      </c>
      <c r="G87" s="7">
        <v>0</v>
      </c>
      <c r="H87" s="7">
        <v>0.21</v>
      </c>
      <c r="I87" s="7">
        <v>0.21</v>
      </c>
      <c r="J87" s="7">
        <v>0</v>
      </c>
      <c r="K87" s="7">
        <v>0</v>
      </c>
      <c r="L87" s="7">
        <v>0</v>
      </c>
      <c r="M87" s="6" t="s">
        <v>124</v>
      </c>
      <c r="N87" s="6" t="s">
        <v>124</v>
      </c>
      <c r="O87" s="79">
        <v>111.47</v>
      </c>
      <c r="P87" s="6" t="s">
        <v>124</v>
      </c>
    </row>
    <row r="88" spans="1:18" x14ac:dyDescent="0.3">
      <c r="A88" s="2"/>
      <c r="B88" s="10" t="s">
        <v>92</v>
      </c>
      <c r="D88" s="2"/>
      <c r="E88" s="82" t="s">
        <v>177</v>
      </c>
      <c r="F88" s="7">
        <v>0</v>
      </c>
      <c r="G88" s="7">
        <v>0</v>
      </c>
      <c r="H88" s="7">
        <v>0.09</v>
      </c>
      <c r="I88" s="7">
        <v>0.09</v>
      </c>
      <c r="J88" s="7">
        <v>0</v>
      </c>
      <c r="K88" s="7">
        <v>0.35915000000000058</v>
      </c>
      <c r="L88" s="7">
        <v>7.7</v>
      </c>
      <c r="M88" s="6" t="s">
        <v>124</v>
      </c>
      <c r="N88" s="6" t="s">
        <v>124</v>
      </c>
      <c r="O88" s="79">
        <v>111.47</v>
      </c>
      <c r="P88" s="6" t="s">
        <v>124</v>
      </c>
    </row>
    <row r="89" spans="1:18" x14ac:dyDescent="0.3">
      <c r="A89" s="2"/>
      <c r="B89" s="10" t="s">
        <v>93</v>
      </c>
      <c r="D89" s="2"/>
      <c r="E89" s="81" t="s">
        <v>228</v>
      </c>
      <c r="F89" s="7">
        <v>0</v>
      </c>
      <c r="G89" s="7">
        <v>0</v>
      </c>
      <c r="H89" s="7">
        <v>0</v>
      </c>
      <c r="I89" s="7">
        <v>0</v>
      </c>
      <c r="J89" s="7">
        <v>0</v>
      </c>
      <c r="K89" s="7">
        <v>0</v>
      </c>
      <c r="L89" s="7">
        <v>0</v>
      </c>
      <c r="M89" s="6" t="s">
        <v>124</v>
      </c>
      <c r="N89" s="6" t="s">
        <v>124</v>
      </c>
      <c r="O89" s="79">
        <v>0</v>
      </c>
      <c r="P89" s="6" t="s">
        <v>124</v>
      </c>
    </row>
    <row r="90" spans="1:18" x14ac:dyDescent="0.3">
      <c r="A90" s="2"/>
      <c r="B90" s="10" t="s">
        <v>94</v>
      </c>
      <c r="D90" s="2"/>
      <c r="E90" s="81" t="s">
        <v>176</v>
      </c>
      <c r="F90" s="7">
        <v>0</v>
      </c>
      <c r="G90" s="7">
        <v>0</v>
      </c>
      <c r="H90" s="7">
        <v>0</v>
      </c>
      <c r="I90" s="7">
        <v>0</v>
      </c>
      <c r="J90" s="7">
        <v>0</v>
      </c>
      <c r="K90" s="7">
        <v>0</v>
      </c>
      <c r="L90" s="7">
        <v>0</v>
      </c>
      <c r="M90" s="6" t="s">
        <v>124</v>
      </c>
      <c r="N90" s="6" t="s">
        <v>124</v>
      </c>
      <c r="O90" s="79">
        <v>114.91</v>
      </c>
      <c r="P90" s="6" t="s">
        <v>124</v>
      </c>
    </row>
    <row r="91" spans="1:18" x14ac:dyDescent="0.3">
      <c r="A91" s="2"/>
      <c r="B91" s="10" t="s">
        <v>95</v>
      </c>
      <c r="D91" s="2"/>
      <c r="E91" s="81" t="s">
        <v>16</v>
      </c>
      <c r="F91" s="7">
        <v>0</v>
      </c>
      <c r="G91" s="7">
        <v>5.66</v>
      </c>
      <c r="H91" s="7">
        <v>0</v>
      </c>
      <c r="I91" s="7">
        <v>5.66</v>
      </c>
      <c r="J91" s="7">
        <v>1.72</v>
      </c>
      <c r="K91" s="7">
        <v>0</v>
      </c>
      <c r="L91" s="7">
        <v>7.7</v>
      </c>
      <c r="M91" s="6" t="s">
        <v>124</v>
      </c>
      <c r="N91" s="6" t="s">
        <v>124</v>
      </c>
      <c r="O91" s="79">
        <v>685.67</v>
      </c>
      <c r="P91" s="6" t="s">
        <v>124</v>
      </c>
    </row>
    <row r="92" spans="1:18" x14ac:dyDescent="0.3">
      <c r="A92" s="2"/>
      <c r="B92" s="10" t="s">
        <v>96</v>
      </c>
      <c r="D92" s="2"/>
      <c r="E92" s="81" t="s">
        <v>5</v>
      </c>
      <c r="F92" s="7">
        <v>0</v>
      </c>
      <c r="G92" s="40">
        <v>0.05</v>
      </c>
      <c r="H92" s="40">
        <v>7.152E-2</v>
      </c>
      <c r="I92" s="7">
        <v>0.13</v>
      </c>
      <c r="J92" s="7">
        <v>0</v>
      </c>
      <c r="K92" s="7">
        <v>0</v>
      </c>
      <c r="L92" s="7">
        <v>103.2</v>
      </c>
      <c r="M92" s="7">
        <v>258</v>
      </c>
      <c r="N92" s="6" t="s">
        <v>6</v>
      </c>
      <c r="O92" s="79">
        <v>454.67</v>
      </c>
      <c r="P92" s="2">
        <v>3.48</v>
      </c>
      <c r="Q92" s="51"/>
      <c r="R92" s="51"/>
    </row>
    <row r="93" spans="1:18" x14ac:dyDescent="0.3">
      <c r="A93" s="2"/>
      <c r="B93" s="10" t="s">
        <v>97</v>
      </c>
      <c r="D93" s="2"/>
      <c r="E93" s="81" t="s">
        <v>8</v>
      </c>
      <c r="F93" s="7">
        <v>0</v>
      </c>
      <c r="G93" s="40">
        <v>0</v>
      </c>
      <c r="H93" s="40">
        <v>0.05</v>
      </c>
      <c r="I93" s="7">
        <v>0.04</v>
      </c>
      <c r="J93" s="7">
        <v>0</v>
      </c>
      <c r="K93" s="7">
        <v>0</v>
      </c>
      <c r="L93" s="7">
        <v>4.99</v>
      </c>
      <c r="M93" s="7">
        <v>4.99</v>
      </c>
      <c r="N93" s="6" t="s">
        <v>6</v>
      </c>
      <c r="O93" s="79">
        <v>685.67</v>
      </c>
      <c r="P93" s="2">
        <v>1.7599999999999998</v>
      </c>
      <c r="Q93" s="51"/>
      <c r="R93" s="51"/>
    </row>
    <row r="94" spans="1:18" x14ac:dyDescent="0.3">
      <c r="A94" s="2"/>
      <c r="B94" s="10" t="s">
        <v>98</v>
      </c>
      <c r="D94" s="2"/>
      <c r="E94" s="81" t="s">
        <v>127</v>
      </c>
      <c r="F94" s="7">
        <v>0</v>
      </c>
      <c r="G94" s="40">
        <v>-0.06</v>
      </c>
      <c r="H94" s="40">
        <v>0.08</v>
      </c>
      <c r="I94" s="7">
        <v>0.02</v>
      </c>
      <c r="J94" s="7">
        <v>2.2400000000000002</v>
      </c>
      <c r="K94" s="7">
        <v>0</v>
      </c>
      <c r="L94" s="7">
        <v>146.66999999999999</v>
      </c>
      <c r="M94" s="7">
        <v>366.67</v>
      </c>
      <c r="N94" s="6" t="s">
        <v>6</v>
      </c>
      <c r="O94" s="79">
        <v>403.33</v>
      </c>
      <c r="P94" s="2">
        <v>2.2400000000000002</v>
      </c>
      <c r="Q94" s="51"/>
      <c r="R94" s="51"/>
    </row>
    <row r="95" spans="1:18" x14ac:dyDescent="0.3">
      <c r="A95" s="2"/>
      <c r="B95" s="10" t="s">
        <v>99</v>
      </c>
      <c r="D95" s="2"/>
      <c r="E95" s="81" t="s">
        <v>9</v>
      </c>
      <c r="F95" s="7">
        <v>0</v>
      </c>
      <c r="G95" s="40">
        <v>0</v>
      </c>
      <c r="H95" s="40">
        <v>0</v>
      </c>
      <c r="I95" s="7">
        <v>0</v>
      </c>
      <c r="J95" s="7">
        <v>0</v>
      </c>
      <c r="K95" s="7">
        <v>0</v>
      </c>
      <c r="L95" s="7">
        <v>0.73</v>
      </c>
      <c r="M95" s="7">
        <v>0.73</v>
      </c>
      <c r="N95" s="6" t="s">
        <v>6</v>
      </c>
      <c r="O95" s="79">
        <v>432.67</v>
      </c>
      <c r="P95" s="2">
        <v>0.77</v>
      </c>
      <c r="Q95" s="51"/>
      <c r="R95" s="51"/>
    </row>
    <row r="96" spans="1:18" x14ac:dyDescent="0.3">
      <c r="A96" s="2"/>
      <c r="B96" s="10" t="s">
        <v>100</v>
      </c>
      <c r="D96" s="2"/>
      <c r="E96" s="81" t="s">
        <v>144</v>
      </c>
      <c r="F96" s="7">
        <v>0</v>
      </c>
      <c r="G96" s="7">
        <v>0</v>
      </c>
      <c r="H96" s="7">
        <v>0</v>
      </c>
      <c r="I96" s="7">
        <v>0</v>
      </c>
      <c r="J96" s="7">
        <v>0.92</v>
      </c>
      <c r="K96" s="7">
        <v>0</v>
      </c>
      <c r="L96" s="7">
        <v>0</v>
      </c>
      <c r="M96" s="7">
        <v>0</v>
      </c>
      <c r="N96" s="6" t="s">
        <v>6</v>
      </c>
      <c r="O96" s="79">
        <v>491.33</v>
      </c>
      <c r="P96" s="2">
        <v>0.92</v>
      </c>
      <c r="Q96" s="51"/>
      <c r="R96" s="51"/>
    </row>
    <row r="97" spans="1:18" x14ac:dyDescent="0.3">
      <c r="A97" s="2"/>
      <c r="B97" s="10" t="s">
        <v>101</v>
      </c>
      <c r="D97" s="2"/>
      <c r="E97" s="81" t="s">
        <v>229</v>
      </c>
      <c r="F97" s="7">
        <v>0</v>
      </c>
      <c r="G97" s="7">
        <v>0</v>
      </c>
      <c r="H97" s="7">
        <v>0</v>
      </c>
      <c r="I97" s="7">
        <v>0</v>
      </c>
      <c r="J97" s="7">
        <v>0</v>
      </c>
      <c r="K97" s="7">
        <v>0</v>
      </c>
      <c r="L97" s="7">
        <v>0</v>
      </c>
      <c r="M97" s="7">
        <v>0</v>
      </c>
      <c r="N97" s="7">
        <v>0</v>
      </c>
      <c r="O97" s="79">
        <v>0</v>
      </c>
      <c r="P97" s="7">
        <v>0</v>
      </c>
      <c r="Q97" s="51"/>
      <c r="R97" s="51"/>
    </row>
    <row r="98" spans="1:18" x14ac:dyDescent="0.3">
      <c r="A98" s="2"/>
      <c r="B98" s="10" t="s">
        <v>102</v>
      </c>
      <c r="D98" s="2"/>
      <c r="E98" s="83" t="s">
        <v>124</v>
      </c>
      <c r="F98" s="7">
        <v>0</v>
      </c>
      <c r="G98" s="7">
        <v>0</v>
      </c>
      <c r="H98" s="7">
        <v>0</v>
      </c>
      <c r="I98" s="7">
        <v>0</v>
      </c>
      <c r="J98" s="7">
        <v>0</v>
      </c>
      <c r="K98" s="7">
        <v>0</v>
      </c>
      <c r="L98" s="7">
        <v>0</v>
      </c>
      <c r="M98" s="7">
        <v>0</v>
      </c>
      <c r="N98" s="7">
        <v>0</v>
      </c>
      <c r="O98" s="79">
        <v>0</v>
      </c>
      <c r="P98" s="7">
        <v>0</v>
      </c>
    </row>
    <row r="99" spans="1:18" x14ac:dyDescent="0.3">
      <c r="A99" s="2"/>
      <c r="B99" s="10" t="s">
        <v>103</v>
      </c>
    </row>
    <row r="100" spans="1:18" x14ac:dyDescent="0.3">
      <c r="A100" s="2"/>
      <c r="B100" s="10" t="s">
        <v>104</v>
      </c>
    </row>
    <row r="101" spans="1:18" ht="15.75" customHeight="1" x14ac:dyDescent="0.3">
      <c r="A101" s="2"/>
      <c r="B101" s="10" t="s">
        <v>105</v>
      </c>
    </row>
    <row r="102" spans="1:18" ht="15.6" x14ac:dyDescent="0.3">
      <c r="A102" s="2"/>
      <c r="B102" s="10" t="s">
        <v>106</v>
      </c>
      <c r="E102" s="42"/>
      <c r="F102" s="42"/>
      <c r="G102" s="41"/>
      <c r="H102" s="9"/>
      <c r="I102" s="41"/>
      <c r="J102" s="41"/>
      <c r="K102" s="41"/>
      <c r="L102" s="9"/>
      <c r="M102" s="9"/>
    </row>
    <row r="103" spans="1:18" ht="15.6" x14ac:dyDescent="0.3">
      <c r="A103" s="2"/>
      <c r="B103" s="10" t="s">
        <v>107</v>
      </c>
      <c r="E103" s="42"/>
      <c r="F103" s="42"/>
      <c r="G103" s="41"/>
      <c r="H103" s="9"/>
      <c r="I103" s="41"/>
      <c r="J103" s="41"/>
      <c r="K103" s="9"/>
      <c r="L103" s="9"/>
      <c r="M103" s="9"/>
    </row>
    <row r="104" spans="1:18" ht="15.6" x14ac:dyDescent="0.3">
      <c r="A104" s="2"/>
      <c r="B104" s="10" t="s">
        <v>108</v>
      </c>
      <c r="E104" s="42"/>
      <c r="F104" s="42"/>
      <c r="G104" s="43"/>
      <c r="H104" s="9"/>
      <c r="I104" s="44"/>
      <c r="J104" s="43"/>
      <c r="K104" s="9"/>
      <c r="L104" s="27"/>
      <c r="M104" s="44"/>
    </row>
    <row r="105" spans="1:18" ht="15.6" x14ac:dyDescent="0.3">
      <c r="A105" s="2"/>
      <c r="B105" s="10" t="s">
        <v>109</v>
      </c>
      <c r="E105" s="9"/>
      <c r="F105" s="9"/>
      <c r="G105" s="44"/>
      <c r="H105" s="27"/>
      <c r="I105" s="44"/>
      <c r="J105" s="44"/>
      <c r="K105" s="27"/>
      <c r="L105" s="27"/>
      <c r="M105" s="44"/>
    </row>
    <row r="106" spans="1:18" x14ac:dyDescent="0.3">
      <c r="A106" s="2"/>
      <c r="B106" s="10" t="s">
        <v>110</v>
      </c>
      <c r="E106" s="9"/>
      <c r="F106" s="9"/>
      <c r="G106" s="9"/>
      <c r="H106" s="9"/>
      <c r="I106" s="9"/>
      <c r="J106" s="9"/>
      <c r="K106" s="9"/>
      <c r="L106" s="9"/>
      <c r="M106" s="9"/>
    </row>
    <row r="107" spans="1:18" x14ac:dyDescent="0.3">
      <c r="A107" s="2"/>
      <c r="B107" s="10" t="s">
        <v>111</v>
      </c>
      <c r="E107" s="9"/>
      <c r="F107" s="9"/>
      <c r="G107" s="9"/>
      <c r="H107" s="9"/>
      <c r="I107" s="9"/>
      <c r="J107" s="9"/>
      <c r="K107" s="9"/>
      <c r="L107" s="9"/>
      <c r="M107" s="9"/>
    </row>
    <row r="108" spans="1:18" ht="30" x14ac:dyDescent="0.5">
      <c r="A108" s="2"/>
      <c r="B108" s="10" t="s">
        <v>112</v>
      </c>
      <c r="E108" s="9"/>
      <c r="F108" s="45"/>
      <c r="G108" s="9"/>
      <c r="H108" s="9"/>
      <c r="I108" s="9"/>
      <c r="J108" s="9"/>
      <c r="K108" s="27"/>
      <c r="L108" s="27"/>
      <c r="M108" s="9"/>
    </row>
    <row r="109" spans="1:18" x14ac:dyDescent="0.3">
      <c r="A109" s="2"/>
      <c r="B109" s="10" t="s">
        <v>113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9" ma:contentTypeDescription="Create a new document." ma:contentTypeScope="" ma:versionID="ffb3934923690fad9da4c9bcc106c7cb">
  <xsd:schema xmlns:xsd="http://www.w3.org/2001/XMLSchema" xmlns:xs="http://www.w3.org/2001/XMLSchema" xmlns:p="http://schemas.microsoft.com/office/2006/metadata/properties" xmlns:ns1="http://schemas.microsoft.com/sharepoint/v3" xmlns:ns2="32e2fb52-454c-4a55-9e7f-b565c4403fdc" targetNamespace="http://schemas.microsoft.com/office/2006/metadata/properties" ma:root="true" ma:fieldsID="beb74a5a57427645cf1aec0feaa913c1" ns1:_="" ns2:_="">
    <xsd:import namespace="http://schemas.microsoft.com/sharepoint/v3"/>
    <xsd:import namespace="32e2fb52-454c-4a55-9e7f-b565c4403fdc"/>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PJ1215</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Emissions Reduction Fund</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8966A598-C288-4B05-BA74-4B525324C184}"/>
</file>

<file path=customXml/itemProps2.xml><?xml version="1.0" encoding="utf-8"?>
<ds:datastoreItem xmlns:ds="http://schemas.openxmlformats.org/officeDocument/2006/customXml" ds:itemID="{5BCF61B9-9429-4586-ACE1-053E8DB4C763}"/>
</file>

<file path=customXml/itemProps3.xml><?xml version="1.0" encoding="utf-8"?>
<ds:datastoreItem xmlns:ds="http://schemas.openxmlformats.org/officeDocument/2006/customXml" ds:itemID="{4445F5EF-5AD7-4E1A-8353-DC1F9CB20A60}"/>
</file>

<file path=customXml/itemProps4.xml><?xml version="1.0" encoding="utf-8"?>
<ds:datastoreItem xmlns:ds="http://schemas.openxmlformats.org/officeDocument/2006/customXml" ds:itemID="{929CAA9C-5103-41AF-863F-89643A2861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Contents</vt:lpstr>
      <vt:lpstr>Tropical Monsoon</vt:lpstr>
      <vt:lpstr>Tropical humid</vt:lpstr>
      <vt:lpstr>Temperate</vt:lpstr>
      <vt:lpstr>Subtropical</vt:lpstr>
      <vt:lpstr>Arid &amp; Semi arid</vt:lpstr>
      <vt:lpstr>Data</vt:lpstr>
      <vt:lpstr>Data!_Hlk80254954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blue carbon accounting model (BlueCAM)</dc:title>
  <dc:creator/>
  <cp:lastModifiedBy/>
  <dcterms:created xsi:type="dcterms:W3CDTF">2022-01-10T00:07:04Z</dcterms:created>
  <dcterms:modified xsi:type="dcterms:W3CDTF">2022-01-10T00:11:33Z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